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4.xml" ContentType="application/vnd.openxmlformats-officedocument.drawing+xml"/>
  <Override PartName="/xl/drawings/drawing3.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drawings/drawing1.xml" ContentType="application/vnd.openxmlformats-officedocument.drawing+xml"/>
  <Override PartName="/xl/worksheets/sheet9.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Z:\All_SSD\Nonbeverage Products Laboratory\"/>
    </mc:Choice>
  </mc:AlternateContent>
  <workbookProtection workbookAlgorithmName="SHA-512" workbookHashValue="vtVscvwjL+URRn6MiWv2PPyRT0itBzPf2TnSEGc63dd6CTH4jA8MWakubKX6MB8cJBkA37cJ3PNCm+S87b2diw==" workbookSaltValue="lbSgxFAgnZWya3T7e/8nVA==" workbookSpinCount="100000" lockStructure="1"/>
  <bookViews>
    <workbookView xWindow="360" yWindow="90" windowWidth="7110" windowHeight="2580" tabRatio="921"/>
  </bookViews>
  <sheets>
    <sheet name="Flavor Unfitness Worksheet" sheetId="1" r:id="rId1"/>
    <sheet name="Primary Guidelines (lbs-gal)" sheetId="7" r:id="rId2"/>
    <sheet name="Primary Guidelines (g-mL)" sheetId="6" r:id="rId3"/>
    <sheet name="1% Solutions" sheetId="10" r:id="rId4"/>
    <sheet name="Botanical Ext &amp; Dietary Supp" sheetId="9" r:id="rId5"/>
    <sheet name="GRAS Materials" sheetId="3" r:id="rId6"/>
    <sheet name="Limited Ingredient List" sheetId="13" r:id="rId7"/>
    <sheet name="Fenaroli" sheetId="2" state="hidden" r:id="rId8"/>
    <sheet name="Limited Ingredients (hidden)" sheetId="12" state="hidden" r:id="rId9"/>
    <sheet name="Updates" sheetId="11" state="hidden" r:id="rId10"/>
  </sheets>
  <definedNames>
    <definedName name="_xlnm._FilterDatabase" localSheetId="3" hidden="1">'1% Solutions'!$A$6:$H$6</definedName>
    <definedName name="_xlnm._FilterDatabase" localSheetId="8" hidden="1">'Limited Ingredients (hidden)'!$A$1:$C$1</definedName>
    <definedName name="_xlnm.Print_Area" localSheetId="0">'Flavor Unfitness Worksheet'!$A$1:$J$29</definedName>
    <definedName name="_xlnm.Print_Area" localSheetId="6">'Limited Ingredient List'!#REF!</definedName>
    <definedName name="_xlnm.Print_Area" localSheetId="2">'Primary Guidelines (g-mL)'!$A$1:$K$130</definedName>
    <definedName name="_xlnm.Print_Area" localSheetId="1">'Primary Guidelines (lbs-gal)'!$A$1:$K$130</definedName>
  </definedNames>
  <calcPr calcId="162913"/>
</workbook>
</file>

<file path=xl/calcChain.xml><?xml version="1.0" encoding="utf-8"?>
<calcChain xmlns="http://schemas.openxmlformats.org/spreadsheetml/2006/main">
  <c r="G1" i="3" l="1"/>
  <c r="F1" i="13" l="1"/>
  <c r="C9" i="1" l="1"/>
  <c r="C10" i="1"/>
  <c r="C11" i="1"/>
  <c r="C12" i="1"/>
  <c r="C13" i="1"/>
  <c r="C14" i="1"/>
  <c r="C15" i="1"/>
  <c r="C16" i="1"/>
  <c r="C17" i="1"/>
  <c r="C18" i="1"/>
  <c r="C19" i="1"/>
  <c r="C20" i="1"/>
  <c r="C21" i="1"/>
  <c r="C22" i="1"/>
  <c r="C23" i="1"/>
  <c r="C24" i="1"/>
  <c r="C25" i="1"/>
  <c r="C26" i="1"/>
  <c r="C27" i="1"/>
  <c r="C28" i="1"/>
  <c r="E1816" i="2" l="1"/>
  <c r="E1218" i="2" l="1"/>
  <c r="E1826" i="2" l="1"/>
  <c r="H1" i="7"/>
  <c r="E2267" i="2"/>
  <c r="E2230" i="2"/>
  <c r="E2231" i="2"/>
  <c r="E2233" i="2"/>
  <c r="E2234" i="2"/>
  <c r="E2235" i="2"/>
  <c r="E2236" i="2"/>
  <c r="E2237" i="2"/>
  <c r="E2238" i="2"/>
  <c r="E2239" i="2"/>
  <c r="E2240" i="2"/>
  <c r="E2241" i="2"/>
  <c r="E2242" i="2"/>
  <c r="E2243" i="2"/>
  <c r="E2244" i="2"/>
  <c r="E2245" i="2"/>
  <c r="E2246" i="2"/>
  <c r="E2247" i="2"/>
  <c r="E2248" i="2"/>
  <c r="E2249" i="2"/>
  <c r="E2251" i="2"/>
  <c r="E2252" i="2"/>
  <c r="E2253" i="2"/>
  <c r="E2254" i="2"/>
  <c r="E2255" i="2"/>
  <c r="E2256" i="2"/>
  <c r="E2257" i="2"/>
  <c r="E2258" i="2"/>
  <c r="E2259" i="2"/>
  <c r="E2260" i="2"/>
  <c r="E2261" i="2"/>
  <c r="E2262" i="2"/>
  <c r="E2263" i="2"/>
  <c r="E2229" i="2"/>
  <c r="E2227" i="2"/>
  <c r="E2224" i="2"/>
  <c r="E2209" i="2"/>
  <c r="E2210" i="2"/>
  <c r="E2211" i="2"/>
  <c r="E2212" i="2"/>
  <c r="E2213" i="2"/>
  <c r="E2214" i="2"/>
  <c r="E2215" i="2"/>
  <c r="E2216" i="2"/>
  <c r="E2217" i="2"/>
  <c r="E2202" i="2"/>
  <c r="E2203" i="2"/>
  <c r="E2204" i="2"/>
  <c r="E2205" i="2"/>
  <c r="E2206" i="2"/>
  <c r="E2207" i="2"/>
  <c r="E2201" i="2"/>
  <c r="E2006" i="2"/>
  <c r="E2007" i="2"/>
  <c r="F3" i="10"/>
  <c r="E3" i="10" s="1"/>
  <c r="C129" i="7"/>
  <c r="J80" i="7"/>
  <c r="J30" i="7"/>
  <c r="J27" i="7"/>
  <c r="J80" i="6"/>
  <c r="J30" i="6"/>
  <c r="J27" i="6"/>
  <c r="C121" i="7"/>
  <c r="C117" i="7"/>
  <c r="C113" i="7"/>
  <c r="C109" i="7"/>
  <c r="C105" i="7"/>
  <c r="C102" i="7"/>
  <c r="C96" i="7"/>
  <c r="C92" i="7"/>
  <c r="C88" i="7"/>
  <c r="C84" i="7"/>
  <c r="C80" i="7"/>
  <c r="C76" i="7"/>
  <c r="C72" i="7"/>
  <c r="C69" i="7"/>
  <c r="C63" i="7"/>
  <c r="C59" i="7"/>
  <c r="C55" i="7"/>
  <c r="C51" i="7"/>
  <c r="C47" i="7"/>
  <c r="C47" i="6"/>
  <c r="C43" i="7"/>
  <c r="C34" i="7"/>
  <c r="C39" i="7"/>
  <c r="C30" i="7"/>
  <c r="C27" i="7"/>
  <c r="C21" i="7"/>
  <c r="C17" i="7"/>
  <c r="C121" i="6"/>
  <c r="C117" i="6"/>
  <c r="C113" i="6"/>
  <c r="C109" i="6"/>
  <c r="C105" i="6"/>
  <c r="C102" i="6"/>
  <c r="C96" i="6"/>
  <c r="C88" i="6"/>
  <c r="C84" i="6"/>
  <c r="C80" i="6"/>
  <c r="C76" i="6"/>
  <c r="C72" i="6"/>
  <c r="C69" i="6"/>
  <c r="C63" i="6"/>
  <c r="C59" i="6"/>
  <c r="C55" i="6"/>
  <c r="C51" i="6"/>
  <c r="C43" i="6"/>
  <c r="C39" i="6"/>
  <c r="C34" i="6"/>
  <c r="C30" i="6"/>
  <c r="C27" i="6"/>
  <c r="C21" i="6"/>
  <c r="C17" i="6"/>
  <c r="C125" i="6"/>
  <c r="B9" i="1"/>
  <c r="E1774" i="2"/>
  <c r="E250" i="2"/>
  <c r="H1" i="10"/>
  <c r="L1" i="9"/>
  <c r="H1" i="6"/>
  <c r="B10" i="1"/>
  <c r="F4" i="10"/>
  <c r="H48" i="9"/>
  <c r="J48" i="9" s="1"/>
  <c r="H52" i="9"/>
  <c r="J52" i="9"/>
  <c r="H44" i="9"/>
  <c r="J44" i="9" s="1"/>
  <c r="C92" i="6"/>
  <c r="K62" i="9"/>
  <c r="J62" i="9"/>
  <c r="K60" i="9"/>
  <c r="J60" i="9"/>
  <c r="K58" i="9"/>
  <c r="J58" i="9"/>
  <c r="E62" i="9"/>
  <c r="D62" i="9"/>
  <c r="E60" i="9"/>
  <c r="D60" i="9"/>
  <c r="E58" i="9"/>
  <c r="D58" i="9"/>
  <c r="E2053" i="2"/>
  <c r="G10" i="1"/>
  <c r="J10" i="1" s="1"/>
  <c r="G11" i="1"/>
  <c r="J11" i="1" s="1"/>
  <c r="G12" i="1"/>
  <c r="J12" i="1" s="1"/>
  <c r="G13" i="1"/>
  <c r="J13" i="1" s="1"/>
  <c r="G14" i="1"/>
  <c r="G15" i="1"/>
  <c r="J15" i="1" s="1"/>
  <c r="G16" i="1"/>
  <c r="G17" i="1"/>
  <c r="J17" i="1" s="1"/>
  <c r="G18" i="1"/>
  <c r="J18" i="1" s="1"/>
  <c r="G19" i="1"/>
  <c r="J19" i="1" s="1"/>
  <c r="G20" i="1"/>
  <c r="J20" i="1" s="1"/>
  <c r="G21" i="1"/>
  <c r="J21" i="1" s="1"/>
  <c r="G22" i="1"/>
  <c r="G23" i="1"/>
  <c r="J23" i="1" s="1"/>
  <c r="G24" i="1"/>
  <c r="J24" i="1" s="1"/>
  <c r="G25" i="1"/>
  <c r="J25" i="1" s="1"/>
  <c r="G26" i="1"/>
  <c r="G27" i="1"/>
  <c r="J27" i="1" s="1"/>
  <c r="G28" i="1"/>
  <c r="J28" i="1" s="1"/>
  <c r="G9" i="1"/>
  <c r="B11" i="1"/>
  <c r="B12" i="1"/>
  <c r="B13" i="1"/>
  <c r="B14" i="1"/>
  <c r="B15" i="1"/>
  <c r="B16" i="1"/>
  <c r="B17" i="1"/>
  <c r="B18" i="1"/>
  <c r="B19" i="1"/>
  <c r="B20" i="1"/>
  <c r="B21" i="1"/>
  <c r="B22" i="1"/>
  <c r="B23" i="1"/>
  <c r="B24" i="1"/>
  <c r="B25" i="1"/>
  <c r="B26" i="1"/>
  <c r="B27" i="1"/>
  <c r="B28" i="1"/>
  <c r="E11" i="1"/>
  <c r="F11" i="1" s="1"/>
  <c r="E28" i="1"/>
  <c r="F28" i="1" s="1"/>
  <c r="E27" i="1"/>
  <c r="F27" i="1" s="1"/>
  <c r="E26" i="1"/>
  <c r="F26" i="1" s="1"/>
  <c r="E25" i="1"/>
  <c r="F25" i="1" s="1"/>
  <c r="E24" i="1"/>
  <c r="F24" i="1" s="1"/>
  <c r="E23" i="1"/>
  <c r="F23" i="1" s="1"/>
  <c r="E21" i="1"/>
  <c r="F21" i="1" s="1"/>
  <c r="H21" i="1" s="1"/>
  <c r="I21" i="1" s="1"/>
  <c r="E20" i="1"/>
  <c r="F20" i="1" s="1"/>
  <c r="E19" i="1"/>
  <c r="F19" i="1" s="1"/>
  <c r="E18" i="1"/>
  <c r="F18" i="1" s="1"/>
  <c r="H18" i="1" s="1"/>
  <c r="I18" i="1" s="1"/>
  <c r="E17" i="1"/>
  <c r="F17" i="1" s="1"/>
  <c r="E16" i="1"/>
  <c r="F16" i="1" s="1"/>
  <c r="H16" i="1" s="1"/>
  <c r="I16" i="1" s="1"/>
  <c r="E15" i="1"/>
  <c r="F15" i="1" s="1"/>
  <c r="E14" i="1"/>
  <c r="F14" i="1" s="1"/>
  <c r="E13" i="1"/>
  <c r="F13" i="1" s="1"/>
  <c r="E12" i="1"/>
  <c r="F12" i="1" s="1"/>
  <c r="E10" i="1"/>
  <c r="F10" i="1" s="1"/>
  <c r="E9" i="1"/>
  <c r="F9" i="1" s="1"/>
  <c r="E22" i="1"/>
  <c r="F22" i="1" s="1"/>
  <c r="J16" i="1"/>
  <c r="G17" i="7"/>
  <c r="H17" i="7" s="1"/>
  <c r="G21" i="7"/>
  <c r="H21" i="7" s="1"/>
  <c r="G27" i="7"/>
  <c r="H27" i="7" s="1"/>
  <c r="G30" i="7"/>
  <c r="K30" i="7" s="1"/>
  <c r="G34" i="7"/>
  <c r="H34" i="7"/>
  <c r="G39" i="7"/>
  <c r="H39" i="7"/>
  <c r="G43" i="7"/>
  <c r="G47" i="7"/>
  <c r="H47" i="7" s="1"/>
  <c r="G51" i="7"/>
  <c r="H51" i="7" s="1"/>
  <c r="G55" i="7"/>
  <c r="H55" i="7" s="1"/>
  <c r="G59" i="7"/>
  <c r="H59" i="7" s="1"/>
  <c r="G63" i="7"/>
  <c r="H63" i="7" s="1"/>
  <c r="G69" i="7"/>
  <c r="H69" i="7" s="1"/>
  <c r="G72" i="7"/>
  <c r="H72" i="7" s="1"/>
  <c r="G76" i="7"/>
  <c r="H76" i="7" s="1"/>
  <c r="G80" i="7"/>
  <c r="K80" i="7" s="1"/>
  <c r="G84" i="7"/>
  <c r="H84" i="7"/>
  <c r="G88" i="7"/>
  <c r="H88" i="7"/>
  <c r="G92" i="7"/>
  <c r="G96" i="7"/>
  <c r="H96" i="7" s="1"/>
  <c r="G102" i="7"/>
  <c r="H102" i="7" s="1"/>
  <c r="G105" i="7"/>
  <c r="H105" i="7" s="1"/>
  <c r="G109" i="7"/>
  <c r="H109" i="7" s="1"/>
  <c r="G113" i="7"/>
  <c r="G117" i="7"/>
  <c r="H117" i="7" s="1"/>
  <c r="G121" i="7"/>
  <c r="C125" i="7"/>
  <c r="G125" i="7"/>
  <c r="G129" i="7"/>
  <c r="H129" i="7"/>
  <c r="G17" i="6"/>
  <c r="H17" i="6"/>
  <c r="G21" i="6"/>
  <c r="H21" i="6"/>
  <c r="G27" i="6"/>
  <c r="H27" i="6"/>
  <c r="G30" i="6"/>
  <c r="G34" i="6"/>
  <c r="H34" i="6" s="1"/>
  <c r="G39" i="6"/>
  <c r="H39" i="6" s="1"/>
  <c r="G43" i="6"/>
  <c r="H43" i="6"/>
  <c r="G47" i="6"/>
  <c r="H47" i="6"/>
  <c r="G51" i="6"/>
  <c r="H51" i="6"/>
  <c r="G55" i="6"/>
  <c r="H55" i="6"/>
  <c r="G59" i="6"/>
  <c r="H59" i="6"/>
  <c r="G63" i="6"/>
  <c r="H63" i="6"/>
  <c r="G69" i="6"/>
  <c r="H69" i="6"/>
  <c r="G72" i="6"/>
  <c r="H72" i="6"/>
  <c r="G76" i="6"/>
  <c r="H76" i="6"/>
  <c r="G80" i="6"/>
  <c r="H80" i="6"/>
  <c r="G84" i="6"/>
  <c r="H84" i="6"/>
  <c r="G88" i="6"/>
  <c r="H88" i="6"/>
  <c r="G92" i="6"/>
  <c r="H92" i="6"/>
  <c r="G96" i="6"/>
  <c r="H96" i="6"/>
  <c r="G102" i="6"/>
  <c r="H102" i="6"/>
  <c r="G105" i="6"/>
  <c r="H105" i="6"/>
  <c r="G109" i="6"/>
  <c r="H109" i="6"/>
  <c r="G113" i="6"/>
  <c r="H113" i="6"/>
  <c r="G117" i="6"/>
  <c r="H117" i="6"/>
  <c r="G121" i="6"/>
  <c r="G125" i="6"/>
  <c r="H125" i="6" s="1"/>
  <c r="C129" i="6"/>
  <c r="G129" i="6"/>
  <c r="H129" i="6"/>
  <c r="E3243" i="2"/>
  <c r="E3242" i="2"/>
  <c r="E3241" i="2"/>
  <c r="E3240" i="2"/>
  <c r="E3239" i="2"/>
  <c r="E3238" i="2"/>
  <c r="E2922" i="2"/>
  <c r="E2920" i="2"/>
  <c r="E2919" i="2"/>
  <c r="E2918" i="2"/>
  <c r="E2917" i="2"/>
  <c r="E2067" i="2"/>
  <c r="E2066" i="2"/>
  <c r="E2065" i="2"/>
  <c r="E2064" i="2"/>
  <c r="E2063" i="2"/>
  <c r="E2062" i="2"/>
  <c r="E2061" i="2"/>
  <c r="E2060" i="2"/>
  <c r="E2059" i="2"/>
  <c r="E2058" i="2"/>
  <c r="E2057" i="2"/>
  <c r="E2056" i="2"/>
  <c r="E2055" i="2"/>
  <c r="E2054" i="2"/>
  <c r="E2052" i="2"/>
  <c r="E2051" i="2"/>
  <c r="E2050" i="2"/>
  <c r="E2049" i="2"/>
  <c r="E2048" i="2"/>
  <c r="E2047" i="2"/>
  <c r="E2046" i="2"/>
  <c r="E2045" i="2"/>
  <c r="E2043" i="2"/>
  <c r="E2042" i="2"/>
  <c r="E2041" i="2"/>
  <c r="E2040" i="2"/>
  <c r="E2039" i="2"/>
  <c r="E2038" i="2"/>
  <c r="E2037" i="2"/>
  <c r="E2036" i="2"/>
  <c r="E2035" i="2"/>
  <c r="E2034" i="2"/>
  <c r="E2033" i="2"/>
  <c r="E2032" i="2"/>
  <c r="E2031" i="2"/>
  <c r="E2030" i="2"/>
  <c r="E2029" i="2"/>
  <c r="E2028" i="2"/>
  <c r="E2027" i="2"/>
  <c r="E2026" i="2"/>
  <c r="E2025" i="2"/>
  <c r="E2023" i="2"/>
  <c r="E2022" i="2"/>
  <c r="E2021" i="2"/>
  <c r="E2020" i="2"/>
  <c r="E2019" i="2"/>
  <c r="E2018" i="2"/>
  <c r="E2017" i="2"/>
  <c r="E2016" i="2"/>
  <c r="E2015" i="2"/>
  <c r="E2014" i="2"/>
  <c r="E2013" i="2"/>
  <c r="E2011" i="2"/>
  <c r="E2010" i="2"/>
  <c r="E2009" i="2"/>
  <c r="E2008" i="2"/>
  <c r="E2005" i="2"/>
  <c r="E2004" i="2"/>
  <c r="E2003" i="2"/>
  <c r="E2002" i="2"/>
  <c r="E2001" i="2"/>
  <c r="E2000" i="2"/>
  <c r="E1999" i="2"/>
  <c r="E1998" i="2"/>
  <c r="E1996" i="2"/>
  <c r="E1995" i="2"/>
  <c r="E1994" i="2"/>
  <c r="E1993" i="2"/>
  <c r="E1992" i="2"/>
  <c r="E1991" i="2"/>
  <c r="E1990" i="2"/>
  <c r="E1989" i="2"/>
  <c r="E1988" i="2"/>
  <c r="E1987" i="2"/>
  <c r="E1986" i="2"/>
  <c r="E1985" i="2"/>
  <c r="E1984" i="2"/>
  <c r="E1983" i="2"/>
  <c r="E1982" i="2"/>
  <c r="E1981" i="2"/>
  <c r="E1980" i="2"/>
  <c r="E1979" i="2"/>
  <c r="E1978" i="2"/>
  <c r="E1977" i="2"/>
  <c r="E1976" i="2"/>
  <c r="E1975" i="2"/>
  <c r="E1974" i="2"/>
  <c r="E1973" i="2"/>
  <c r="E1972" i="2"/>
  <c r="E1971" i="2"/>
  <c r="E1970" i="2"/>
  <c r="E1969" i="2"/>
  <c r="E1968" i="2"/>
  <c r="E1967" i="2"/>
  <c r="E1966" i="2"/>
  <c r="E1965" i="2"/>
  <c r="E1964" i="2"/>
  <c r="E1963" i="2"/>
  <c r="E1962" i="2"/>
  <c r="E1961" i="2"/>
  <c r="E1960" i="2"/>
  <c r="E1959" i="2"/>
  <c r="E1958" i="2"/>
  <c r="E1957" i="2"/>
  <c r="E1956" i="2"/>
  <c r="E1955" i="2"/>
  <c r="E1954" i="2"/>
  <c r="E1953" i="2"/>
  <c r="E1952" i="2"/>
  <c r="E1951" i="2"/>
  <c r="E1949" i="2"/>
  <c r="E1948" i="2"/>
  <c r="E1947" i="2"/>
  <c r="E1946" i="2"/>
  <c r="E1945" i="2"/>
  <c r="E1944" i="2"/>
  <c r="E1943" i="2"/>
  <c r="E1941" i="2"/>
  <c r="E1940" i="2"/>
  <c r="E1939" i="2"/>
  <c r="E1938" i="2"/>
  <c r="E1937" i="2"/>
  <c r="E1936" i="2"/>
  <c r="E1935" i="2"/>
  <c r="E1934" i="2"/>
  <c r="E1933" i="2"/>
  <c r="E1932" i="2"/>
  <c r="E1931" i="2"/>
  <c r="E1930" i="2"/>
  <c r="E1929" i="2"/>
  <c r="E1928" i="2"/>
  <c r="E1927" i="2"/>
  <c r="E1926" i="2"/>
  <c r="E1925" i="2"/>
  <c r="E1924" i="2"/>
  <c r="E1923" i="2"/>
  <c r="E1922" i="2"/>
  <c r="E1921" i="2"/>
  <c r="E1920" i="2"/>
  <c r="E1919" i="2"/>
  <c r="E1918" i="2"/>
  <c r="E1917" i="2"/>
  <c r="E1916" i="2"/>
  <c r="E1915" i="2"/>
  <c r="E1914" i="2"/>
  <c r="E1913" i="2"/>
  <c r="E1912" i="2"/>
  <c r="E1911" i="2"/>
  <c r="E1910" i="2"/>
  <c r="E1909" i="2"/>
  <c r="E1908" i="2"/>
  <c r="E1907" i="2"/>
  <c r="E1906" i="2"/>
  <c r="E1905" i="2"/>
  <c r="E1904" i="2"/>
  <c r="E1902" i="2"/>
  <c r="E1901" i="2"/>
  <c r="E1900" i="2"/>
  <c r="E1899" i="2"/>
  <c r="E1898" i="2"/>
  <c r="E1897" i="2"/>
  <c r="E1896" i="2"/>
  <c r="E1895" i="2"/>
  <c r="E1894" i="2"/>
  <c r="E1893" i="2"/>
  <c r="E1892" i="2"/>
  <c r="E1891" i="2"/>
  <c r="E1890" i="2"/>
  <c r="E1889" i="2"/>
  <c r="E1888" i="2"/>
  <c r="E1887" i="2"/>
  <c r="E1886" i="2"/>
  <c r="E1885" i="2"/>
  <c r="E1884" i="2"/>
  <c r="E1883" i="2"/>
  <c r="E1882" i="2"/>
  <c r="E1881" i="2"/>
  <c r="E1880" i="2"/>
  <c r="E1879" i="2"/>
  <c r="E1878" i="2"/>
  <c r="E1877" i="2"/>
  <c r="E1876" i="2"/>
  <c r="E1875" i="2"/>
  <c r="E1874" i="2"/>
  <c r="E1873" i="2"/>
  <c r="E1872" i="2"/>
  <c r="E1871" i="2"/>
  <c r="E1870" i="2"/>
  <c r="E1869" i="2"/>
  <c r="E1868" i="2"/>
  <c r="E1867" i="2"/>
  <c r="E1866" i="2"/>
  <c r="E1865" i="2"/>
  <c r="E1864" i="2"/>
  <c r="E1863" i="2"/>
  <c r="E1862" i="2"/>
  <c r="E1861" i="2"/>
  <c r="E1860" i="2"/>
  <c r="E1859" i="2"/>
  <c r="E1858" i="2"/>
  <c r="E1857" i="2"/>
  <c r="E1856" i="2"/>
  <c r="E1855" i="2"/>
  <c r="E1854" i="2"/>
  <c r="E1853" i="2"/>
  <c r="E1852" i="2"/>
  <c r="E1851" i="2"/>
  <c r="E1850" i="2"/>
  <c r="E1849" i="2"/>
  <c r="E1847" i="2"/>
  <c r="E1846" i="2"/>
  <c r="E1845" i="2"/>
  <c r="E1844" i="2"/>
  <c r="E1843" i="2"/>
  <c r="E1842" i="2"/>
  <c r="E1841" i="2"/>
  <c r="E1840" i="2"/>
  <c r="E1839" i="2"/>
  <c r="E1838" i="2"/>
  <c r="E1837" i="2"/>
  <c r="E1836" i="2"/>
  <c r="E1835" i="2"/>
  <c r="E1834" i="2"/>
  <c r="E1833" i="2"/>
  <c r="E1832" i="2"/>
  <c r="E1831" i="2"/>
  <c r="E1830" i="2"/>
  <c r="E1829" i="2"/>
  <c r="E1828" i="2"/>
  <c r="E1827" i="2"/>
  <c r="E1824" i="2"/>
  <c r="E1823" i="2"/>
  <c r="E1822" i="2"/>
  <c r="E1821" i="2"/>
  <c r="E1820" i="2"/>
  <c r="E1819" i="2"/>
  <c r="E1818" i="2"/>
  <c r="E1817" i="2"/>
  <c r="E1815" i="2"/>
  <c r="E1814" i="2"/>
  <c r="E1812" i="2"/>
  <c r="E1811" i="2"/>
  <c r="E1810" i="2"/>
  <c r="E1809" i="2"/>
  <c r="E1808" i="2"/>
  <c r="E1807" i="2"/>
  <c r="E1806" i="2"/>
  <c r="E1805" i="2"/>
  <c r="E1804" i="2"/>
  <c r="E1803" i="2"/>
  <c r="E1802" i="2"/>
  <c r="E1801" i="2"/>
  <c r="E1800" i="2"/>
  <c r="E1799" i="2"/>
  <c r="E1798" i="2"/>
  <c r="E1797" i="2"/>
  <c r="E1796" i="2"/>
  <c r="E1795" i="2"/>
  <c r="E1794" i="2"/>
  <c r="E1793" i="2"/>
  <c r="E1792" i="2"/>
  <c r="E1791" i="2"/>
  <c r="E1790" i="2"/>
  <c r="E1789" i="2"/>
  <c r="E1788" i="2"/>
  <c r="E1787" i="2"/>
  <c r="E1786" i="2"/>
  <c r="E1785" i="2"/>
  <c r="E1784" i="2"/>
  <c r="E1783" i="2"/>
  <c r="E1782" i="2"/>
  <c r="E1781" i="2"/>
  <c r="E1780" i="2"/>
  <c r="E1779" i="2"/>
  <c r="E1778" i="2"/>
  <c r="E1777" i="2"/>
  <c r="E1776" i="2"/>
  <c r="E1775" i="2"/>
  <c r="E1773" i="2"/>
  <c r="E1772" i="2"/>
  <c r="E1771" i="2"/>
  <c r="E1770" i="2"/>
  <c r="E1769" i="2"/>
  <c r="E1768" i="2"/>
  <c r="E1767" i="2"/>
  <c r="E1766" i="2"/>
  <c r="E1765" i="2"/>
  <c r="E1764" i="2"/>
  <c r="E1763" i="2"/>
  <c r="E1762" i="2"/>
  <c r="E1761" i="2"/>
  <c r="E1760" i="2"/>
  <c r="E1759" i="2"/>
  <c r="E1758" i="2"/>
  <c r="E1757" i="2"/>
  <c r="E1756" i="2"/>
  <c r="E1755" i="2"/>
  <c r="E1754" i="2"/>
  <c r="E1753" i="2"/>
  <c r="E1752" i="2"/>
  <c r="E1750" i="2"/>
  <c r="E1749" i="2"/>
  <c r="E1747" i="2"/>
  <c r="E1746" i="2"/>
  <c r="E1744" i="2"/>
  <c r="E1743" i="2"/>
  <c r="E1742" i="2"/>
  <c r="E1741" i="2"/>
  <c r="E1740" i="2"/>
  <c r="E1739" i="2"/>
  <c r="E1738" i="2"/>
  <c r="E1737" i="2"/>
  <c r="E1736" i="2"/>
  <c r="E1735" i="2"/>
  <c r="E1734" i="2"/>
  <c r="E1732" i="2"/>
  <c r="E1730" i="2"/>
  <c r="E1729" i="2"/>
  <c r="E1728" i="2"/>
  <c r="E1727" i="2"/>
  <c r="E1726" i="2"/>
  <c r="E1725" i="2"/>
  <c r="E1723" i="2"/>
  <c r="E1722" i="2"/>
  <c r="E1721" i="2"/>
  <c r="E1720" i="2"/>
  <c r="E1719" i="2"/>
  <c r="E1718" i="2"/>
  <c r="E1717" i="2"/>
  <c r="E1716" i="2"/>
  <c r="E1715" i="2"/>
  <c r="E1714" i="2"/>
  <c r="E1713" i="2"/>
  <c r="E1712" i="2"/>
  <c r="E1711" i="2"/>
  <c r="E1710" i="2"/>
  <c r="E1709" i="2"/>
  <c r="E1708" i="2"/>
  <c r="E1707" i="2"/>
  <c r="E1705" i="2"/>
  <c r="E1704" i="2"/>
  <c r="E1703" i="2"/>
  <c r="E1702" i="2"/>
  <c r="E1701" i="2"/>
  <c r="E1700" i="2"/>
  <c r="E1698" i="2"/>
  <c r="E1697" i="2"/>
  <c r="E1696" i="2"/>
  <c r="E1695" i="2"/>
  <c r="E1694" i="2"/>
  <c r="E1693" i="2"/>
  <c r="E1692" i="2"/>
  <c r="E1691" i="2"/>
  <c r="E1690" i="2"/>
  <c r="E1689" i="2"/>
  <c r="E1688" i="2"/>
  <c r="E1687" i="2"/>
  <c r="E1686" i="2"/>
  <c r="E1685" i="2"/>
  <c r="E1684" i="2"/>
  <c r="E1683" i="2"/>
  <c r="E1682" i="2"/>
  <c r="E1681" i="2"/>
  <c r="E1680" i="2"/>
  <c r="E1679" i="2"/>
  <c r="E1678" i="2"/>
  <c r="E1677" i="2"/>
  <c r="E1676" i="2"/>
  <c r="E1675" i="2"/>
  <c r="E1674" i="2"/>
  <c r="E1673" i="2"/>
  <c r="E1672" i="2"/>
  <c r="E1671" i="2"/>
  <c r="E1670" i="2"/>
  <c r="E1669" i="2"/>
  <c r="E1668" i="2"/>
  <c r="E1667" i="2"/>
  <c r="E1666" i="2"/>
  <c r="E1665" i="2"/>
  <c r="E1664" i="2"/>
  <c r="E1663" i="2"/>
  <c r="E1662" i="2"/>
  <c r="E1661" i="2"/>
  <c r="E1660" i="2"/>
  <c r="E1659" i="2"/>
  <c r="E1658" i="2"/>
  <c r="E1657" i="2"/>
  <c r="E1656" i="2"/>
  <c r="E1655" i="2"/>
  <c r="E1654" i="2"/>
  <c r="E1653" i="2"/>
  <c r="E1652" i="2"/>
  <c r="E1651" i="2"/>
  <c r="E1650" i="2"/>
  <c r="E1649" i="2"/>
  <c r="E1648" i="2"/>
  <c r="E1647" i="2"/>
  <c r="E1646" i="2"/>
  <c r="E1645" i="2"/>
  <c r="E1644" i="2"/>
  <c r="E1643" i="2"/>
  <c r="E1642" i="2"/>
  <c r="E1641" i="2"/>
  <c r="E1640" i="2"/>
  <c r="E1639" i="2"/>
  <c r="E1638" i="2"/>
  <c r="E1637" i="2"/>
  <c r="E1636" i="2"/>
  <c r="E1635" i="2"/>
  <c r="E1633" i="2"/>
  <c r="E1632" i="2"/>
  <c r="E1631" i="2"/>
  <c r="E1630" i="2"/>
  <c r="E1629" i="2"/>
  <c r="E1628" i="2"/>
  <c r="E1627" i="2"/>
  <c r="E1626" i="2"/>
  <c r="E1625" i="2"/>
  <c r="E1624" i="2"/>
  <c r="E1623" i="2"/>
  <c r="E1622" i="2"/>
  <c r="E1621" i="2"/>
  <c r="E1620" i="2"/>
  <c r="E1619" i="2"/>
  <c r="E1618" i="2"/>
  <c r="E1617" i="2"/>
  <c r="E1616" i="2"/>
  <c r="E1615" i="2"/>
  <c r="E1614" i="2"/>
  <c r="E1613" i="2"/>
  <c r="E1612" i="2"/>
  <c r="E1611" i="2"/>
  <c r="E1610" i="2"/>
  <c r="E1609" i="2"/>
  <c r="E1608" i="2"/>
  <c r="E1607" i="2"/>
  <c r="E1606" i="2"/>
  <c r="E1605" i="2"/>
  <c r="E1604" i="2"/>
  <c r="E1603" i="2"/>
  <c r="E1602" i="2"/>
  <c r="E1601" i="2"/>
  <c r="E1600" i="2"/>
  <c r="E1599" i="2"/>
  <c r="E1598" i="2"/>
  <c r="E1597" i="2"/>
  <c r="E1596" i="2"/>
  <c r="E1595" i="2"/>
  <c r="E1594" i="2"/>
  <c r="E1593" i="2"/>
  <c r="E1592" i="2"/>
  <c r="E1591" i="2"/>
  <c r="E1590" i="2"/>
  <c r="E1588" i="2"/>
  <c r="E1587" i="2"/>
  <c r="E1585" i="2"/>
  <c r="E1584" i="2"/>
  <c r="E1583" i="2"/>
  <c r="E1582" i="2"/>
  <c r="E1581" i="2"/>
  <c r="E1580" i="2"/>
  <c r="E1579" i="2"/>
  <c r="E1578" i="2"/>
  <c r="E1577" i="2"/>
  <c r="E1576" i="2"/>
  <c r="E1575" i="2"/>
  <c r="E1574" i="2"/>
  <c r="E1573" i="2"/>
  <c r="E1572" i="2"/>
  <c r="E1571" i="2"/>
  <c r="E1570" i="2"/>
  <c r="E1569" i="2"/>
  <c r="E1568" i="2"/>
  <c r="E1567" i="2"/>
  <c r="E1566" i="2"/>
  <c r="E1565" i="2"/>
  <c r="E1564" i="2"/>
  <c r="E1563" i="2"/>
  <c r="E1562" i="2"/>
  <c r="E1561" i="2"/>
  <c r="E1560" i="2"/>
  <c r="E1559" i="2"/>
  <c r="E1558" i="2"/>
  <c r="E1557" i="2"/>
  <c r="E1556" i="2"/>
  <c r="E1555" i="2"/>
  <c r="E1554" i="2"/>
  <c r="E1553" i="2"/>
  <c r="E1552" i="2"/>
  <c r="E1551" i="2"/>
  <c r="E1550" i="2"/>
  <c r="E1549" i="2"/>
  <c r="E1548" i="2"/>
  <c r="E1547" i="2"/>
  <c r="E1546" i="2"/>
  <c r="E1545" i="2"/>
  <c r="E1543" i="2"/>
  <c r="E1542" i="2"/>
  <c r="E1541" i="2"/>
  <c r="E1540" i="2"/>
  <c r="E1539" i="2"/>
  <c r="E1538" i="2"/>
  <c r="E1537" i="2"/>
  <c r="E1536" i="2"/>
  <c r="E1535" i="2"/>
  <c r="E1534" i="2"/>
  <c r="E1533" i="2"/>
  <c r="E1532" i="2"/>
  <c r="E1531" i="2"/>
  <c r="E1527" i="2"/>
  <c r="E1526" i="2"/>
  <c r="E1525" i="2"/>
  <c r="E1524" i="2"/>
  <c r="E1523" i="2"/>
  <c r="E1522" i="2"/>
  <c r="E1520" i="2"/>
  <c r="E1519" i="2"/>
  <c r="E1518" i="2"/>
  <c r="E1517" i="2"/>
  <c r="E1516" i="2"/>
  <c r="E1513" i="2"/>
  <c r="E1511" i="2"/>
  <c r="E1510" i="2"/>
  <c r="E1509" i="2"/>
  <c r="E1508" i="2"/>
  <c r="E1507" i="2"/>
  <c r="E1506" i="2"/>
  <c r="E1505" i="2"/>
  <c r="E1504" i="2"/>
  <c r="E1503" i="2"/>
  <c r="E1502" i="2"/>
  <c r="E1501" i="2"/>
  <c r="E1500" i="2"/>
  <c r="E1499" i="2"/>
  <c r="E1498" i="2"/>
  <c r="E1497" i="2"/>
  <c r="E1495" i="2"/>
  <c r="E1494" i="2"/>
  <c r="E1493" i="2"/>
  <c r="E1492" i="2"/>
  <c r="E1491" i="2"/>
  <c r="E1490" i="2"/>
  <c r="E1489" i="2"/>
  <c r="E1487" i="2"/>
  <c r="E1486" i="2"/>
  <c r="E1484" i="2"/>
  <c r="E1483" i="2"/>
  <c r="E1482" i="2"/>
  <c r="E1481" i="2"/>
  <c r="E1480" i="2"/>
  <c r="E1479" i="2"/>
  <c r="E1477" i="2"/>
  <c r="E1476" i="2"/>
  <c r="E1475" i="2"/>
  <c r="E1474" i="2"/>
  <c r="E1473" i="2"/>
  <c r="E1472" i="2"/>
  <c r="E1470" i="2"/>
  <c r="E1469" i="2"/>
  <c r="E1468" i="2"/>
  <c r="E1467" i="2"/>
  <c r="E1466" i="2"/>
  <c r="E1465" i="2"/>
  <c r="E1464" i="2"/>
  <c r="E1463" i="2"/>
  <c r="E1462" i="2"/>
  <c r="E1461" i="2"/>
  <c r="E1460" i="2"/>
  <c r="E1459" i="2"/>
  <c r="E1458" i="2"/>
  <c r="E1457" i="2"/>
  <c r="E1456" i="2"/>
  <c r="E1455" i="2"/>
  <c r="E1454" i="2"/>
  <c r="E1453" i="2"/>
  <c r="E1452" i="2"/>
  <c r="E1451" i="2"/>
  <c r="E1450" i="2"/>
  <c r="E1449" i="2"/>
  <c r="E1448" i="2"/>
  <c r="E1447" i="2"/>
  <c r="E1446" i="2"/>
  <c r="E1445" i="2"/>
  <c r="E1444" i="2"/>
  <c r="E1443" i="2"/>
  <c r="E1442" i="2"/>
  <c r="E1441" i="2"/>
  <c r="E1440" i="2"/>
  <c r="E1439" i="2"/>
  <c r="E1438" i="2"/>
  <c r="E1437" i="2"/>
  <c r="E1436" i="2"/>
  <c r="E1435" i="2"/>
  <c r="E1434" i="2"/>
  <c r="E1433" i="2"/>
  <c r="E1432" i="2"/>
  <c r="E1431" i="2"/>
  <c r="E1430" i="2"/>
  <c r="E1429" i="2"/>
  <c r="E1428" i="2"/>
  <c r="E1427" i="2"/>
  <c r="E1426" i="2"/>
  <c r="E1425" i="2"/>
  <c r="E1424" i="2"/>
  <c r="E1423" i="2"/>
  <c r="E1421" i="2"/>
  <c r="E1420" i="2"/>
  <c r="E1419" i="2"/>
  <c r="E1418" i="2"/>
  <c r="E1417" i="2"/>
  <c r="E1416" i="2"/>
  <c r="E1415" i="2"/>
  <c r="E1414" i="2"/>
  <c r="E1413" i="2"/>
  <c r="E1412" i="2"/>
  <c r="E1411" i="2"/>
  <c r="E1410" i="2"/>
  <c r="E1409" i="2"/>
  <c r="E1408" i="2"/>
  <c r="E1407" i="2"/>
  <c r="E1406" i="2"/>
  <c r="E1405" i="2"/>
  <c r="E1404" i="2"/>
  <c r="E1403" i="2"/>
  <c r="E1402" i="2"/>
  <c r="E1401" i="2"/>
  <c r="E1400" i="2"/>
  <c r="E1399" i="2"/>
  <c r="E1398" i="2"/>
  <c r="E1397" i="2"/>
  <c r="E1396" i="2"/>
  <c r="E1395" i="2"/>
  <c r="E1394" i="2"/>
  <c r="E1393" i="2"/>
  <c r="E1392" i="2"/>
  <c r="E1391" i="2"/>
  <c r="E1390" i="2"/>
  <c r="E1389" i="2"/>
  <c r="E1388" i="2"/>
  <c r="E1387" i="2"/>
  <c r="E1386" i="2"/>
  <c r="E1385" i="2"/>
  <c r="E1384" i="2"/>
  <c r="E1383" i="2"/>
  <c r="E1382" i="2"/>
  <c r="E1381" i="2"/>
  <c r="E1380" i="2"/>
  <c r="E1378" i="2"/>
  <c r="E1377" i="2"/>
  <c r="E1376" i="2"/>
  <c r="E1375" i="2"/>
  <c r="E1374" i="2"/>
  <c r="E1373" i="2"/>
  <c r="E1372" i="2"/>
  <c r="E1371" i="2"/>
  <c r="E1370" i="2"/>
  <c r="E1369" i="2"/>
  <c r="E1368" i="2"/>
  <c r="E1367" i="2"/>
  <c r="E1366" i="2"/>
  <c r="E1365" i="2"/>
  <c r="E1364" i="2"/>
  <c r="E1363" i="2"/>
  <c r="E1362" i="2"/>
  <c r="E1361" i="2"/>
  <c r="E1360" i="2"/>
  <c r="E1359" i="2"/>
  <c r="E1357" i="2"/>
  <c r="E1356" i="2"/>
  <c r="E1355" i="2"/>
  <c r="E1354" i="2"/>
  <c r="E1353" i="2"/>
  <c r="E1352" i="2"/>
  <c r="E1351" i="2"/>
  <c r="E1350" i="2"/>
  <c r="E1349" i="2"/>
  <c r="E1348" i="2"/>
  <c r="E1347" i="2"/>
  <c r="E1346" i="2"/>
  <c r="E1345" i="2"/>
  <c r="E1344" i="2"/>
  <c r="E1343" i="2"/>
  <c r="E1342" i="2"/>
  <c r="E1341" i="2"/>
  <c r="E1340" i="2"/>
  <c r="E1339" i="2"/>
  <c r="E1338" i="2"/>
  <c r="E1337" i="2"/>
  <c r="E1336" i="2"/>
  <c r="E1335" i="2"/>
  <c r="E1334" i="2"/>
  <c r="E1333" i="2"/>
  <c r="E1332" i="2"/>
  <c r="E1331" i="2"/>
  <c r="E1330" i="2"/>
  <c r="E1329" i="2"/>
  <c r="E1328" i="2"/>
  <c r="E1327" i="2"/>
  <c r="E1326" i="2"/>
  <c r="E1324" i="2"/>
  <c r="E1323" i="2"/>
  <c r="E1321" i="2"/>
  <c r="E1320" i="2"/>
  <c r="E1319" i="2"/>
  <c r="E1318" i="2"/>
  <c r="E1317" i="2"/>
  <c r="E1316" i="2"/>
  <c r="E1315" i="2"/>
  <c r="E1314" i="2"/>
  <c r="E1313" i="2"/>
  <c r="E1312" i="2"/>
  <c r="E1311" i="2"/>
  <c r="E1310" i="2"/>
  <c r="E1309" i="2"/>
  <c r="E1308" i="2"/>
  <c r="E1307" i="2"/>
  <c r="E1306" i="2"/>
  <c r="E1305" i="2"/>
  <c r="E1303" i="2"/>
  <c r="E1302" i="2"/>
  <c r="E1301" i="2"/>
  <c r="E1300" i="2"/>
  <c r="E1299" i="2"/>
  <c r="E1298" i="2"/>
  <c r="E1295" i="2"/>
  <c r="E1294" i="2"/>
  <c r="E1293" i="2"/>
  <c r="E1292" i="2"/>
  <c r="E1291" i="2"/>
  <c r="E1290" i="2"/>
  <c r="E1289" i="2"/>
  <c r="E1288" i="2"/>
  <c r="E1287" i="2"/>
  <c r="E1286" i="2"/>
  <c r="E1285" i="2"/>
  <c r="E1284" i="2"/>
  <c r="E1283" i="2"/>
  <c r="E1282" i="2"/>
  <c r="E1281" i="2"/>
  <c r="E1280" i="2"/>
  <c r="E1279" i="2"/>
  <c r="E1278" i="2"/>
  <c r="E1277" i="2"/>
  <c r="E1276" i="2"/>
  <c r="E1275" i="2"/>
  <c r="E1274" i="2"/>
  <c r="E1273" i="2"/>
  <c r="E1272" i="2"/>
  <c r="E1271" i="2"/>
  <c r="E1270" i="2"/>
  <c r="E1269" i="2"/>
  <c r="E1268" i="2"/>
  <c r="E1267" i="2"/>
  <c r="E1266" i="2"/>
  <c r="E1265" i="2"/>
  <c r="E1264" i="2"/>
  <c r="E1263" i="2"/>
  <c r="E1262" i="2"/>
  <c r="E1261" i="2"/>
  <c r="E1260" i="2"/>
  <c r="E1258" i="2"/>
  <c r="E1257" i="2"/>
  <c r="E1256" i="2"/>
  <c r="E1255" i="2"/>
  <c r="E1254" i="2"/>
  <c r="E1253" i="2"/>
  <c r="E1252" i="2"/>
  <c r="E1251" i="2"/>
  <c r="E1250" i="2"/>
  <c r="E1249" i="2"/>
  <c r="E1247" i="2"/>
  <c r="E1246" i="2"/>
  <c r="E1245" i="2"/>
  <c r="E1244" i="2"/>
  <c r="E1243" i="2"/>
  <c r="E1242" i="2"/>
  <c r="E1241" i="2"/>
  <c r="E1240" i="2"/>
  <c r="E1239" i="2"/>
  <c r="E1237" i="2"/>
  <c r="E1236" i="2"/>
  <c r="E1235" i="2"/>
  <c r="E1234" i="2"/>
  <c r="E1233" i="2"/>
  <c r="E1232" i="2"/>
  <c r="E1231" i="2"/>
  <c r="E1230" i="2"/>
  <c r="E1229" i="2"/>
  <c r="E1228" i="2"/>
  <c r="E1227" i="2"/>
  <c r="E1226" i="2"/>
  <c r="E1225" i="2"/>
  <c r="E1224" i="2"/>
  <c r="E1223" i="2"/>
  <c r="E1222" i="2"/>
  <c r="E1221" i="2"/>
  <c r="E1220" i="2"/>
  <c r="E1219" i="2"/>
  <c r="E1217" i="2"/>
  <c r="E1215" i="2"/>
  <c r="E1214" i="2"/>
  <c r="E1213" i="2"/>
  <c r="E1212" i="2"/>
  <c r="E1211" i="2"/>
  <c r="E1210" i="2"/>
  <c r="E1209" i="2"/>
  <c r="E1208" i="2"/>
  <c r="E1207" i="2"/>
  <c r="E1206" i="2"/>
  <c r="E1205" i="2"/>
  <c r="E1204" i="2"/>
  <c r="E1203" i="2"/>
  <c r="E1202" i="2"/>
  <c r="E1201" i="2"/>
  <c r="E1200" i="2"/>
  <c r="E1198" i="2"/>
  <c r="E1197" i="2"/>
  <c r="E1196" i="2"/>
  <c r="E1195" i="2"/>
  <c r="E1194" i="2"/>
  <c r="E1193" i="2"/>
  <c r="E1192" i="2"/>
  <c r="E1191" i="2"/>
  <c r="E1190" i="2"/>
  <c r="E1189" i="2"/>
  <c r="E1188" i="2"/>
  <c r="E1187" i="2"/>
  <c r="E1186" i="2"/>
  <c r="E1185" i="2"/>
  <c r="E1184" i="2"/>
  <c r="E1183" i="2"/>
  <c r="E1182" i="2"/>
  <c r="E1181" i="2"/>
  <c r="E1180" i="2"/>
  <c r="E1179" i="2"/>
  <c r="E1178" i="2"/>
  <c r="E1177" i="2"/>
  <c r="E1176" i="2"/>
  <c r="E1175" i="2"/>
  <c r="E1174" i="2"/>
  <c r="E1173" i="2"/>
  <c r="E1172" i="2"/>
  <c r="E1171" i="2"/>
  <c r="E1170" i="2"/>
  <c r="E1169" i="2"/>
  <c r="E1168" i="2"/>
  <c r="E1167" i="2"/>
  <c r="E1166" i="2"/>
  <c r="E1165" i="2"/>
  <c r="E1164" i="2"/>
  <c r="E1163" i="2"/>
  <c r="E1162" i="2"/>
  <c r="E1161" i="2"/>
  <c r="E1160" i="2"/>
  <c r="E1159" i="2"/>
  <c r="E1158" i="2"/>
  <c r="E1157" i="2"/>
  <c r="E1156" i="2"/>
  <c r="E1155" i="2"/>
  <c r="E1154" i="2"/>
  <c r="E1153" i="2"/>
  <c r="E1152" i="2"/>
  <c r="E1151" i="2"/>
  <c r="E1150" i="2"/>
  <c r="E1149" i="2"/>
  <c r="E1148" i="2"/>
  <c r="E1147" i="2"/>
  <c r="E1146" i="2"/>
  <c r="E1145" i="2"/>
  <c r="E1144" i="2"/>
  <c r="E1143" i="2"/>
  <c r="E1142" i="2"/>
  <c r="E1141" i="2"/>
  <c r="E1140" i="2"/>
  <c r="E1139" i="2"/>
  <c r="E1138" i="2"/>
  <c r="E1137" i="2"/>
  <c r="E1136" i="2"/>
  <c r="E1135" i="2"/>
  <c r="E1134" i="2"/>
  <c r="E1133" i="2"/>
  <c r="E1132" i="2"/>
  <c r="E1131" i="2"/>
  <c r="E1130" i="2"/>
  <c r="E1129" i="2"/>
  <c r="E1114" i="2"/>
  <c r="E1112" i="2"/>
  <c r="E1107" i="2"/>
  <c r="E1106" i="2"/>
  <c r="E1105" i="2"/>
  <c r="E1102" i="2"/>
  <c r="E1101" i="2"/>
  <c r="E1100" i="2"/>
  <c r="E1099" i="2"/>
  <c r="E1098" i="2"/>
  <c r="E1097" i="2"/>
  <c r="E1096" i="2"/>
  <c r="E1094" i="2"/>
  <c r="E1093" i="2"/>
  <c r="E1092" i="2"/>
  <c r="E1091" i="2"/>
  <c r="E1090" i="2"/>
  <c r="E1086" i="2"/>
  <c r="E1084" i="2"/>
  <c r="E1082" i="2"/>
  <c r="E1081" i="2"/>
  <c r="E1080" i="2"/>
  <c r="E1079" i="2"/>
  <c r="E1078" i="2"/>
  <c r="E1077" i="2"/>
  <c r="E1076" i="2"/>
  <c r="E1075" i="2"/>
  <c r="E1072" i="2"/>
  <c r="E1071" i="2"/>
  <c r="E1070" i="2"/>
  <c r="E1066" i="2"/>
  <c r="E1065" i="2"/>
  <c r="E1064" i="2"/>
  <c r="E1063" i="2"/>
  <c r="E1062" i="2"/>
  <c r="E1061" i="2"/>
  <c r="E1060" i="2"/>
  <c r="E1059" i="2"/>
  <c r="E1058" i="2"/>
  <c r="E1057" i="2"/>
  <c r="E1056" i="2"/>
  <c r="E1055" i="2"/>
  <c r="E1054" i="2"/>
  <c r="E1053" i="2"/>
  <c r="E1052" i="2"/>
  <c r="E1051" i="2"/>
  <c r="E1050" i="2"/>
  <c r="E1049" i="2"/>
  <c r="E1042" i="2"/>
  <c r="E1039" i="2"/>
  <c r="E1032" i="2"/>
  <c r="E1028" i="2"/>
  <c r="E1023" i="2"/>
  <c r="E1020" i="2"/>
  <c r="E1018" i="2"/>
  <c r="E1012" i="2"/>
  <c r="E1011" i="2"/>
  <c r="E1010" i="2"/>
  <c r="E1008" i="2"/>
  <c r="E1006" i="2"/>
  <c r="E1000" i="2"/>
  <c r="E997" i="2"/>
  <c r="E992" i="2"/>
  <c r="E991" i="2"/>
  <c r="E990" i="2"/>
  <c r="E989" i="2"/>
  <c r="E988" i="2"/>
  <c r="E987" i="2"/>
  <c r="E986" i="2"/>
  <c r="E985" i="2"/>
  <c r="E984" i="2"/>
  <c r="E982" i="2"/>
  <c r="E977" i="2"/>
  <c r="E974" i="2"/>
  <c r="E973" i="2"/>
  <c r="E971" i="2"/>
  <c r="E970" i="2"/>
  <c r="E969" i="2"/>
  <c r="E968" i="2"/>
  <c r="E967" i="2"/>
  <c r="E966" i="2"/>
  <c r="E965" i="2"/>
  <c r="E964" i="2"/>
  <c r="E963" i="2"/>
  <c r="E962" i="2"/>
  <c r="E961" i="2"/>
  <c r="E960" i="2"/>
  <c r="E959" i="2"/>
  <c r="E958" i="2"/>
  <c r="E957" i="2"/>
  <c r="E956" i="2"/>
  <c r="E954" i="2"/>
  <c r="E953" i="2"/>
  <c r="E952" i="2"/>
  <c r="E951" i="2"/>
  <c r="E950" i="2"/>
  <c r="E949" i="2"/>
  <c r="E948" i="2"/>
  <c r="E947" i="2"/>
  <c r="E946" i="2"/>
  <c r="E945" i="2"/>
  <c r="E943" i="2"/>
  <c r="E942" i="2"/>
  <c r="E941" i="2"/>
  <c r="E940" i="2"/>
  <c r="E939" i="2"/>
  <c r="E938" i="2"/>
  <c r="E937" i="2"/>
  <c r="E936" i="2"/>
  <c r="E935" i="2"/>
  <c r="E934" i="2"/>
  <c r="E931" i="2"/>
  <c r="E930" i="2"/>
  <c r="E929" i="2"/>
  <c r="E927" i="2"/>
  <c r="E926" i="2"/>
  <c r="E924" i="2"/>
  <c r="E917" i="2"/>
  <c r="E916" i="2"/>
  <c r="E914" i="2"/>
  <c r="E913" i="2"/>
  <c r="E912" i="2"/>
  <c r="E907" i="2"/>
  <c r="E906" i="2"/>
  <c r="E903" i="2"/>
  <c r="E902" i="2"/>
  <c r="E901" i="2"/>
  <c r="E900" i="2"/>
  <c r="E899" i="2"/>
  <c r="E898" i="2"/>
  <c r="E897" i="2"/>
  <c r="E896" i="2"/>
  <c r="E895" i="2"/>
  <c r="E894" i="2"/>
  <c r="E892" i="2"/>
  <c r="E891" i="2"/>
  <c r="E890" i="2"/>
  <c r="E889" i="2"/>
  <c r="E888" i="2"/>
  <c r="E887" i="2"/>
  <c r="E886" i="2"/>
  <c r="E885" i="2"/>
  <c r="E884" i="2"/>
  <c r="E883" i="2"/>
  <c r="E882" i="2"/>
  <c r="E881" i="2"/>
  <c r="E880" i="2"/>
  <c r="E879" i="2"/>
  <c r="E878" i="2"/>
  <c r="E877" i="2"/>
  <c r="E876" i="2"/>
  <c r="E875" i="2"/>
  <c r="E874" i="2"/>
  <c r="E873" i="2"/>
  <c r="E872" i="2"/>
  <c r="E871" i="2"/>
  <c r="E870" i="2"/>
  <c r="E869" i="2"/>
  <c r="E868" i="2"/>
  <c r="E867" i="2"/>
  <c r="E866" i="2"/>
  <c r="E865" i="2"/>
  <c r="E864" i="2"/>
  <c r="E863" i="2"/>
  <c r="E862" i="2"/>
  <c r="E861" i="2"/>
  <c r="E860" i="2"/>
  <c r="E856" i="2"/>
  <c r="E847" i="2"/>
  <c r="E846" i="2"/>
  <c r="E845" i="2"/>
  <c r="E844" i="2"/>
  <c r="E841" i="2"/>
  <c r="E838" i="2"/>
  <c r="E836" i="2"/>
  <c r="E821" i="2"/>
  <c r="E818" i="2"/>
  <c r="E817" i="2"/>
  <c r="E816" i="2"/>
  <c r="E815" i="2"/>
  <c r="E814" i="2"/>
  <c r="E813" i="2"/>
  <c r="E812" i="2"/>
  <c r="E811" i="2"/>
  <c r="E810" i="2"/>
  <c r="E809" i="2"/>
  <c r="E808" i="2"/>
  <c r="E807" i="2"/>
  <c r="E806" i="2"/>
  <c r="E805" i="2"/>
  <c r="E804" i="2"/>
  <c r="E803" i="2"/>
  <c r="E801" i="2"/>
  <c r="E800" i="2"/>
  <c r="E798" i="2"/>
  <c r="E794" i="2"/>
  <c r="E793" i="2"/>
  <c r="E792" i="2"/>
  <c r="E791" i="2"/>
  <c r="E790" i="2"/>
  <c r="E789" i="2"/>
  <c r="E788" i="2"/>
  <c r="E787" i="2"/>
  <c r="E786" i="2"/>
  <c r="E785" i="2"/>
  <c r="E783" i="2"/>
  <c r="E782" i="2"/>
  <c r="E781" i="2"/>
  <c r="E780" i="2"/>
  <c r="E779" i="2"/>
  <c r="E778" i="2"/>
  <c r="E777" i="2"/>
  <c r="E776" i="2"/>
  <c r="E775" i="2"/>
  <c r="E773" i="2"/>
  <c r="E771" i="2"/>
  <c r="E770" i="2"/>
  <c r="E767" i="2"/>
  <c r="E766" i="2"/>
  <c r="E765" i="2"/>
  <c r="E758" i="2"/>
  <c r="E757" i="2"/>
  <c r="E756" i="2"/>
  <c r="E755" i="2"/>
  <c r="E754" i="2"/>
  <c r="E753" i="2"/>
  <c r="E752" i="2"/>
  <c r="E751" i="2"/>
  <c r="E750" i="2"/>
  <c r="E749" i="2"/>
  <c r="E748" i="2"/>
  <c r="E747" i="2"/>
  <c r="E746" i="2"/>
  <c r="E744" i="2"/>
  <c r="E743" i="2"/>
  <c r="E742" i="2"/>
  <c r="E741" i="2"/>
  <c r="E740" i="2"/>
  <c r="E739" i="2"/>
  <c r="E738" i="2"/>
  <c r="E737" i="2"/>
  <c r="E736" i="2"/>
  <c r="E735" i="2"/>
  <c r="E734" i="2"/>
  <c r="E733" i="2"/>
  <c r="E732" i="2"/>
  <c r="E731" i="2"/>
  <c r="E730" i="2"/>
  <c r="E729" i="2"/>
  <c r="E728" i="2"/>
  <c r="E727" i="2"/>
  <c r="E726" i="2"/>
  <c r="E725" i="2"/>
  <c r="E724" i="2"/>
  <c r="E723" i="2"/>
  <c r="E722" i="2"/>
  <c r="E721" i="2"/>
  <c r="E720" i="2"/>
  <c r="E719" i="2"/>
  <c r="E718" i="2"/>
  <c r="E717" i="2"/>
  <c r="E716" i="2"/>
  <c r="E715" i="2"/>
  <c r="E714" i="2"/>
  <c r="E712" i="2"/>
  <c r="E711" i="2"/>
  <c r="E710" i="2"/>
  <c r="E709" i="2"/>
  <c r="E708" i="2"/>
  <c r="E707" i="2"/>
  <c r="E706" i="2"/>
  <c r="E705" i="2"/>
  <c r="E704" i="2"/>
  <c r="E703" i="2"/>
  <c r="E702" i="2"/>
  <c r="E701" i="2"/>
  <c r="E700" i="2"/>
  <c r="E698" i="2"/>
  <c r="E697" i="2"/>
  <c r="E696" i="2"/>
  <c r="E695" i="2"/>
  <c r="E694" i="2"/>
  <c r="E693" i="2"/>
  <c r="E692" i="2"/>
  <c r="E691" i="2"/>
  <c r="E690" i="2"/>
  <c r="E689" i="2"/>
  <c r="E688" i="2"/>
  <c r="E687" i="2"/>
  <c r="E686" i="2"/>
  <c r="E685" i="2"/>
  <c r="E684" i="2"/>
  <c r="E683" i="2"/>
  <c r="E682" i="2"/>
  <c r="E681" i="2"/>
  <c r="E680" i="2"/>
  <c r="E679" i="2"/>
  <c r="E678" i="2"/>
  <c r="E677" i="2"/>
  <c r="E676" i="2"/>
  <c r="E675" i="2"/>
  <c r="E674" i="2"/>
  <c r="E673" i="2"/>
  <c r="E672" i="2"/>
  <c r="E671" i="2"/>
  <c r="E670" i="2"/>
  <c r="E669" i="2"/>
  <c r="E668" i="2"/>
  <c r="E667" i="2"/>
  <c r="E666" i="2"/>
  <c r="E661" i="2"/>
  <c r="E656" i="2"/>
  <c r="E648" i="2"/>
  <c r="E647" i="2"/>
  <c r="E646" i="2"/>
  <c r="E645" i="2"/>
  <c r="E644" i="2"/>
  <c r="E643" i="2"/>
  <c r="E642" i="2"/>
  <c r="E641" i="2"/>
  <c r="E640" i="2"/>
  <c r="E639" i="2"/>
  <c r="E638" i="2"/>
  <c r="E636" i="2"/>
  <c r="E629" i="2"/>
  <c r="E623" i="2"/>
  <c r="E622" i="2"/>
  <c r="E619" i="2"/>
  <c r="E618" i="2"/>
  <c r="E617" i="2"/>
  <c r="E616" i="2"/>
  <c r="E612" i="2"/>
  <c r="E610" i="2"/>
  <c r="E608" i="2"/>
  <c r="E599" i="2"/>
  <c r="E597" i="2"/>
  <c r="E596" i="2"/>
  <c r="E595" i="2"/>
  <c r="E590" i="2"/>
  <c r="E589" i="2"/>
  <c r="E588" i="2"/>
  <c r="E587" i="2"/>
  <c r="E586" i="2"/>
  <c r="E585" i="2"/>
  <c r="E578" i="2"/>
  <c r="E577" i="2"/>
  <c r="E576" i="2"/>
  <c r="E575" i="2"/>
  <c r="E574" i="2"/>
  <c r="E573" i="2"/>
  <c r="E572" i="2"/>
  <c r="E571" i="2"/>
  <c r="E570" i="2"/>
  <c r="E569" i="2"/>
  <c r="E567" i="2"/>
  <c r="E566" i="2"/>
  <c r="E565" i="2"/>
  <c r="E564" i="2"/>
  <c r="E563" i="2"/>
  <c r="E562" i="2"/>
  <c r="E560" i="2"/>
  <c r="E559" i="2"/>
  <c r="E558" i="2"/>
  <c r="E557" i="2"/>
  <c r="E556" i="2"/>
  <c r="E555" i="2"/>
  <c r="E554" i="2"/>
  <c r="E553" i="2"/>
  <c r="E552" i="2"/>
  <c r="E551" i="2"/>
  <c r="E550" i="2"/>
  <c r="E549" i="2"/>
  <c r="E548" i="2"/>
  <c r="E547" i="2"/>
  <c r="E546" i="2"/>
  <c r="E545" i="2"/>
  <c r="E544" i="2"/>
  <c r="E543" i="2"/>
  <c r="E542" i="2"/>
  <c r="E541" i="2"/>
  <c r="E537" i="2"/>
  <c r="E534" i="2"/>
  <c r="E529" i="2"/>
  <c r="E528" i="2"/>
  <c r="E526" i="2"/>
  <c r="E520" i="2"/>
  <c r="E519" i="2"/>
  <c r="E518" i="2"/>
  <c r="E517" i="2"/>
  <c r="E516" i="2"/>
  <c r="E515" i="2"/>
  <c r="E514" i="2"/>
  <c r="E513" i="2"/>
  <c r="E512" i="2"/>
  <c r="E511" i="2"/>
  <c r="E509" i="2"/>
  <c r="E498" i="2"/>
  <c r="E497" i="2"/>
  <c r="E496" i="2"/>
  <c r="E495" i="2"/>
  <c r="E494" i="2"/>
  <c r="E493" i="2"/>
  <c r="E492" i="2"/>
  <c r="E490" i="2"/>
  <c r="E482" i="2"/>
  <c r="E481" i="2"/>
  <c r="E480" i="2"/>
  <c r="E479" i="2"/>
  <c r="E478" i="2"/>
  <c r="E476" i="2"/>
  <c r="E475" i="2"/>
  <c r="E474" i="2"/>
  <c r="E473" i="2"/>
  <c r="E472" i="2"/>
  <c r="E471" i="2"/>
  <c r="E470" i="2"/>
  <c r="E469" i="2"/>
  <c r="E467" i="2"/>
  <c r="E464" i="2"/>
  <c r="E463" i="2"/>
  <c r="E462" i="2"/>
  <c r="E461" i="2"/>
  <c r="E460" i="2"/>
  <c r="E459" i="2"/>
  <c r="E458" i="2"/>
  <c r="E457" i="2"/>
  <c r="E456" i="2"/>
  <c r="E455" i="2"/>
  <c r="E454" i="2"/>
  <c r="E453" i="2"/>
  <c r="E452" i="2"/>
  <c r="E450" i="2"/>
  <c r="E449" i="2"/>
  <c r="E447" i="2"/>
  <c r="E446" i="2"/>
  <c r="E445" i="2"/>
  <c r="E444" i="2"/>
  <c r="E443" i="2"/>
  <c r="E440" i="2"/>
  <c r="E438" i="2"/>
  <c r="E437" i="2"/>
  <c r="E434" i="2"/>
  <c r="E433" i="2"/>
  <c r="E431" i="2"/>
  <c r="E430" i="2"/>
  <c r="E429" i="2"/>
  <c r="E428" i="2"/>
  <c r="E427" i="2"/>
  <c r="E426" i="2"/>
  <c r="E425" i="2"/>
  <c r="E424" i="2"/>
  <c r="E423" i="2"/>
  <c r="E422" i="2"/>
  <c r="E420" i="2"/>
  <c r="E419" i="2"/>
  <c r="E418" i="2"/>
  <c r="E417" i="2"/>
  <c r="E415" i="2"/>
  <c r="E413" i="2"/>
  <c r="E407" i="2"/>
  <c r="E404" i="2"/>
  <c r="E399" i="2"/>
  <c r="E398" i="2"/>
  <c r="E397" i="2"/>
  <c r="E396" i="2"/>
  <c r="E395" i="2"/>
  <c r="E394" i="2"/>
  <c r="E393" i="2"/>
  <c r="E392" i="2"/>
  <c r="E391" i="2"/>
  <c r="E390" i="2"/>
  <c r="E389" i="2"/>
  <c r="E388" i="2"/>
  <c r="E387" i="2"/>
  <c r="E383" i="2"/>
  <c r="E382" i="2"/>
  <c r="E381" i="2"/>
  <c r="E380" i="2"/>
  <c r="E379" i="2"/>
  <c r="E378" i="2"/>
  <c r="E377" i="2"/>
  <c r="E376" i="2"/>
  <c r="E375" i="2"/>
  <c r="E374" i="2"/>
  <c r="E373" i="2"/>
  <c r="E371" i="2"/>
  <c r="E370" i="2"/>
  <c r="E369" i="2"/>
  <c r="E368" i="2"/>
  <c r="E367" i="2"/>
  <c r="E366" i="2"/>
  <c r="E365" i="2"/>
  <c r="E364" i="2"/>
  <c r="E362" i="2"/>
  <c r="E358" i="2"/>
  <c r="E357" i="2"/>
  <c r="E356" i="2"/>
  <c r="E355" i="2"/>
  <c r="E354" i="2"/>
  <c r="E353" i="2"/>
  <c r="E352" i="2"/>
  <c r="E351" i="2"/>
  <c r="E350" i="2"/>
  <c r="E349" i="2"/>
  <c r="E343" i="2"/>
  <c r="E339" i="2"/>
  <c r="E318" i="2"/>
  <c r="E317" i="2"/>
  <c r="E316" i="2"/>
  <c r="E315" i="2"/>
  <c r="E314" i="2"/>
  <c r="E313" i="2"/>
  <c r="E312" i="2"/>
  <c r="E311" i="2"/>
  <c r="E310" i="2"/>
  <c r="E308" i="2"/>
  <c r="E306" i="2"/>
  <c r="E305" i="2"/>
  <c r="E304" i="2"/>
  <c r="E303" i="2"/>
  <c r="E302" i="2"/>
  <c r="E301" i="2"/>
  <c r="E300" i="2"/>
  <c r="E299" i="2"/>
  <c r="E298" i="2"/>
  <c r="E297" i="2"/>
  <c r="E296" i="2"/>
  <c r="E295" i="2"/>
  <c r="E289" i="2"/>
  <c r="E288" i="2"/>
  <c r="E253" i="2"/>
  <c r="E252" i="2"/>
  <c r="E251" i="2"/>
  <c r="E249" i="2"/>
  <c r="E248" i="2"/>
  <c r="E247" i="2"/>
  <c r="E246" i="2"/>
  <c r="E243" i="2"/>
  <c r="E231" i="2"/>
  <c r="E230" i="2"/>
  <c r="E229" i="2"/>
  <c r="E227" i="2"/>
  <c r="E226" i="2"/>
  <c r="E223" i="2"/>
  <c r="E222" i="2"/>
  <c r="E221" i="2"/>
  <c r="E220" i="2"/>
  <c r="E219" i="2"/>
  <c r="E218" i="2"/>
  <c r="E217" i="2"/>
  <c r="E216" i="2"/>
  <c r="E215" i="2"/>
  <c r="E214" i="2"/>
  <c r="E213" i="2"/>
  <c r="E212" i="2"/>
  <c r="E211" i="2"/>
  <c r="E210" i="2"/>
  <c r="E209" i="2"/>
  <c r="E208" i="2"/>
  <c r="E207" i="2"/>
  <c r="E206" i="2"/>
  <c r="E205" i="2"/>
  <c r="E204" i="2"/>
  <c r="E203" i="2"/>
  <c r="E202" i="2"/>
  <c r="E201" i="2"/>
  <c r="E200" i="2"/>
  <c r="E199" i="2"/>
  <c r="E198" i="2"/>
  <c r="E197" i="2"/>
  <c r="E196" i="2"/>
  <c r="E195" i="2"/>
  <c r="E194" i="2"/>
  <c r="E193" i="2"/>
  <c r="E192" i="2"/>
  <c r="E191" i="2"/>
  <c r="E190" i="2"/>
  <c r="E189" i="2"/>
  <c r="E188" i="2"/>
  <c r="E187" i="2"/>
  <c r="E186" i="2"/>
  <c r="E185" i="2"/>
  <c r="E182" i="2"/>
  <c r="E181" i="2"/>
  <c r="E180" i="2"/>
  <c r="E179" i="2"/>
  <c r="E178" i="2"/>
  <c r="E177" i="2"/>
  <c r="E176" i="2"/>
  <c r="E175" i="2"/>
  <c r="E174" i="2"/>
  <c r="E172" i="2"/>
  <c r="E171" i="2"/>
  <c r="E170" i="2"/>
  <c r="E168" i="2"/>
  <c r="E167" i="2"/>
  <c r="E166" i="2"/>
  <c r="E165" i="2"/>
  <c r="E164" i="2"/>
  <c r="E163" i="2"/>
  <c r="E162" i="2"/>
  <c r="E161" i="2"/>
  <c r="E160" i="2"/>
  <c r="E159" i="2"/>
  <c r="E158" i="2"/>
  <c r="E153" i="2"/>
  <c r="E152" i="2"/>
  <c r="E151" i="2"/>
  <c r="E150" i="2"/>
  <c r="E149" i="2"/>
  <c r="E148" i="2"/>
  <c r="E147" i="2"/>
  <c r="E146" i="2"/>
  <c r="E145" i="2"/>
  <c r="E144" i="2"/>
  <c r="E143" i="2"/>
  <c r="E142" i="2"/>
  <c r="E141" i="2"/>
  <c r="E140" i="2"/>
  <c r="E139" i="2"/>
  <c r="E137" i="2"/>
  <c r="E136" i="2"/>
  <c r="E135" i="2"/>
  <c r="E133" i="2"/>
  <c r="E131" i="2"/>
  <c r="E130" i="2"/>
  <c r="E129" i="2"/>
  <c r="E128" i="2"/>
  <c r="E126" i="2"/>
  <c r="E124" i="2"/>
  <c r="E116" i="2"/>
  <c r="E115" i="2"/>
  <c r="E114" i="2"/>
  <c r="E108" i="2"/>
  <c r="E103" i="2"/>
  <c r="E102" i="2"/>
  <c r="E101" i="2"/>
  <c r="E99" i="2"/>
  <c r="E98" i="2"/>
  <c r="E86" i="2"/>
  <c r="E85" i="2"/>
  <c r="E84" i="2"/>
  <c r="E83" i="2"/>
  <c r="E82" i="2"/>
  <c r="E81" i="2"/>
  <c r="E80" i="2"/>
  <c r="E79" i="2"/>
  <c r="E78" i="2"/>
  <c r="E77" i="2"/>
  <c r="E76" i="2"/>
  <c r="E75" i="2"/>
  <c r="E74" i="2"/>
  <c r="E73" i="2"/>
  <c r="E72" i="2"/>
  <c r="E71" i="2"/>
  <c r="E70" i="2"/>
  <c r="E69" i="2"/>
  <c r="E68" i="2"/>
  <c r="E67" i="2"/>
  <c r="E66" i="2"/>
  <c r="E65" i="2"/>
  <c r="E63" i="2"/>
  <c r="E62" i="2"/>
  <c r="E61" i="2"/>
  <c r="E60" i="2"/>
  <c r="E59" i="2"/>
  <c r="E57" i="2"/>
  <c r="E55" i="2"/>
  <c r="E54" i="2"/>
  <c r="E46" i="2"/>
  <c r="E45" i="2"/>
  <c r="E44" i="2"/>
  <c r="E43" i="2"/>
  <c r="E42" i="2"/>
  <c r="E41" i="2"/>
  <c r="E40" i="2"/>
  <c r="E39" i="2"/>
  <c r="E38" i="2"/>
  <c r="E37" i="2"/>
  <c r="E36" i="2"/>
  <c r="E34" i="2"/>
  <c r="E32" i="2"/>
  <c r="E31" i="2"/>
  <c r="E30" i="2"/>
  <c r="E29" i="2"/>
  <c r="E28" i="2"/>
  <c r="E27" i="2"/>
  <c r="E26" i="2"/>
  <c r="E25" i="2"/>
  <c r="E24" i="2"/>
  <c r="E23" i="2"/>
  <c r="E22" i="2"/>
  <c r="E21" i="2"/>
  <c r="E20" i="2"/>
  <c r="E10" i="2"/>
  <c r="E9" i="2"/>
  <c r="E6" i="2"/>
  <c r="E5" i="2"/>
  <c r="E3" i="2"/>
  <c r="H121" i="7"/>
  <c r="H30" i="6"/>
  <c r="K27" i="6"/>
  <c r="H92" i="7"/>
  <c r="H80" i="7"/>
  <c r="H125" i="7"/>
  <c r="H113" i="7"/>
  <c r="H121" i="6"/>
  <c r="H43" i="7"/>
  <c r="H30" i="7"/>
  <c r="K27" i="7"/>
  <c r="K80" i="6"/>
  <c r="K30" i="6"/>
  <c r="H19" i="1" l="1"/>
  <c r="I19" i="1" s="1"/>
  <c r="H17" i="1"/>
  <c r="I17" i="1" s="1"/>
  <c r="H15" i="1"/>
  <c r="I15" i="1" s="1"/>
  <c r="J14" i="1"/>
  <c r="H14" i="1"/>
  <c r="I14" i="1" s="1"/>
  <c r="H13" i="1"/>
  <c r="I13" i="1" s="1"/>
  <c r="J9" i="1"/>
  <c r="H22" i="1"/>
  <c r="I22" i="1" s="1"/>
  <c r="J22" i="1"/>
  <c r="H26" i="1"/>
  <c r="I26" i="1" s="1"/>
  <c r="H20" i="1"/>
  <c r="I20" i="1" s="1"/>
  <c r="J26" i="1"/>
  <c r="H28" i="1"/>
  <c r="I28" i="1" s="1"/>
  <c r="H23" i="1"/>
  <c r="I23" i="1" s="1"/>
  <c r="H27" i="1"/>
  <c r="I27" i="1" s="1"/>
  <c r="H11" i="1"/>
  <c r="I11" i="1" s="1"/>
  <c r="H25" i="1"/>
  <c r="I25" i="1" s="1"/>
  <c r="H24" i="1"/>
  <c r="I24" i="1" s="1"/>
  <c r="H12" i="1"/>
  <c r="I12" i="1" s="1"/>
  <c r="H10" i="1"/>
  <c r="I10" i="1" s="1"/>
  <c r="H9" i="1"/>
  <c r="I9" i="1" s="1"/>
</calcChain>
</file>

<file path=xl/sharedStrings.xml><?xml version="1.0" encoding="utf-8"?>
<sst xmlns="http://schemas.openxmlformats.org/spreadsheetml/2006/main" count="30667" uniqueCount="13922">
  <si>
    <t>Formula Information:</t>
  </si>
  <si>
    <t>FEMA #</t>
  </si>
  <si>
    <t>Ingredient</t>
  </si>
  <si>
    <t>ppm in flavor</t>
  </si>
  <si>
    <t>Remarks</t>
  </si>
  <si>
    <t>FEMA NUMBER</t>
  </si>
  <si>
    <t>NAME</t>
  </si>
  <si>
    <t>AB</t>
  </si>
  <si>
    <t>NB</t>
  </si>
  <si>
    <t>Highest</t>
  </si>
  <si>
    <t>ACACIA GUM</t>
  </si>
  <si>
    <t>ACETAL</t>
  </si>
  <si>
    <t>ACETALDEHYDE</t>
  </si>
  <si>
    <t xml:space="preserve">ACETALDEHYDE PHENETHYL PROPYL ACETAL </t>
  </si>
  <si>
    <t>ACETANISOLE</t>
  </si>
  <si>
    <t>ACETIC ACID</t>
  </si>
  <si>
    <t>TRIACETIN</t>
  </si>
  <si>
    <t>ACETOIN</t>
  </si>
  <si>
    <t>ACETOPHENONE</t>
  </si>
  <si>
    <t>ACONITIC ACID</t>
  </si>
  <si>
    <t>ADIPIC ACID</t>
  </si>
  <si>
    <t>AGAR</t>
  </si>
  <si>
    <t>N/A</t>
  </si>
  <si>
    <t>ALFALFA EXTRACT</t>
  </si>
  <si>
    <t>ALGINATES: AMMONIUM, CALCIUM, POTASSIUM &amp; SODIUM</t>
  </si>
  <si>
    <t>ALKANET ROOT EXTRACT  (PROHIBITED)</t>
  </si>
  <si>
    <t>PIMENTA (ALLSPICE)</t>
  </si>
  <si>
    <t>ALLSPICE OIL</t>
  </si>
  <si>
    <t>ALLSPICE OLEORESIN</t>
  </si>
  <si>
    <t>ALLYL ANTHRANILATE</t>
  </si>
  <si>
    <t>ALLYL BUTYRATE</t>
  </si>
  <si>
    <t>ALLYL CINNAMATE</t>
  </si>
  <si>
    <t>ALLYL CYCLOHEXANEACETATE</t>
  </si>
  <si>
    <t>ALLYL CYCLOHEXANE BUTYRATE</t>
  </si>
  <si>
    <t>ALLYL CYCLOHEXANEHEXANOATE</t>
  </si>
  <si>
    <t>ALLYL CYCLOHEXANE PROPIONATE</t>
  </si>
  <si>
    <t>ALLYL CYCLOHEXANEVALERATE</t>
  </si>
  <si>
    <t>ALLYL DISULFIDE</t>
  </si>
  <si>
    <t>ALLYL-2-ETHYLBUTYRATE</t>
  </si>
  <si>
    <t>ALLYL 2-FUROATE</t>
  </si>
  <si>
    <t>ALLYL HEPTANOATE</t>
  </si>
  <si>
    <t>ALLYL HEXANOATE</t>
  </si>
  <si>
    <t>ALLYL α-IONONE</t>
  </si>
  <si>
    <t>ALLYL ISOTHIOCYANATE</t>
  </si>
  <si>
    <t>ALLYL MERCAPTAN</t>
  </si>
  <si>
    <t>ALLYL NONANOATE</t>
  </si>
  <si>
    <t>ALLYL OCTANOATE</t>
  </si>
  <si>
    <t>ALLYL PHENOXYACETATE</t>
  </si>
  <si>
    <t>ALLYL PHENYLACETATE</t>
  </si>
  <si>
    <t>ALLYL PROPIONATE</t>
  </si>
  <si>
    <t>ALLYL SORBATE</t>
  </si>
  <si>
    <t>ALLYL SULFIDE</t>
  </si>
  <si>
    <t>ALLYL TIGLATE</t>
  </si>
  <si>
    <t>ALLYL 10-UNDECENOATE</t>
  </si>
  <si>
    <t>ALLYL ISOVALERATE</t>
  </si>
  <si>
    <t>ALMOND BITTER</t>
  </si>
  <si>
    <t>ALOE</t>
  </si>
  <si>
    <t>ALTHEA ROOT</t>
  </si>
  <si>
    <t>AMBERGRIS</t>
  </si>
  <si>
    <t>AMBRETTE ABSOLUTE OIL</t>
  </si>
  <si>
    <t>AMBRETTE SEED OIL</t>
  </si>
  <si>
    <t>AMBRETTE TINCTURE</t>
  </si>
  <si>
    <t>AMMONIUM SULFIDE</t>
  </si>
  <si>
    <t>AMMONIUM ISOVALERATE</t>
  </si>
  <si>
    <t>ISOAMYL ACETATE</t>
  </si>
  <si>
    <t>AMYL ALCOHOL</t>
  </si>
  <si>
    <t>ISOAMYL ALCOHOL</t>
  </si>
  <si>
    <t>ISOAMYL BENZOATE</t>
  </si>
  <si>
    <t>AMYL BUTYRATE</t>
  </si>
  <si>
    <t>ISOAMYL BUTYRATE</t>
  </si>
  <si>
    <t>α-AMYLCINNAMALDEHYDE</t>
  </si>
  <si>
    <t>ISOAMYL CINNAMATE</t>
  </si>
  <si>
    <t>α-AMYLCINNAMYL ACETATE</t>
  </si>
  <si>
    <t>α-AMYLCINNAMYL ALCOHOL</t>
  </si>
  <si>
    <t>α-AMYLCINNAMYL ISOVALERATE</t>
  </si>
  <si>
    <t>AMYL FORMATE</t>
  </si>
  <si>
    <t>ISOAMYL FORMATE</t>
  </si>
  <si>
    <t>ISOAMYL 4(2-FURAN) BUTYRATE</t>
  </si>
  <si>
    <t>ISOAMYL 3-(2-FURAN) PROPIONATE</t>
  </si>
  <si>
    <t>AMYL 2-FUROATE</t>
  </si>
  <si>
    <t>AMYL HEPTANOATE</t>
  </si>
  <si>
    <t>AMYL HEXANOATE</t>
  </si>
  <si>
    <t>ISOAMYL HEXANOATE</t>
  </si>
  <si>
    <t>2-AMYL-5 or 6-KETO-1,4-DIOXANE</t>
  </si>
  <si>
    <t>ISOAMYL LAURATE</t>
  </si>
  <si>
    <t>ISOAMYL NONANOATE</t>
  </si>
  <si>
    <t>AMYL OCTANOATE</t>
  </si>
  <si>
    <t>ISOAMYL OCTANOATE</t>
  </si>
  <si>
    <t>ISOAMYL PHENYLACETATE</t>
  </si>
  <si>
    <t>ISOAMYL PROPIONATE</t>
  </si>
  <si>
    <t>ISOAMYL PYRUVATE</t>
  </si>
  <si>
    <t>ISOAMYL SALICYLATE</t>
  </si>
  <si>
    <t>ISOAMYL ISOVALERATE</t>
  </si>
  <si>
    <t>ANGELICA ROOT EXTRACT</t>
  </si>
  <si>
    <t>ANGELICA ROOT OIL</t>
  </si>
  <si>
    <t>ANGELICA SEED EXTRACT</t>
  </si>
  <si>
    <t>ANGELICA SEED OIL</t>
  </si>
  <si>
    <t>ANGELICA STEM OIL</t>
  </si>
  <si>
    <t>ANGOSTURA EXTRACT</t>
  </si>
  <si>
    <t>ANISE OIL</t>
  </si>
  <si>
    <t>STAR ANISE</t>
  </si>
  <si>
    <t>STAR ANISE OIL</t>
  </si>
  <si>
    <t>ANISOLE</t>
  </si>
  <si>
    <t>ANISYL ACETATE</t>
  </si>
  <si>
    <t>ANISYL ALCOHOL</t>
  </si>
  <si>
    <t>ANISYL BUTYRATE</t>
  </si>
  <si>
    <t>ANISYL FORMATE</t>
  </si>
  <si>
    <t>ANISYL PROPIONATE</t>
  </si>
  <si>
    <t>ANNATTO EXTRACT</t>
  </si>
  <si>
    <t>ANNATTO SEED</t>
  </si>
  <si>
    <t>ASAFETIDA FLUID EXTRACT</t>
  </si>
  <si>
    <t>ASAFETIDA GUM</t>
  </si>
  <si>
    <t>ASAFETIDA OIL</t>
  </si>
  <si>
    <t>ASCORBIC ACID</t>
  </si>
  <si>
    <t>PRICKLY ASH BARK EXTRACT</t>
  </si>
  <si>
    <t xml:space="preserve">BALM  </t>
  </si>
  <si>
    <t>BALM LEAVES EXTRACT</t>
  </si>
  <si>
    <t>BALM OIL</t>
  </si>
  <si>
    <t>FIR BALSAM OIL</t>
  </si>
  <si>
    <t>FIR BALSAM OLEORESIN</t>
  </si>
  <si>
    <t>PERUVIAN BALSAM</t>
  </si>
  <si>
    <t>BALSAM PERU OIL</t>
  </si>
  <si>
    <t>BASIL</t>
  </si>
  <si>
    <t>BASIL OIL</t>
  </si>
  <si>
    <t>BASIL OLEORESIN</t>
  </si>
  <si>
    <t>BAY LEAVES WEST INDIAN EXTRACT</t>
  </si>
  <si>
    <t>BAY LEAVES WEST INDIAN OIL</t>
  </si>
  <si>
    <t>BAY LEAVES WEST INDIAN OLEORESIN</t>
  </si>
  <si>
    <t>LAUREL 88</t>
  </si>
  <si>
    <t>LAUREL BAY LEAVES OIL</t>
  </si>
  <si>
    <t>BEESWAX BLEACHED</t>
  </si>
  <si>
    <t>BENZALDEHYDE</t>
  </si>
  <si>
    <t>BENZALDEHYDE DIMETHYL ACETAL</t>
  </si>
  <si>
    <t>BENZALDEHYDE GYLCERYL ACETAL</t>
  </si>
  <si>
    <t>BENZALDEHYDE PROPYLENE GLYCOL ACETAL</t>
  </si>
  <si>
    <t>BENZOIC ACID</t>
  </si>
  <si>
    <t>BENZOIN</t>
  </si>
  <si>
    <t>BENZOIN RESIN</t>
  </si>
  <si>
    <t>BENZYL ACETATE</t>
  </si>
  <si>
    <t>BENZYL ACETOACETATE</t>
  </si>
  <si>
    <t>BENZYL ALCOHOL</t>
  </si>
  <si>
    <t>BENZYL BENZOATE</t>
  </si>
  <si>
    <t>BENZYL BUTYL ETHER</t>
  </si>
  <si>
    <t>BENZYL BUTYRATE</t>
  </si>
  <si>
    <t>BENZYL ISOBUTYRATE</t>
  </si>
  <si>
    <t>BENZYL CINNAMATE</t>
  </si>
  <si>
    <t>BENZYL 2,3-DIMETHYLCROTONATE</t>
  </si>
  <si>
    <t>BENZYL ETHYL ETHER</t>
  </si>
  <si>
    <t>BENZYL FORMATE</t>
  </si>
  <si>
    <t>3-BENZYL - 4-HEPTANONE</t>
  </si>
  <si>
    <t>BENZYL MERCAPTAN</t>
  </si>
  <si>
    <t>BENZYL METHOXYETHYL ACETAL</t>
  </si>
  <si>
    <t>BENZYL PHENYLACETATE</t>
  </si>
  <si>
    <t>BENZYL PROPIONATE</t>
  </si>
  <si>
    <t>BENZYL SALICYLATE</t>
  </si>
  <si>
    <t>BENZYL ISOVALERATE</t>
  </si>
  <si>
    <t>BERGAMOT OIL</t>
  </si>
  <si>
    <t>BIRCH SWEET OIL</t>
  </si>
  <si>
    <t>BLACKBERRY BARK EXTRACT</t>
  </si>
  <si>
    <t>BOIS DE ROSE OIL</t>
  </si>
  <si>
    <t>BORNEOL</t>
  </si>
  <si>
    <t>ISOBORNEOL</t>
  </si>
  <si>
    <t>BORNYL ACETATE</t>
  </si>
  <si>
    <t>ISOBORNYL ACETATE</t>
  </si>
  <si>
    <t>BORNYL FORMATE</t>
  </si>
  <si>
    <t>ISOBORNYL FORMATE</t>
  </si>
  <si>
    <t>ISOBORNYL PROPIONATE</t>
  </si>
  <si>
    <t>BORNYL VALERATE</t>
  </si>
  <si>
    <t>BORNYL ISOVALERATE</t>
  </si>
  <si>
    <t>ISOBORNYL ISOVALERATE</t>
  </si>
  <si>
    <t>BORONIA ABSOLUTE</t>
  </si>
  <si>
    <t>BUCHU LEAVES OIL</t>
  </si>
  <si>
    <t>2 - BUTANONE</t>
  </si>
  <si>
    <t>BUTTER ACIDS</t>
  </si>
  <si>
    <t>BUTTER ESTERS</t>
  </si>
  <si>
    <t>BUTTER STARTER DISTILLATE</t>
  </si>
  <si>
    <t>BUTYL ACETATE</t>
  </si>
  <si>
    <t>ISOBUTYL ACETATE</t>
  </si>
  <si>
    <t>BUTYL ACETOACETATE</t>
  </si>
  <si>
    <t>ISOBUTYL ACETOACETATE</t>
  </si>
  <si>
    <t>BUTYL ALCOHOL</t>
  </si>
  <si>
    <t>ISOBUTYL ALCOHOL</t>
  </si>
  <si>
    <t>ISOBUTYL ANGELATE</t>
  </si>
  <si>
    <t>BUTYL ANTHRANILATE</t>
  </si>
  <si>
    <t>ISOBUTYL ANTHRANILATE</t>
  </si>
  <si>
    <t>BUTYLATED HYDROXYANISOLE</t>
  </si>
  <si>
    <t>BUTYLATED HYDROXYTOLUENE</t>
  </si>
  <si>
    <t>ISOBUTYL BENZOATE</t>
  </si>
  <si>
    <t>BUTYL BUTYRATE</t>
  </si>
  <si>
    <t>ISOBUTYL BUTYRATE</t>
  </si>
  <si>
    <t>BUTYL ISOBUTYRATE</t>
  </si>
  <si>
    <t>ISOBUTYL ISOBUTYRATE</t>
  </si>
  <si>
    <t>BUTYL BUTYRYLLACTATE</t>
  </si>
  <si>
    <t>α-BUTYLCINNAMALDEHYDE</t>
  </si>
  <si>
    <t>BUTYL CINNAMATE</t>
  </si>
  <si>
    <t>ISOBUTYL CINNAMATE</t>
  </si>
  <si>
    <t>BUTYL 2-DECENOATE</t>
  </si>
  <si>
    <t>BUTYL ETHYL MALONATE</t>
  </si>
  <si>
    <t>BUTYL FORMATE</t>
  </si>
  <si>
    <t>ISOBUTYL FORMATE</t>
  </si>
  <si>
    <t>ISOBUTYL-2-FURANPROPIONATE</t>
  </si>
  <si>
    <t>BUTYL HEPTANOATE</t>
  </si>
  <si>
    <t>ISOBUTYL HEPTANOATE</t>
  </si>
  <si>
    <t>BUTYL HEXANOATE</t>
  </si>
  <si>
    <t>ISOBUTYL HEXANOATE</t>
  </si>
  <si>
    <t>BUTYL p-HYDROXY BENZOATE</t>
  </si>
  <si>
    <t>2-BUTYL -5- or 6-KETO - 1,4-DIOXANE</t>
  </si>
  <si>
    <t>BUTYL LACTATE</t>
  </si>
  <si>
    <t>BUTYL LAURATE</t>
  </si>
  <si>
    <t>BUTYL LEVULINATE</t>
  </si>
  <si>
    <t>α-ISOBUTYLPHENETHYL ALCOHOL</t>
  </si>
  <si>
    <t>BUTYL PHENYLACETATE</t>
  </si>
  <si>
    <t>ISOBUTYL PHENYLACETATE</t>
  </si>
  <si>
    <t>BUTYL PROPIONATE</t>
  </si>
  <si>
    <t>ISOBUTYL PROPIONATE</t>
  </si>
  <si>
    <t>ISOBUTYL SALICYLATE</t>
  </si>
  <si>
    <t>BUTYL STEARATE</t>
  </si>
  <si>
    <t>BUTYL SULFIDE</t>
  </si>
  <si>
    <t>BUTYL 10-UNDECENOATE</t>
  </si>
  <si>
    <t>BUTYL ISOVALERATE</t>
  </si>
  <si>
    <t>BUTYRALDEHYDE</t>
  </si>
  <si>
    <t>ISOBUTYRALDEHYDE</t>
  </si>
  <si>
    <t>ISOBUTYRIC ACID</t>
  </si>
  <si>
    <t>GLYCEROL TRIBUTYRATE</t>
  </si>
  <si>
    <t>CAFFEINE</t>
  </si>
  <si>
    <t>CAJEPUT OIL</t>
  </si>
  <si>
    <t>CALCIUM ACETATE</t>
  </si>
  <si>
    <t>CAMPHENE</t>
  </si>
  <si>
    <t>CAMPHOR, TREE</t>
  </si>
  <si>
    <t>CAMPHOR JAPANESE WHITE OIL</t>
  </si>
  <si>
    <t>CANANGA OIL</t>
  </si>
  <si>
    <t>CAPSICUM EXTRACT</t>
  </si>
  <si>
    <t>CAPSICUM OLEORESIN</t>
  </si>
  <si>
    <t>CARAMEL</t>
  </si>
  <si>
    <t>CARAWAY</t>
  </si>
  <si>
    <t>CARAWAY, BLACK</t>
  </si>
  <si>
    <t>CARAWAY OIL</t>
  </si>
  <si>
    <t>CARBOXYMETHYL CELLULOSE</t>
  </si>
  <si>
    <t>CARDAMOM</t>
  </si>
  <si>
    <t>CARDAMOM SEED OIL</t>
  </si>
  <si>
    <t>CARMINE</t>
  </si>
  <si>
    <t>CAROB BEAN EXTRACT</t>
  </si>
  <si>
    <t>CARROT OIL</t>
  </si>
  <si>
    <t>CARVACROL</t>
  </si>
  <si>
    <t>CARVACRYL ETHYL ETHER</t>
  </si>
  <si>
    <t>CARVEOL</t>
  </si>
  <si>
    <t>4-CARVOMENTHENOL</t>
  </si>
  <si>
    <t>CARVONE</t>
  </si>
  <si>
    <t>CARVYL ACETATE</t>
  </si>
  <si>
    <t>CASCARA BITTERLESS EXTRACT</t>
  </si>
  <si>
    <t xml:space="preserve">CASCARILLA BARK EXTRACT </t>
  </si>
  <si>
    <t>CASCARILLA BARK OIL</t>
  </si>
  <si>
    <t>CINNAMON FLOWERS</t>
  </si>
  <si>
    <t>CASSIE ABSOLUTE</t>
  </si>
  <si>
    <t>CASTOREUM EXTRACT</t>
  </si>
  <si>
    <t>CASTOREUM LIQUID</t>
  </si>
  <si>
    <t>CASTOR OIL</t>
  </si>
  <si>
    <t>CATECHU BLACK EXTRACT</t>
  </si>
  <si>
    <t>CATECHU BLACK (POWER)</t>
  </si>
  <si>
    <t>CEDAR LEAF OIL</t>
  </si>
  <si>
    <t>CELERY (SEED)</t>
  </si>
  <si>
    <t>CELERY SEED EXTRACT</t>
  </si>
  <si>
    <t>CELERY SEED EXTRACT SOLID</t>
  </si>
  <si>
    <t>CELERY SEED OIL</t>
  </si>
  <si>
    <t>CHERRY BARK WILD EXTRACT</t>
  </si>
  <si>
    <t>CHERRY LAUREL OIL</t>
  </si>
  <si>
    <t>CHERRY PITS EXTRACT</t>
  </si>
  <si>
    <t>CHERVIL</t>
  </si>
  <si>
    <t>CHICORY EXTRACT</t>
  </si>
  <si>
    <t>CINCHONA BARK RED</t>
  </si>
  <si>
    <t>CINCHONA BARK-RED EXTRACT</t>
  </si>
  <si>
    <t>CINCHONA BARK YELLOW</t>
  </si>
  <si>
    <t>CINCHONA BARK YELLOW EXTRACT</t>
  </si>
  <si>
    <t>CINCHONA EXTRACT</t>
  </si>
  <si>
    <t>CINNAMALDEHYDE</t>
  </si>
  <si>
    <t>CINNAMALDEHYDE ETHYLENE GLYCOL ACETAL</t>
  </si>
  <si>
    <t>CINNAMIC ACID</t>
  </si>
  <si>
    <t>CINNAMON</t>
  </si>
  <si>
    <t>CINNAMON BARK EXTRACT</t>
  </si>
  <si>
    <t>CINNAMON BARK OIL</t>
  </si>
  <si>
    <t>CINNAMON LEAF OIL</t>
  </si>
  <si>
    <t>CINNAMYL ACETATE</t>
  </si>
  <si>
    <t>CINNAMYL ALCOHOL</t>
  </si>
  <si>
    <t>CINNAMYL ANTHRANILATE (PROHIBITED)</t>
  </si>
  <si>
    <t>CINNAMYL BUTYRATE</t>
  </si>
  <si>
    <t>CINNAMYL ISOBUTYRATE</t>
  </si>
  <si>
    <t>CINNAMYL CINNAMATE</t>
  </si>
  <si>
    <t>CINNAMYL FORMATE</t>
  </si>
  <si>
    <t>CINNAMYL PHENYLACETATE</t>
  </si>
  <si>
    <t>CINNAMYL PROPIONATE</t>
  </si>
  <si>
    <t>CINNAMYL ISOVALERATE</t>
  </si>
  <si>
    <t>CITRAL (NERAL)</t>
  </si>
  <si>
    <t>CITRAL DIETHYL ACETAL</t>
  </si>
  <si>
    <t>CITRAL DIMETHYL ACETAL</t>
  </si>
  <si>
    <t>CITRIC ACID</t>
  </si>
  <si>
    <t>CITRONELLAL</t>
  </si>
  <si>
    <t>CITRONELLA OIL</t>
  </si>
  <si>
    <t>CITRONELLOL</t>
  </si>
  <si>
    <t>CITRONELLYL OXYACETALDEHYDE</t>
  </si>
  <si>
    <t>CITRONELLYL BUTYRATE</t>
  </si>
  <si>
    <t>CITRONELLYL ISOBUTYRATE</t>
  </si>
  <si>
    <t>CITRONELLYL FORMATE</t>
  </si>
  <si>
    <t>CITRONELLYL PHENYLACETATE</t>
  </si>
  <si>
    <t>CITRONELLYL PROPIONATE</t>
  </si>
  <si>
    <t>CITRONELLYL VALERATE</t>
  </si>
  <si>
    <t>CITRUS PEEL EXTRACT</t>
  </si>
  <si>
    <t>CIVET ABSOLUTE</t>
  </si>
  <si>
    <t>CLARY</t>
  </si>
  <si>
    <t>CLARY OIL</t>
  </si>
  <si>
    <t>CLOVE BUD EXTRACT</t>
  </si>
  <si>
    <t>CLOVE BUD OIL</t>
  </si>
  <si>
    <t>CLOVE BUD OLEORESIN</t>
  </si>
  <si>
    <t>CLOVE LEAF OIL</t>
  </si>
  <si>
    <t>CLOVER TOPS RED EXTRACT</t>
  </si>
  <si>
    <t>CLOVES</t>
  </si>
  <si>
    <t>CLOVE STEM OIL</t>
  </si>
  <si>
    <t>COCA LEAF EXTRACT</t>
  </si>
  <si>
    <t>COCHINEAL</t>
  </si>
  <si>
    <t>COCHINEAL EXTRACT</t>
  </si>
  <si>
    <t>COGNAC GREEN OIL</t>
  </si>
  <si>
    <t>COGNAC WHITE OIL</t>
  </si>
  <si>
    <t>CORIANDER</t>
  </si>
  <si>
    <t>CORIANDER OIL</t>
  </si>
  <si>
    <t>CORN SILK</t>
  </si>
  <si>
    <t>COSTUS ROOT OIL</t>
  </si>
  <si>
    <t>CUBEB</t>
  </si>
  <si>
    <t>CUBEB OIL</t>
  </si>
  <si>
    <t>CUMIN</t>
  </si>
  <si>
    <t>CUMINALDEHYDE</t>
  </si>
  <si>
    <t>CUMIN OIL</t>
  </si>
  <si>
    <t>CURACAO PEEL EXTRACT</t>
  </si>
  <si>
    <t>CURACAO PEEL OIL</t>
  </si>
  <si>
    <t>CURRANT BUDS BLACK ABSOLUTE</t>
  </si>
  <si>
    <t>CYCLOHEXANE ACETIC ACID</t>
  </si>
  <si>
    <t>CYCLOHEXANEETHYL ACETATE</t>
  </si>
  <si>
    <t>CYCLOHEXYL ACETATE</t>
  </si>
  <si>
    <t>CYCLOHEXYL ANTHRANILATE</t>
  </si>
  <si>
    <t>CYCLOHEXYL BUTYRATE</t>
  </si>
  <si>
    <t>CYCLOHEXYL CINNAMATE</t>
  </si>
  <si>
    <t>CYCLOHEXYL FORMATE</t>
  </si>
  <si>
    <t>CYCLOHEXYL PROPIONATE</t>
  </si>
  <si>
    <t>CYCLOHEXYL ISOVALERATE</t>
  </si>
  <si>
    <t>DANDELION FLUID EXTRACT</t>
  </si>
  <si>
    <t>DANDELION ROOT EXTRACT SOLID</t>
  </si>
  <si>
    <t>DAVANA OIL</t>
  </si>
  <si>
    <t>DECANAL</t>
  </si>
  <si>
    <t>DECANAL DIMETHYL ACETAL</t>
  </si>
  <si>
    <t>DECANOIC ACID</t>
  </si>
  <si>
    <t>1-DECANOL</t>
  </si>
  <si>
    <t>2-DECENAL</t>
  </si>
  <si>
    <t>DECYL ACETATE</t>
  </si>
  <si>
    <t>DECYL BUTYRATE</t>
  </si>
  <si>
    <t>DECYL PROPIONATE</t>
  </si>
  <si>
    <t>DIACETYL</t>
  </si>
  <si>
    <t>DIBENZYL ETHER</t>
  </si>
  <si>
    <t>DIBUTYL SEBACATE</t>
  </si>
  <si>
    <t>DIETHYL MALATE</t>
  </si>
  <si>
    <t>DIETHYL MALONATE</t>
  </si>
  <si>
    <t>DIETHYL SEBACATE</t>
  </si>
  <si>
    <t>DIETHYL SUCCINATE</t>
  </si>
  <si>
    <t>DIETHYL TARTRATE</t>
  </si>
  <si>
    <t>DIHYDROCARVEOL</t>
  </si>
  <si>
    <t>DIHYDROCARVYL ACETATE</t>
  </si>
  <si>
    <t>DIHYDROCOUMARIN</t>
  </si>
  <si>
    <t>DILL</t>
  </si>
  <si>
    <t>DILL OIL</t>
  </si>
  <si>
    <t>DILL INDIAN (SEED)</t>
  </si>
  <si>
    <t>2,4-DIMETHYLACETOPHENONE</t>
  </si>
  <si>
    <t>α, α-DIMETHYLBENZYL ISOBUTYRATE</t>
  </si>
  <si>
    <t>2,6-DIMETHYL-5-HEPTENAL</t>
  </si>
  <si>
    <t>2,6-DIMETHYL OCTANAL</t>
  </si>
  <si>
    <t>3,7-DIMETHYL-1-OCTANOL</t>
  </si>
  <si>
    <t>α, α-DIMETHYLPHENETHYL ACETATE</t>
  </si>
  <si>
    <t>α,α-DIMETHYLPHENETHYL ALCOHOL</t>
  </si>
  <si>
    <t>α,α-DIMETHYLPHENETHYL BUTYRATE</t>
  </si>
  <si>
    <t>α,α-DIMETHYLPHENETHYL FORMATE</t>
  </si>
  <si>
    <t>DIMETHYL SUCCINATE</t>
  </si>
  <si>
    <t>1,3-DIPHENYL-2-PROPANONE</t>
  </si>
  <si>
    <t>DISODIUM PHOSPHATE</t>
  </si>
  <si>
    <t>DITTANY OF CRETE</t>
  </si>
  <si>
    <t>2-DODECENAL</t>
  </si>
  <si>
    <t>DOG GRASS EXTRACT</t>
  </si>
  <si>
    <t>DRAGON'S BLOOD EXTRACT</t>
  </si>
  <si>
    <t>DULSE</t>
  </si>
  <si>
    <t>ELDER (FLOWERS)</t>
  </si>
  <si>
    <t>ELEMI (GUM)</t>
  </si>
  <si>
    <t>ELEMI OIL</t>
  </si>
  <si>
    <t>ERIGERON OIL</t>
  </si>
  <si>
    <t>ERYTHROBIC ACID</t>
  </si>
  <si>
    <t>ESTRAGOLE</t>
  </si>
  <si>
    <t>TARRAGON OIL</t>
  </si>
  <si>
    <t>ETHYL ACETATE</t>
  </si>
  <si>
    <t>ETHYL ACETOACETATE</t>
  </si>
  <si>
    <t>ETHYL 2-ACETYL-3-PHENYLPROPIONATE</t>
  </si>
  <si>
    <t>ETHYL ACONITATE (MIXED ESTERS)</t>
  </si>
  <si>
    <t>ETHYL ALCOHOL</t>
  </si>
  <si>
    <t>ETHYL p-ANISATE</t>
  </si>
  <si>
    <t>ETHYL ANTHRANILATE</t>
  </si>
  <si>
    <t>ETHYL BENZOATE</t>
  </si>
  <si>
    <t>ETHYL BENZOYLACETATE</t>
  </si>
  <si>
    <t>α-ETHYLBENZYL BUTYRATE</t>
  </si>
  <si>
    <t>2-ETHYLBUTYL ACETATE</t>
  </si>
  <si>
    <t>2-ETHYLBUTYRALDEHYDE</t>
  </si>
  <si>
    <t>ETHYL BUTYRATE</t>
  </si>
  <si>
    <t>ETHYL ISOBUTYRATE</t>
  </si>
  <si>
    <t>2-ETHYLBUTYRIC ACID</t>
  </si>
  <si>
    <t>ETHYL CINNAMATE</t>
  </si>
  <si>
    <t>ETHYL CYCLOHEXANEPROPIONATE</t>
  </si>
  <si>
    <t>ETHYL DECANOATE</t>
  </si>
  <si>
    <t>ETHYL FORMATE</t>
  </si>
  <si>
    <t>ETHYL 2-FURANPROPIONATE</t>
  </si>
  <si>
    <t>4-ETHYLGUAIACOL</t>
  </si>
  <si>
    <t>ETHYL HEPTANOATE</t>
  </si>
  <si>
    <t>2-ETHYL-2-HEPTENAL</t>
  </si>
  <si>
    <t>ETHYL HEXANOATE</t>
  </si>
  <si>
    <t>ETHYL LACTATE</t>
  </si>
  <si>
    <t>ETHYL LAURATE</t>
  </si>
  <si>
    <t>ETHYL LEVULINATE</t>
  </si>
  <si>
    <t>ETHYL 2-METHYLBUTYRATE</t>
  </si>
  <si>
    <t>ETHYL METHYLPHENYLGLYCIDATE</t>
  </si>
  <si>
    <t>ETHYL MYRISTATE</t>
  </si>
  <si>
    <t>ETHYL NITRITE</t>
  </si>
  <si>
    <t>ETHYL NONANOATE</t>
  </si>
  <si>
    <t>ETHYL 2-NONYNOATE</t>
  </si>
  <si>
    <t>ETHYL OCTANOATE</t>
  </si>
  <si>
    <t>ETHYL OLEATE</t>
  </si>
  <si>
    <t>ETHYL PALMITATE</t>
  </si>
  <si>
    <t>ETHYL PHENYLACETATE</t>
  </si>
  <si>
    <t>ETHYL 4-PHENYLBUTYRATE</t>
  </si>
  <si>
    <t>ETHYL 3-PHENYLGLYCIDATE</t>
  </si>
  <si>
    <t>ETHYL 3-PHENYLPROPIONATE</t>
  </si>
  <si>
    <t>ETHYL PROPIONATE</t>
  </si>
  <si>
    <t>ETHYL PYRUVATE</t>
  </si>
  <si>
    <t>ETHYL SALICYLATE</t>
  </si>
  <si>
    <t>ETHYL SORBATE</t>
  </si>
  <si>
    <t>ETHYL TIGLATE</t>
  </si>
  <si>
    <t>ETHYL 10-UNDECENOATE</t>
  </si>
  <si>
    <t>ETHYL VALERATE</t>
  </si>
  <si>
    <t>ETHYL ISOVALERATE</t>
  </si>
  <si>
    <t>ETHYL VANILLIN</t>
  </si>
  <si>
    <t>EUCALYPTOL</t>
  </si>
  <si>
    <t>EUCALYPTUS OIL</t>
  </si>
  <si>
    <t>EUGENOL</t>
  </si>
  <si>
    <t>ISOEUGENOL</t>
  </si>
  <si>
    <t>EUGENYL ACETATE</t>
  </si>
  <si>
    <t>ISOEUGENYL ACETATE</t>
  </si>
  <si>
    <t>EUGENYL BENZOATE</t>
  </si>
  <si>
    <t>ISOEUGENYL ETHYL ETHER</t>
  </si>
  <si>
    <t>EUGENYL FORMATE</t>
  </si>
  <si>
    <t>ISOEUGENYL FORMATE</t>
  </si>
  <si>
    <t>EUGENYL METHYL ETHER</t>
  </si>
  <si>
    <t>ISOEUGENYL METHYL ETHER</t>
  </si>
  <si>
    <t>ISOEUGENYL PHENYLACETATE</t>
  </si>
  <si>
    <t>FARNESOL</t>
  </si>
  <si>
    <t>FENCHYL ALCOHOL</t>
  </si>
  <si>
    <t>FENNEL, COMMON</t>
  </si>
  <si>
    <t>FENNEL , SWEET</t>
  </si>
  <si>
    <t>FENNEL SWEET OIL</t>
  </si>
  <si>
    <t>FENUGREEK</t>
  </si>
  <si>
    <t>FENUGREEK EXTRACT</t>
  </si>
  <si>
    <t>FENUGREEK OLEORESIN</t>
  </si>
  <si>
    <t>FORMIC ACID</t>
  </si>
  <si>
    <t>FUMARIC ACID</t>
  </si>
  <si>
    <t>FURFURAL</t>
  </si>
  <si>
    <t>FURFURYL ACETATE</t>
  </si>
  <si>
    <t>FURFURYL ALCOHOL</t>
  </si>
  <si>
    <t>2-FURFURYLIDENE BUTYRALDEHYDE</t>
  </si>
  <si>
    <t>FURFURYL MERCAPTAN</t>
  </si>
  <si>
    <t>3-(2-FURYL) ACROLEIN</t>
  </si>
  <si>
    <t>4-(2-FURYL)-3-BUTEN-2-ONE</t>
  </si>
  <si>
    <t>(2-FURYL)-2-PROPANONE</t>
  </si>
  <si>
    <t>FUSEL OIL, REFINED</t>
  </si>
  <si>
    <t>GALANGAL (ROOT)</t>
  </si>
  <si>
    <t>GALANGAL ROOT EXTRACT</t>
  </si>
  <si>
    <t>GALANGAL ROOT OIL</t>
  </si>
  <si>
    <t>GALBANUM OIL</t>
  </si>
  <si>
    <t>GALBANUM (RESIN)</t>
  </si>
  <si>
    <t>GARLIC OIL</t>
  </si>
  <si>
    <t>GENET ABSOLUTE</t>
  </si>
  <si>
    <t>GENET EXTRACT</t>
  </si>
  <si>
    <t>GENTIAN ROOT EXTRACT</t>
  </si>
  <si>
    <t>GERANIOL</t>
  </si>
  <si>
    <t>GERANIUM ROSE OIL</t>
  </si>
  <si>
    <t>GERANYL ACETATE</t>
  </si>
  <si>
    <t>GERANYL ACETOACETATE</t>
  </si>
  <si>
    <t>GERANYL BENZOATE</t>
  </si>
  <si>
    <t>GERANYL BUTYRATE</t>
  </si>
  <si>
    <t>GERANYL ISOBUTYRATE</t>
  </si>
  <si>
    <t>GERANYL FORMATE</t>
  </si>
  <si>
    <t>GERANYL HEXANOATE</t>
  </si>
  <si>
    <t>GERANYL PHENYLACETATE</t>
  </si>
  <si>
    <t>GERANYL PROPIONATE</t>
  </si>
  <si>
    <t>GERANYL ISOVALERATE</t>
  </si>
  <si>
    <t>GHATTI GUM</t>
  </si>
  <si>
    <t>GINGER</t>
  </si>
  <si>
    <t>GINGER EXTRACT</t>
  </si>
  <si>
    <t>GINGER OIL</t>
  </si>
  <si>
    <t>GINGER OLEORESIN</t>
  </si>
  <si>
    <t>GLUCOSE PENTAACETATE</t>
  </si>
  <si>
    <t>GLYCEROL</t>
  </si>
  <si>
    <t>GLYCERYL MONOOLEATE</t>
  </si>
  <si>
    <t>GLYCERYL MONOSTEARATE</t>
  </si>
  <si>
    <t>GLYLCYRRHIZIN, AMMONIATED</t>
  </si>
  <si>
    <t>GRAINS OF PARADISE</t>
  </si>
  <si>
    <t>GRAPEFRUIT OIL</t>
  </si>
  <si>
    <t>GUAIAC GUM EXTRACT</t>
  </si>
  <si>
    <t>GUAIACOL</t>
  </si>
  <si>
    <t>GUAIAC WOOD EXTRACT</t>
  </si>
  <si>
    <t>GUAIAC WOOD OIL</t>
  </si>
  <si>
    <t>GUAIACYL PHENYLACETATE</t>
  </si>
  <si>
    <t>GUARANA (GUM)</t>
  </si>
  <si>
    <t>GUAR GUM</t>
  </si>
  <si>
    <t>HAW BARK BLACK EXTRACT</t>
  </si>
  <si>
    <t>γ-HEPTALACTONE</t>
  </si>
  <si>
    <t>HEPTANAL</t>
  </si>
  <si>
    <t>HEPTANAL DIMETHYL ACETAL</t>
  </si>
  <si>
    <t>HEPTANAL GLYCERYL ACETAL (MIXED 1,2 and 1,3 ACETALS)</t>
  </si>
  <si>
    <t>2,3-HEPTANEDIONE</t>
  </si>
  <si>
    <t>2-HEPTANONE</t>
  </si>
  <si>
    <t>3-HEPTANONE</t>
  </si>
  <si>
    <t>4-HEPTANONE</t>
  </si>
  <si>
    <t>HEPTYL ACETATE</t>
  </si>
  <si>
    <t>HEPTYL ALCOHOL</t>
  </si>
  <si>
    <t>HEPTYL BUTYRATE</t>
  </si>
  <si>
    <t>HEPTYL ISOBUTYRATE</t>
  </si>
  <si>
    <t>HEPTYL FORMATE</t>
  </si>
  <si>
    <t>1-HEXADECANOL</t>
  </si>
  <si>
    <t>ω-6-HEXADECENLACTONE</t>
  </si>
  <si>
    <t>HEXANAL</t>
  </si>
  <si>
    <t>2,3-HEXANEDIONE</t>
  </si>
  <si>
    <t>HEXANOIC ACID</t>
  </si>
  <si>
    <t>2-HEXENAL</t>
  </si>
  <si>
    <t>2-HEXEN-1-OL</t>
  </si>
  <si>
    <t>3-HEXEN-1-OL</t>
  </si>
  <si>
    <t>2-HEXEN-1-YL-ACETATE</t>
  </si>
  <si>
    <t>HEXYL ACETATE</t>
  </si>
  <si>
    <t>HEXYL ALCOHOL</t>
  </si>
  <si>
    <t>HEXYL BUTYRATE</t>
  </si>
  <si>
    <t>HEXYL FORMATE</t>
  </si>
  <si>
    <t>HEXYL 2-FUROATE</t>
  </si>
  <si>
    <t>HEXYL HEXANOATE</t>
  </si>
  <si>
    <t>2-HEXYLIDENE CYCLOPENTANONE</t>
  </si>
  <si>
    <t>2-HEXYL-5 or 6-KETO-1,4-DIOXANE</t>
  </si>
  <si>
    <t>HEXYL OCTANOATE</t>
  </si>
  <si>
    <t>HEXYL PROPIONATE</t>
  </si>
  <si>
    <t>HICKORY BARK EXTRACT</t>
  </si>
  <si>
    <t>HOPS EXTRACT</t>
  </si>
  <si>
    <t>HOPS EXTRACT SOLID</t>
  </si>
  <si>
    <t>HOPS OIL</t>
  </si>
  <si>
    <t>HOREHOUND EXTRACT</t>
  </si>
  <si>
    <t>HORSEMINT LEAVES EXTRACT</t>
  </si>
  <si>
    <t>HYDROXYCITRONELLAL</t>
  </si>
  <si>
    <t>HYDROXYCITRONELLAL DIETHYL ACETAL</t>
  </si>
  <si>
    <t>HYDROXYCITRONELLAL DIMETHYL ACETAL</t>
  </si>
  <si>
    <t>HYDROXYCITRONELLOL</t>
  </si>
  <si>
    <t>5-HYDROXY-4-OCTANONE</t>
  </si>
  <si>
    <t>HYSSOP</t>
  </si>
  <si>
    <t>HYSSOP EXTRACT</t>
  </si>
  <si>
    <t>HYSSOP OIL</t>
  </si>
  <si>
    <t>IMMORTELLE EXTRACT</t>
  </si>
  <si>
    <t>INDOLE</t>
  </si>
  <si>
    <t>IRISH MOSS EXTRACT (CARRAGEENAN)</t>
  </si>
  <si>
    <t>JASMINE ABSOLUTE</t>
  </si>
  <si>
    <t>JASMINE CONCRETE</t>
  </si>
  <si>
    <t>JASMINE OIL</t>
  </si>
  <si>
    <t>JASMINE SPIRITUS</t>
  </si>
  <si>
    <t>JUNIPER (BERRIES)</t>
  </si>
  <si>
    <t>JUNIPER EXTRACT</t>
  </si>
  <si>
    <t>JUNIPER OIL</t>
  </si>
  <si>
    <t>KARAYA GUM</t>
  </si>
  <si>
    <t>KELP</t>
  </si>
  <si>
    <t>KOLA NUT EXTRACT</t>
  </si>
  <si>
    <t>LABDANUM ABSOLUTE</t>
  </si>
  <si>
    <t>LABDANUM OIL</t>
  </si>
  <si>
    <t>LABDANUM OLEORESIN</t>
  </si>
  <si>
    <t>LACTIC ACID</t>
  </si>
  <si>
    <t>LAUREL BERRIES</t>
  </si>
  <si>
    <t>LAUREL BAY LEAVES EXTRACT</t>
  </si>
  <si>
    <t>LAURIC ACID</t>
  </si>
  <si>
    <t>LAURIC ALDEHYDE</t>
  </si>
  <si>
    <t>LAURYL ACETATE</t>
  </si>
  <si>
    <t>LAURYL ALCOHOL</t>
  </si>
  <si>
    <t>LAVANDIN OIL</t>
  </si>
  <si>
    <t>LAVENDER</t>
  </si>
  <si>
    <t>LAVENDER ABSOLUTE</t>
  </si>
  <si>
    <t>LAVENDER CONCRETE</t>
  </si>
  <si>
    <t>LAVENDER OIL</t>
  </si>
  <si>
    <t>LEMON EXTRACT</t>
  </si>
  <si>
    <t>LEMONGRASS OIL</t>
  </si>
  <si>
    <t>LEMON OIL</t>
  </si>
  <si>
    <t>LEMON OIL, TERPENELESS</t>
  </si>
  <si>
    <t>LEVULINIC ACID</t>
  </si>
  <si>
    <t>LICORICE EXTRACT</t>
  </si>
  <si>
    <t>LICORICE EXTRACT POWDER</t>
  </si>
  <si>
    <t>LICORICE</t>
  </si>
  <si>
    <t>LIME OIL DISTILLED</t>
  </si>
  <si>
    <t>LIME OIL TERPENELESS</t>
  </si>
  <si>
    <t>LINALOE WOOD OIL</t>
  </si>
  <si>
    <t>LINALOOL</t>
  </si>
  <si>
    <t>LINALYL ACETATE</t>
  </si>
  <si>
    <t>LINALYL ANTHRANILATE</t>
  </si>
  <si>
    <t>LINALYL BENZOATE</t>
  </si>
  <si>
    <t>LINALYL BUTYRATE</t>
  </si>
  <si>
    <t>LINALYL ISOBUTYRATE</t>
  </si>
  <si>
    <t>LINALYL CINNAMATE</t>
  </si>
  <si>
    <t>LINALYL FORMATE</t>
  </si>
  <si>
    <t>LINALYL HEXANOATE</t>
  </si>
  <si>
    <t>LINALYL OCTANOATE</t>
  </si>
  <si>
    <t>LINALYL PROPIONATE</t>
  </si>
  <si>
    <t>LINALYL ISOVALERATE</t>
  </si>
  <si>
    <t>LINDEN FLOWERS</t>
  </si>
  <si>
    <t>CAROB BEAN GUM</t>
  </si>
  <si>
    <t>LOVAGE</t>
  </si>
  <si>
    <t>LOVAGE EXTRACT</t>
  </si>
  <si>
    <t>LOVAGE OIL</t>
  </si>
  <si>
    <t>MACE</t>
  </si>
  <si>
    <t>MACE OIL</t>
  </si>
  <si>
    <t>MACE OLEORESIN</t>
  </si>
  <si>
    <t>MALTOL</t>
  </si>
  <si>
    <t>MANDARIN OIL</t>
  </si>
  <si>
    <t>MARIGOLD, POT</t>
  </si>
  <si>
    <t>MARJORAM OLEORESIN</t>
  </si>
  <si>
    <t>MARJORAM, POT</t>
  </si>
  <si>
    <t>MARJORAM SEED</t>
  </si>
  <si>
    <t>MARJORAM, SWEET</t>
  </si>
  <si>
    <t>MARJORAM, SWEET OIL</t>
  </si>
  <si>
    <t>MENTHOL</t>
  </si>
  <si>
    <t>MENTHONE</t>
  </si>
  <si>
    <t>MENTHYL ISOVALERATE</t>
  </si>
  <si>
    <t>2-METHOXY-4-METHYLPHENOL</t>
  </si>
  <si>
    <t>4-(p-METHOXYPHENYL-2-BUTANONE</t>
  </si>
  <si>
    <t>1-(p-METHOXYPHENYL)-1-PENTEN-3-ONE</t>
  </si>
  <si>
    <t>1-(p-METHOXYPHENYL)-2-PROPANONE</t>
  </si>
  <si>
    <t>2-METHOXY-4-VINYLPHENOL</t>
  </si>
  <si>
    <t>METHYL ACETATE</t>
  </si>
  <si>
    <t>4'-METHYLACETOPHENONE</t>
  </si>
  <si>
    <t>2-METHYLALLYL BUTYRATE</t>
  </si>
  <si>
    <t>METHYL ANISATE</t>
  </si>
  <si>
    <t>METHYL ANTHRANILATE</t>
  </si>
  <si>
    <t>METHYL BENZOATE</t>
  </si>
  <si>
    <t>METHYL p-tert-BUTYLPHENYLACETATE</t>
  </si>
  <si>
    <t>PROPYL ISOVALERATE</t>
  </si>
  <si>
    <t>2-METHYLBUTYRALDEHYDE</t>
  </si>
  <si>
    <t>3-METHYLBUTYRALDEHYDE</t>
  </si>
  <si>
    <t>METHYL BUTYRATE</t>
  </si>
  <si>
    <t>METHYL ISOBUTYRATE</t>
  </si>
  <si>
    <t>2-METHYLBUTYRIC ACID</t>
  </si>
  <si>
    <t>METHYL CELLULOSE</t>
  </si>
  <si>
    <t>METHYL CINNAMATE</t>
  </si>
  <si>
    <t>6-METHYLCOUMARIN</t>
  </si>
  <si>
    <t>METHYLCYCLOPENTENOLONE</t>
  </si>
  <si>
    <t>4-(3,4-METHYLENEDIOXYPHENYL)-2-BUTANONE</t>
  </si>
  <si>
    <t>5-METHYLFURFURAL</t>
  </si>
  <si>
    <t>METHYL FUROATE</t>
  </si>
  <si>
    <t>2-METHYL -3(2-FURYL) ACROLEON</t>
  </si>
  <si>
    <t>METHYL HEPTANOATE</t>
  </si>
  <si>
    <t>2-METHYLHEPTANOIC ACID</t>
  </si>
  <si>
    <t>6-METHYL-5-HEPTEN-2-ONE</t>
  </si>
  <si>
    <t>METHYL HEXANOATE</t>
  </si>
  <si>
    <t>METHYL 2-HEXENOATE</t>
  </si>
  <si>
    <t>METHYL p-HYDROXYBENZOATE</t>
  </si>
  <si>
    <t>METHYL-α-IONONE</t>
  </si>
  <si>
    <t>METHYL-β-IONONE</t>
  </si>
  <si>
    <t>METHYL LAURATE</t>
  </si>
  <si>
    <t>METHYL MERCAPTAN</t>
  </si>
  <si>
    <t>METHYL o-METHOXYBENZOATE</t>
  </si>
  <si>
    <t>METHYL -N-METHYLANTHRANILATE</t>
  </si>
  <si>
    <t>METHYL-2-METHYLBUTYRATE</t>
  </si>
  <si>
    <t>METHYL-3-METHYLTHIOPROPIONATE</t>
  </si>
  <si>
    <t>METHYL-4-METHYLVALERATE</t>
  </si>
  <si>
    <t>METHYL MYRISTATE</t>
  </si>
  <si>
    <t>METHYL NONANOATE</t>
  </si>
  <si>
    <t>METHYL-2-NONENOATE</t>
  </si>
  <si>
    <t>METHYL 2-NONYNOATE</t>
  </si>
  <si>
    <t>2-METHYLOCTANAL</t>
  </si>
  <si>
    <t>METHYL OCTANOATE</t>
  </si>
  <si>
    <t>METHYL-2-OCTYNOATE</t>
  </si>
  <si>
    <t>4-METHYL-2,3-PENTANEDIONE</t>
  </si>
  <si>
    <t>4-METHYL-2-PENTANONE</t>
  </si>
  <si>
    <t>METHYL PHENYLACETATE</t>
  </si>
  <si>
    <t>3-METHYL-4-PHENYL-3-BUTENE-2-ONE</t>
  </si>
  <si>
    <t>2-METHYL-4-PHENYL-2-BUTYL ACETATE</t>
  </si>
  <si>
    <t>2-METHYL-4-PHENYL-2-BUTYL ISOBUTYRATE</t>
  </si>
  <si>
    <t>2-METHYL-4-PHENYLBUTYRALDEHYDE</t>
  </si>
  <si>
    <t>3-METHYL-2-PHENYLBUTYRALDEHYDE</t>
  </si>
  <si>
    <t>METHYL-4-PHENYLBUTYRATE</t>
  </si>
  <si>
    <t>4-METHYL-1-PHENYL-2-PENTANONE</t>
  </si>
  <si>
    <t>METHYL-3-PHENYLPROPIONATE</t>
  </si>
  <si>
    <t>METHYL PROPIONATE</t>
  </si>
  <si>
    <t>6-METHYLQUINOLINE</t>
  </si>
  <si>
    <t>METHYL SALICYLATE</t>
  </si>
  <si>
    <t>METHYL SULFIDE</t>
  </si>
  <si>
    <t>3-(METHYLTHIO) PROPIONALDEHYDE</t>
  </si>
  <si>
    <t>2-METHYL-3-TOLYLPROPIONALDEHYDE (mixed o-, m-, p-)</t>
  </si>
  <si>
    <t>2-METHYLUNDECANAL</t>
  </si>
  <si>
    <t>METHYL 9-UNDECENOATE</t>
  </si>
  <si>
    <t>METHYL 2-UNDECYNOATE</t>
  </si>
  <si>
    <t>METHYL VALERATE</t>
  </si>
  <si>
    <t>METHYL ISOVALERATE</t>
  </si>
  <si>
    <t xml:space="preserve">2-METHYLVALERIC ACID </t>
  </si>
  <si>
    <t>MIMOSA ABSOLUTE</t>
  </si>
  <si>
    <t>MONOSODIUM GLUTAMATE</t>
  </si>
  <si>
    <t>MOUNTAIN MAPLE EXTRACT SOLID</t>
  </si>
  <si>
    <t>MUSK AMBRETE (PROHIBITED)</t>
  </si>
  <si>
    <t>MUSK</t>
  </si>
  <si>
    <t>MUSTARD (BROWN)</t>
  </si>
  <si>
    <t>MUSTARD (YELLOW)</t>
  </si>
  <si>
    <t>MYRISTALDEHYDE</t>
  </si>
  <si>
    <t>MYRISTIC ACID</t>
  </si>
  <si>
    <t>MYRRH (GUM)</t>
  </si>
  <si>
    <t>MYRRH OIL</t>
  </si>
  <si>
    <t>NARINGIN EXTRACT</t>
  </si>
  <si>
    <t>NEROL</t>
  </si>
  <si>
    <t>NEROLI BIGARADE OIL</t>
  </si>
  <si>
    <t>NEROLIDOL</t>
  </si>
  <si>
    <t>NERYL ACETATE</t>
  </si>
  <si>
    <t>NERYL BUTYRATE</t>
  </si>
  <si>
    <t>NERYL ISOBUTYRATE</t>
  </si>
  <si>
    <t>NERYL FORMATE</t>
  </si>
  <si>
    <t>NERYL PROPIONATE</t>
  </si>
  <si>
    <t>NERYL ISOVALERATE</t>
  </si>
  <si>
    <t>NITROUS OXIDE</t>
  </si>
  <si>
    <t>2,6-NONADIEN-1-OL</t>
  </si>
  <si>
    <t>1,3-NONANEDIOL ACETATE, mixed ESTERS</t>
  </si>
  <si>
    <t>NONANOIC ACID</t>
  </si>
  <si>
    <t>2-NONANONE</t>
  </si>
  <si>
    <t>NONYL ACETATE</t>
  </si>
  <si>
    <t>NONYL ALCOHOL</t>
  </si>
  <si>
    <t>NONYL OCTANOATE</t>
  </si>
  <si>
    <t>NONYL ISOVALERATE</t>
  </si>
  <si>
    <t>NUTMEG (MACE)</t>
  </si>
  <si>
    <t>NUTMEG OIL</t>
  </si>
  <si>
    <t>OAK CHIPS WHITE EXTRACT</t>
  </si>
  <si>
    <t>OAK MOSS ABSOLUTE</t>
  </si>
  <si>
    <t>OCTANAL DIMETHYL ACETAL</t>
  </si>
  <si>
    <t>OCTANOIC ACID</t>
  </si>
  <si>
    <t>1-OCTANOL</t>
  </si>
  <si>
    <t>2-OCTANOL</t>
  </si>
  <si>
    <t>2-OCTANONE</t>
  </si>
  <si>
    <t>3-OCTANONE</t>
  </si>
  <si>
    <t>3-OCTANON-1-OL</t>
  </si>
  <si>
    <t>1-OCTEN-3-OL</t>
  </si>
  <si>
    <t>OCTYL ACETATE</t>
  </si>
  <si>
    <t>OCTYL BUTYRATE</t>
  </si>
  <si>
    <t>OCTYL ISOBUTYRATE</t>
  </si>
  <si>
    <t>OCTYL HEPTANOATE</t>
  </si>
  <si>
    <t>OCTYL OCTANOATE</t>
  </si>
  <si>
    <t>OCTYL PROPIONATE</t>
  </si>
  <si>
    <t>OLEIC ACID</t>
  </si>
  <si>
    <t>OLIBANUM OIL</t>
  </si>
  <si>
    <t>ONION OIL</t>
  </si>
  <si>
    <t>ORANGE FLOWERS (BLOSSOM) ABSOLUTE</t>
  </si>
  <si>
    <t>ORANGE FLOWERS BITTER</t>
  </si>
  <si>
    <t>ORANGE LEAF ABSOLUTE</t>
  </si>
  <si>
    <t>ORANGE OIL DISTILLED</t>
  </si>
  <si>
    <t>ORANGE OIL TERPENELESS</t>
  </si>
  <si>
    <t>ORANGE PEEL BITTER OIL</t>
  </si>
  <si>
    <t>ORANGE PEEL SWEET EXTRACT</t>
  </si>
  <si>
    <t>ORANGE PEEL SWEET OIL</t>
  </si>
  <si>
    <t>ORANGE PEEL SWEET OIL TERPENELESS</t>
  </si>
  <si>
    <t>OREGANO</t>
  </si>
  <si>
    <t>ORRIS CONCRETE LIQUID OIL</t>
  </si>
  <si>
    <t>ORRIS ROOT EXTRACT</t>
  </si>
  <si>
    <t>GERANIUM, EAST INDIAN OIL</t>
  </si>
  <si>
    <t>PALMAROSA OIL</t>
  </si>
  <si>
    <t>PALMITIC ACID</t>
  </si>
  <si>
    <t>PAPRIKA OLEORESIN</t>
  </si>
  <si>
    <t>PARSLEY</t>
  </si>
  <si>
    <t>PARSLEY OIL</t>
  </si>
  <si>
    <t>PARSLEY OLEORESIN</t>
  </si>
  <si>
    <t>PATCHOULY OIL</t>
  </si>
  <si>
    <t>PENNYROYAL OIL EUROPEAN</t>
  </si>
  <si>
    <t>2,3-Pentanedione</t>
  </si>
  <si>
    <t>2-PENTANONE</t>
  </si>
  <si>
    <t>4-PENTENOIC ACID</t>
  </si>
  <si>
    <t>PEPPER, BLACK</t>
  </si>
  <si>
    <t>PEPPER BLACK OIL</t>
  </si>
  <si>
    <t>PEPPER BLACK OLEORESIN</t>
  </si>
  <si>
    <t>PEPPERMINT LEAVES</t>
  </si>
  <si>
    <t>PEPPERMINT OIL</t>
  </si>
  <si>
    <t>PEPPER, RED</t>
  </si>
  <si>
    <t>PEPPER, WHITE</t>
  </si>
  <si>
    <t>PEPPER WHITE OIL</t>
  </si>
  <si>
    <t>PEPPER WHITE OLEORESIN</t>
  </si>
  <si>
    <t>PETITGRAIN LEMON OIL</t>
  </si>
  <si>
    <t>PETITGRAIN MANDARIN OIL</t>
  </si>
  <si>
    <t>PETITGRAIN OIL</t>
  </si>
  <si>
    <t>PHENETHYL ACETATE</t>
  </si>
  <si>
    <t>PHENETHYL ALCOHOL</t>
  </si>
  <si>
    <t>PHENETHYL ANTHRANILATE</t>
  </si>
  <si>
    <t>PHENETHYL BENZOATE</t>
  </si>
  <si>
    <t>PHENETHYL BUTYRATE</t>
  </si>
  <si>
    <t>PHENETHYL ISOBUTYRATE</t>
  </si>
  <si>
    <t>PHENETHYL CINNAMATE</t>
  </si>
  <si>
    <t>PHENETHYL FORMATE</t>
  </si>
  <si>
    <t>PHENETHYL 2-FUROATE</t>
  </si>
  <si>
    <t>PHENETHYL PHENYLACETATE</t>
  </si>
  <si>
    <t>PHENETHYL PROPIONATE</t>
  </si>
  <si>
    <t>PHENETHYL SALICYLATE</t>
  </si>
  <si>
    <t>PHENETHYL SENECIOATE</t>
  </si>
  <si>
    <t>PHENETHYL TIGLATE</t>
  </si>
  <si>
    <t>PHENETHYL ISOVALERATE</t>
  </si>
  <si>
    <t>PHENOXYACETIC ACID</t>
  </si>
  <si>
    <t>2-PHENOXYETHYL ISOBUTYRATE</t>
  </si>
  <si>
    <t>PHENYLACETALDEHYDE</t>
  </si>
  <si>
    <t>PHENYLACETALDEHYDE-2,3-BUTYLENE GLYCOL ACETAL</t>
  </si>
  <si>
    <t>PHENYLACETALDEHYDE DIMETHYL ACETAL</t>
  </si>
  <si>
    <t>PHENYLACETALDEHYDE GLYCERYL ACETAL</t>
  </si>
  <si>
    <t>PHENYLACETIC ACID</t>
  </si>
  <si>
    <t>4-PHENYL-2-BUTANOL</t>
  </si>
  <si>
    <t>4-PHENYL-3-BUTEN-2-OL</t>
  </si>
  <si>
    <t>4-PHENYL-3-BUTEN-2-ONE</t>
  </si>
  <si>
    <t>4-PHENYL-2-BUTYL ACETATE</t>
  </si>
  <si>
    <t>1-PHENYL-3-METHYL-3-PENTANOL</t>
  </si>
  <si>
    <t>1-PHENYL-1-PROPANOL</t>
  </si>
  <si>
    <t>3-PHENYL-1-PROPANOL</t>
  </si>
  <si>
    <t>2-PHENYLPROPIONALDEHYDE</t>
  </si>
  <si>
    <t>3-PHENYLPROPIONALDEHYDE</t>
  </si>
  <si>
    <t>2-PHENYLPROPIONALDEHYDE DIMETHYL ACETAL</t>
  </si>
  <si>
    <t>3-PHENYLPROPIONIC ACID</t>
  </si>
  <si>
    <t>3-PHENYLPROPYL ACETATE</t>
  </si>
  <si>
    <t>2-PHENYLPROPYL BUTYRATE</t>
  </si>
  <si>
    <t>2-PHENYLPROPYL ISOBUTYRATE</t>
  </si>
  <si>
    <t>3-PHENYLPROPYL ISOBUTYRATE</t>
  </si>
  <si>
    <t>3-PHENYLPROPYL CINNAMATE</t>
  </si>
  <si>
    <t>3-PHENYLPROPYL FORMATE</t>
  </si>
  <si>
    <t>3-PHENYLPROPYL HEXANOATE</t>
  </si>
  <si>
    <t>3-PHENYLPROPYL PROPIONATE</t>
  </si>
  <si>
    <t>2-(3-PHENYLPROPYL)-TETRAHYDROFURAN</t>
  </si>
  <si>
    <t>3-PHENYLPROPYL ISOVALERATE</t>
  </si>
  <si>
    <t>PHOSPHORIC ACID</t>
  </si>
  <si>
    <t>PIMENTA LEAF OIL</t>
  </si>
  <si>
    <t>PINE, DWARF, NEEDLE OIL</t>
  </si>
  <si>
    <t>FIR NEEDLES and TWIGS OIL</t>
  </si>
  <si>
    <t>PINE, SCOTCH OIL</t>
  </si>
  <si>
    <t>PIPERIDINE</t>
  </si>
  <si>
    <t>PIPERINE</t>
  </si>
  <si>
    <t>PIPERONAL</t>
  </si>
  <si>
    <t>PIPERONYL ACETATE</t>
  </si>
  <si>
    <t>PIPERONYL ISOBUTYRATE</t>
  </si>
  <si>
    <t>PIPSISSEWA LEAVES EXTRACT</t>
  </si>
  <si>
    <t>POLYSORBATE 20</t>
  </si>
  <si>
    <t>POLYSORBATE 60</t>
  </si>
  <si>
    <t>POLYSORBATE 80</t>
  </si>
  <si>
    <t>POMEGRANATE BARK EXTRACT</t>
  </si>
  <si>
    <t>POPPY (SEED)</t>
  </si>
  <si>
    <t>POTASSIUM ACETATE</t>
  </si>
  <si>
    <t>POTASSIUM SORBATE</t>
  </si>
  <si>
    <t>PROPENYLGUAETHOL</t>
  </si>
  <si>
    <t>PROPIONALDEHYDE</t>
  </si>
  <si>
    <t>PROPIONIC ACID</t>
  </si>
  <si>
    <t>PROPYL ACETATE</t>
  </si>
  <si>
    <t>ISOPROPYL ACETATE</t>
  </si>
  <si>
    <t>PROPYL ALCOHOL</t>
  </si>
  <si>
    <t>ISOPROPYL ALCOHOL</t>
  </si>
  <si>
    <t>PROPYL BENZOATE</t>
  </si>
  <si>
    <t>ISOPROPYL BENZOATE</t>
  </si>
  <si>
    <t>PROPYL BUTYRATE</t>
  </si>
  <si>
    <t>ISOPROPYL BUTYRATE</t>
  </si>
  <si>
    <t>PROPYL ISOBUTYRATE</t>
  </si>
  <si>
    <t>ISOPROPYL ISOBUTYRATE</t>
  </si>
  <si>
    <t>PROPYL CINNAMATE</t>
  </si>
  <si>
    <t>ISOPROPYL CINNAMATE</t>
  </si>
  <si>
    <t>PROPYLENE GLYCOL</t>
  </si>
  <si>
    <t>PROPYLENE GLYCOL ALGINATE</t>
  </si>
  <si>
    <t>PROPYLENE GLYCOL MONOSTEARATE</t>
  </si>
  <si>
    <t>PROPYL FORMATE</t>
  </si>
  <si>
    <t>ISOPROPYL FORMATE</t>
  </si>
  <si>
    <t>PROPYL 2-FURANACRYLATE</t>
  </si>
  <si>
    <t>PROPYL 2-FUROATE</t>
  </si>
  <si>
    <t>PROPYL GALLATE</t>
  </si>
  <si>
    <t>PROPYL HEPTANOATE</t>
  </si>
  <si>
    <t>ISOPROPYL HEXANOATE</t>
  </si>
  <si>
    <t>3-PROPYLIDENEPHTHALIDE</t>
  </si>
  <si>
    <t>PROPYL PHENYLACETATE</t>
  </si>
  <si>
    <t>ISOPROPYL PHENYLACETATE</t>
  </si>
  <si>
    <t>PROPYL PROPIONATE</t>
  </si>
  <si>
    <t>ISOPROPYL PROPIONATE</t>
  </si>
  <si>
    <t>ISOPROPYL ISOVALERATE</t>
  </si>
  <si>
    <t>ISOPULEGOL</t>
  </si>
  <si>
    <t>ISOPULEGONE</t>
  </si>
  <si>
    <t>ISOPULEGYL ACETATE</t>
  </si>
  <si>
    <t>PYROLIGNEOUS ACID</t>
  </si>
  <si>
    <t>PYROLIGNEOUS ACID, EXTRACT</t>
  </si>
  <si>
    <t>PYRUVALDEHYDE</t>
  </si>
  <si>
    <t>PYRUVIC ACID</t>
  </si>
  <si>
    <t>QUASSIA EXTRACT</t>
  </si>
  <si>
    <t>QUEBRACHO BARK EXTRACT</t>
  </si>
  <si>
    <t>QUILLAJA</t>
  </si>
  <si>
    <t>QUINCE SEED EXTRACT</t>
  </si>
  <si>
    <t>QUININE BISULFATE</t>
  </si>
  <si>
    <t>QUININE HYDROCHLORIDE</t>
  </si>
  <si>
    <t>QUININE SULFATE</t>
  </si>
  <si>
    <t>ISOQUINOLINE</t>
  </si>
  <si>
    <t>RHATANY EXTRACT</t>
  </si>
  <si>
    <t>RHODINOL</t>
  </si>
  <si>
    <t>RHODINYL ACETATE</t>
  </si>
  <si>
    <t>RHODINYL BUTYRATE</t>
  </si>
  <si>
    <t>RHODINYL ISOBUTYRATE</t>
  </si>
  <si>
    <t>RHODINYL FORMATE</t>
  </si>
  <si>
    <t>RHODINYL PHENYLACETATE</t>
  </si>
  <si>
    <t>RHODINYL PROPIONATE</t>
  </si>
  <si>
    <t>RHODINYL ISOVALERATE</t>
  </si>
  <si>
    <t>ROSE ABSOLUTE</t>
  </si>
  <si>
    <t>ROSE, BULGARIAN, TRUE OTTO OIL</t>
  </si>
  <si>
    <t>ROSE HIP EXTRACT</t>
  </si>
  <si>
    <t>ROSEMARY</t>
  </si>
  <si>
    <t>ROSEMARY OIL</t>
  </si>
  <si>
    <t>ROSE WATER STRONGER</t>
  </si>
  <si>
    <t>RUE</t>
  </si>
  <si>
    <t>RUE OIL</t>
  </si>
  <si>
    <t>RUM ETHER</t>
  </si>
  <si>
    <t>SACCHARIN, SODIUM SALT</t>
  </si>
  <si>
    <t>SAFFRON</t>
  </si>
  <si>
    <t>SAFFRON EXTRACT</t>
  </si>
  <si>
    <t>SAGE</t>
  </si>
  <si>
    <t>SAGE OIL</t>
  </si>
  <si>
    <t>SAGE OLEORESIN</t>
  </si>
  <si>
    <t>SAGE SPANISH OIL</t>
  </si>
  <si>
    <t>SALICYLALDEHYDE</t>
  </si>
  <si>
    <t>SANDLEWOOD, YELLOW OIL</t>
  </si>
  <si>
    <t>SARSAPARILLA EXTRACT</t>
  </si>
  <si>
    <t>SASSAFRAS BARK EXTRACT</t>
  </si>
  <si>
    <t>SASSAFRAS (LEAVES)</t>
  </si>
  <si>
    <t>SAVORY, SUMMER</t>
  </si>
  <si>
    <t>SAVORY, SUMMER OIL</t>
  </si>
  <si>
    <t>SAVORY, SUMMER OLEORESIN</t>
  </si>
  <si>
    <t>SAVORY, WINTER</t>
  </si>
  <si>
    <t>SAVORY, WINTER OIL</t>
  </si>
  <si>
    <t>SAVORY, WINTER OLEORESIN</t>
  </si>
  <si>
    <t>SCHINUS MOLLE OIL</t>
  </si>
  <si>
    <t>SKATOLE</t>
  </si>
  <si>
    <t>SLOE (BERRIES)</t>
  </si>
  <si>
    <t>SLOE BERRIES EXTRACT</t>
  </si>
  <si>
    <t>SLOE BERRIES EXTRACT, SOLID</t>
  </si>
  <si>
    <t>SNAKEROOT, CANADIAN</t>
  </si>
  <si>
    <t>SODIUM ACETATE</t>
  </si>
  <si>
    <t>SODIUM BENZOATE</t>
  </si>
  <si>
    <t>SODIUM CITRATE</t>
  </si>
  <si>
    <t>SODIUM HEXAMETAPHOSPHATE</t>
  </si>
  <si>
    <t>SORBITAN MONOSTEARATE</t>
  </si>
  <si>
    <t>SPEARMINT</t>
  </si>
  <si>
    <t>SPEARMINT EXTRACT</t>
  </si>
  <si>
    <t>SPEARMINT OIL</t>
  </si>
  <si>
    <t>LAVENDER SPIKE OIL</t>
  </si>
  <si>
    <t>STEARIC ACID</t>
  </si>
  <si>
    <t>STORAX</t>
  </si>
  <si>
    <t>STORAX EXTRACT</t>
  </si>
  <si>
    <t>SUCROSE OCTAACETATE</t>
  </si>
  <si>
    <t>SULFUR DIOXIDE</t>
  </si>
  <si>
    <t>TAGETES OIL</t>
  </si>
  <si>
    <t>TANGERINE OIL</t>
  </si>
  <si>
    <t>TANNIC ACID</t>
  </si>
  <si>
    <t>TARRAGON</t>
  </si>
  <si>
    <t>TERPINOLENE</t>
  </si>
  <si>
    <t>TERPINYL ACETATE</t>
  </si>
  <si>
    <t>TERPINYL BUTYRATE</t>
  </si>
  <si>
    <t>TERPINYL ISOBUTYRATE</t>
  </si>
  <si>
    <t>TERPINYL CINNAMATE</t>
  </si>
  <si>
    <t>TERPINYL FORMATE</t>
  </si>
  <si>
    <t>TERPINYL PROPIONATE</t>
  </si>
  <si>
    <t>TERPINYL ISOVALERATE</t>
  </si>
  <si>
    <t>TETRAHYDROFURFURYL ACETATE</t>
  </si>
  <si>
    <t>TETRAHYDROFURFURYL ALCOHOL</t>
  </si>
  <si>
    <t>TETRAHYDROFURFURYL BUTYRATE</t>
  </si>
  <si>
    <t>TETRAHYDROFURFURYL PROPIONATE</t>
  </si>
  <si>
    <t>TETRAHYDRO-PSEUDO-IONONE</t>
  </si>
  <si>
    <t>TETRAHYDROLINALOOL</t>
  </si>
  <si>
    <t>TETRAMETHYLETHYLCYCLOHEXENONE</t>
  </si>
  <si>
    <t>2-THIENYL MERCAPTAN</t>
  </si>
  <si>
    <t>THYME</t>
  </si>
  <si>
    <t xml:space="preserve">THYME OIL </t>
  </si>
  <si>
    <t>THYME OIL REDISTILLED</t>
  </si>
  <si>
    <t>THYMOL</t>
  </si>
  <si>
    <t>TOLUALDEHYDE GLYCERYL ACETAL</t>
  </si>
  <si>
    <t>TOLU BALSAM EXTRACT</t>
  </si>
  <si>
    <t>TOLU BALSAM (GUM)</t>
  </si>
  <si>
    <t>TRAGACANTH GUM</t>
  </si>
  <si>
    <t>TRIBUTYL ACETYLCITRATE</t>
  </si>
  <si>
    <t>TRICALCIUM PHOSPHATE</t>
  </si>
  <si>
    <t>2-TRIDECENAL</t>
  </si>
  <si>
    <t>TRIETHYL CITRATE</t>
  </si>
  <si>
    <t>TUBEROSE OIL</t>
  </si>
  <si>
    <t>TURMERIC</t>
  </si>
  <si>
    <t>TURMERIC EXTRACT</t>
  </si>
  <si>
    <t>TURMERIC OLEORESIN</t>
  </si>
  <si>
    <t>TURPENTINE (GUM)</t>
  </si>
  <si>
    <t>TURPENTINE, STEAM-DISTILLED</t>
  </si>
  <si>
    <t>2,3-UNDECADIONE</t>
  </si>
  <si>
    <t>UNDECANAL</t>
  </si>
  <si>
    <t>2-UNDECANONE</t>
  </si>
  <si>
    <t>9-UNDECENAL</t>
  </si>
  <si>
    <t>10-UNDECENAL</t>
  </si>
  <si>
    <t>10-UNDECEN-1-YL-ACETATE</t>
  </si>
  <si>
    <t>UNDECYL ALCOHOL</t>
  </si>
  <si>
    <t>VALERIAN ROOT EXTRACT</t>
  </si>
  <si>
    <t>VALERIAN ROOT OIL</t>
  </si>
  <si>
    <t>VALERIC ACID</t>
  </si>
  <si>
    <t>ISOVALERIC ACID</t>
  </si>
  <si>
    <t>VANILLA</t>
  </si>
  <si>
    <t>VANILLA EXTRACT</t>
  </si>
  <si>
    <t>VANILLA OLEORESIN</t>
  </si>
  <si>
    <t>VANILLIN</t>
  </si>
  <si>
    <t>VANILLIN ACETATE</t>
  </si>
  <si>
    <t>VERATRALDEHYDE</t>
  </si>
  <si>
    <t>VIOLET LEAVES ABSOLUTE (V. odorata)</t>
  </si>
  <si>
    <t>WALNUT HULL EXTRACT</t>
  </si>
  <si>
    <t>WINTERGREEN EXTRACT</t>
  </si>
  <si>
    <t>WINTERGREEN OIL</t>
  </si>
  <si>
    <t>ARTEMISIA (MUGWORT)</t>
  </si>
  <si>
    <t>ARTEMISIA (WORMWOOD)</t>
  </si>
  <si>
    <t>ARTEMISIA EXTRACT</t>
  </si>
  <si>
    <t>ARTEMISIA OIL</t>
  </si>
  <si>
    <t>YARROW HERB</t>
  </si>
  <si>
    <t>YERBA SANTA FLUID EXTRACT</t>
  </si>
  <si>
    <t>YLANG-YLANG OIL</t>
  </si>
  <si>
    <t>YUCCA</t>
  </si>
  <si>
    <t>YUCCA, MOHAVE EXTRACT</t>
  </si>
  <si>
    <t>ZEODARY</t>
  </si>
  <si>
    <t>ZEODARY BARK EXTRACT</t>
  </si>
  <si>
    <t>ZINGERONE</t>
  </si>
  <si>
    <t>ACETALDEHYDE, BUTYL PHENETHYL ACETAL</t>
  </si>
  <si>
    <t>ACETYLPYRAZINE</t>
  </si>
  <si>
    <t>ALLYL METHYL DISUFIDE</t>
  </si>
  <si>
    <t>2-FORMYL BENZOFURAN</t>
  </si>
  <si>
    <t>BIPHENYL</t>
  </si>
  <si>
    <t>BUTYLAMINE</t>
  </si>
  <si>
    <t>2-ISOBUTYL-3-METHOXYPYRAZINE</t>
  </si>
  <si>
    <t>2-ISOBUTYL-3-METHYLPYRAZINE</t>
  </si>
  <si>
    <t>2-ISOBUTYL THIAZOLE</t>
  </si>
  <si>
    <t>2,3 DIETHYLPYRAZINE</t>
  </si>
  <si>
    <t>2,6-DIMETHOXYPHENOL</t>
  </si>
  <si>
    <t>3,4-DIMETHOXY-1-VINYLBENZENE</t>
  </si>
  <si>
    <t>2,6-DIMETHYL-4-HEPTANOL</t>
  </si>
  <si>
    <t>2,6-DIMETHYL-10-METHYLENE-2,6,11-DODECATRIENAL</t>
  </si>
  <si>
    <t>CITRONELLIC ACID</t>
  </si>
  <si>
    <t>2,4-DIMETHYL-2-PENTENOIC ACID</t>
  </si>
  <si>
    <t>p-α-DIMETHYL STYRENE</t>
  </si>
  <si>
    <t>2,4-DIMETHYL-5-VINYLTHIAZOLE</t>
  </si>
  <si>
    <t>2,2'-(DITHIODIMETHYLENE)-DIFURAN</t>
  </si>
  <si>
    <t>1-ETHYL-2-ACETYLPYRROLE</t>
  </si>
  <si>
    <t>2-ETHYL-3,5(6)-DIMETHYLPYRAZINE</t>
  </si>
  <si>
    <t>3-ETHYL-2,6-DIMETHYLPYRAZINE</t>
  </si>
  <si>
    <t>2-ETHYL-1-HEXANOL</t>
  </si>
  <si>
    <t>3-ETHYL-2-HYDROXY-2-CYCLOPENTEN-1-ONE</t>
  </si>
  <si>
    <t>2-ETHYL-5-METHYLPYRAZINE</t>
  </si>
  <si>
    <t>2-ETHYL-3-METHYLPYRAZINE</t>
  </si>
  <si>
    <t>2-FURANMETHANETHIOL FORMATE</t>
  </si>
  <si>
    <t>FURFURYL METHYL ETHER</t>
  </si>
  <si>
    <t>FURFURYL METHYL SULFIDE</t>
  </si>
  <si>
    <t>FURFURYL ISOPROPYL SULFIDE</t>
  </si>
  <si>
    <t>FURFURYL THIOACETATE</t>
  </si>
  <si>
    <t>2-ACETYLFURAN</t>
  </si>
  <si>
    <t>2,4-HEPTADIENAL</t>
  </si>
  <si>
    <t>2-HEPTENAL</t>
  </si>
  <si>
    <t>NOOTKATONE</t>
  </si>
  <si>
    <t>3,4-HEXANEDIONE</t>
  </si>
  <si>
    <t>3-HEXENOIC ACID</t>
  </si>
  <si>
    <t>HEXYL ISOBUTYRATE</t>
  </si>
  <si>
    <t>1-HYDROXY-2-BUTANONE</t>
  </si>
  <si>
    <t>THIOLACTIC ACID</t>
  </si>
  <si>
    <t>2 or 5 or 6-METHOXY-3-METHYLPYRAZINE (mixture of isomers)</t>
  </si>
  <si>
    <t>1-METHYL-2-ACETYLPYRROLE</t>
  </si>
  <si>
    <t>METHYLATED SILICA</t>
  </si>
  <si>
    <t>3-METHYLCROTONIC ACID</t>
  </si>
  <si>
    <t>2-METHYL-3-FURANTHIOL</t>
  </si>
  <si>
    <t>2-METHYL-3 or 5 or 6-(FURFURYLTHIO) PYRAZINE</t>
  </si>
  <si>
    <t>5-METHYL-2,3-HEXANEDIONE</t>
  </si>
  <si>
    <t>2-METHYLHEXANOIC ACID</t>
  </si>
  <si>
    <t>2-METHYL-5-METHOXYTHIAZOLE</t>
  </si>
  <si>
    <t>1-METHYLNAPHTHALENE</t>
  </si>
  <si>
    <t>2-METHYL-2-PENTENAL</t>
  </si>
  <si>
    <t>2-METHYL-2-PENTENOIC ACID</t>
  </si>
  <si>
    <t>JASMONE</t>
  </si>
  <si>
    <t>METHYL PHENETHYL ETHER</t>
  </si>
  <si>
    <t>5-METHYL-2-PHENYL-2-HEXENAL</t>
  </si>
  <si>
    <t>4-METHYL-2-PHENYL-2-PENTENAL</t>
  </si>
  <si>
    <t>METHYL PROPYL DISULFIDE</t>
  </si>
  <si>
    <t>METHYL-2-PYRROLYL KETONE</t>
  </si>
  <si>
    <t>5-METHYLQUINOXALINE</t>
  </si>
  <si>
    <t>4-METHYL-5-THIAZOLEETHANOL</t>
  </si>
  <si>
    <t>4-METHYL-5-THIAZOLEETHANOL ACETATE</t>
  </si>
  <si>
    <t>2-METHYLTHIOACETALDEHYDE</t>
  </si>
  <si>
    <t>1-(METHYLTHIO)-2-BUTANONE</t>
  </si>
  <si>
    <t>2-METHYL-3-(or 5 or 6)-METHYLTHIOPYRAZINE</t>
  </si>
  <si>
    <t>5-METHYL-2-THIOPHENECARBOXALDEHYDE</t>
  </si>
  <si>
    <t>2-METHYL-5-VINYLPYRAZINE (PROHIBITED)</t>
  </si>
  <si>
    <t>2,4-NONADIENAL</t>
  </si>
  <si>
    <t>2-NONENAL</t>
  </si>
  <si>
    <t>δ-OCTALACTONE</t>
  </si>
  <si>
    <t>2-OCTENAL</t>
  </si>
  <si>
    <t>PARAFFIN WAX</t>
  </si>
  <si>
    <t>2,4-PENTADIENAL</t>
  </si>
  <si>
    <t>2-PENTENAL</t>
  </si>
  <si>
    <t>ISOPENTYLAMINE</t>
  </si>
  <si>
    <t>PHENETHYLAMINE</t>
  </si>
  <si>
    <t>PHENETHYL HEXANOATE</t>
  </si>
  <si>
    <t>PHENETHYL OCTANOATE</t>
  </si>
  <si>
    <t>PHENOL</t>
  </si>
  <si>
    <t>2-PHENYL-2-BUTENAL</t>
  </si>
  <si>
    <t>DIPHENYL DISULFIDE</t>
  </si>
  <si>
    <t>1-PHENYL-1,2-PROPANEDIONE</t>
  </si>
  <si>
    <t>PROPENYL PROPYL DISULFIDE</t>
  </si>
  <si>
    <t>PROPYL DISULFIDE</t>
  </si>
  <si>
    <t>ISOPROPYL TIGLATE</t>
  </si>
  <si>
    <t>PYRAZINE ETHANETHIOL</t>
  </si>
  <si>
    <t>PYRAZINYL METHYL SULFIDE</t>
  </si>
  <si>
    <t>2-PYRIDINE METHANETHIOL</t>
  </si>
  <si>
    <t>4,5,6,7-TETRAHYDRO-3,6-DIMETHYLBENZ…</t>
  </si>
  <si>
    <t>TETRAHYDRO-4-METHYL-2-(2-METHYL…</t>
  </si>
  <si>
    <t>2,3,5,6-TETRAMETHYLPYRAZINE</t>
  </si>
  <si>
    <t>2,2'-(THIODIMETHYLENE) DIFURAN</t>
  </si>
  <si>
    <t>THUJAN-4-OL</t>
  </si>
  <si>
    <t>2-METHYLTHIOPHENOL</t>
  </si>
  <si>
    <t>TRIMETHYLAMINE</t>
  </si>
  <si>
    <t>4-[(2,6,6)-TRIMETHYL-CYCLOHEX-1-ENYL]-….</t>
  </si>
  <si>
    <t>2,3,5-TRIMETHYLPYRAZINE</t>
  </si>
  <si>
    <t>UNDECANOIC ACID</t>
  </si>
  <si>
    <t>2-UNDECANOL</t>
  </si>
  <si>
    <t>10-UNDECENOIC ACID</t>
  </si>
  <si>
    <t>2,6-XYLENOL</t>
  </si>
  <si>
    <t>2-ACETYL-3-ETHYLPYRAZINE</t>
  </si>
  <si>
    <t>2-ACETYLPYRIDINE</t>
  </si>
  <si>
    <t>β-ALANINE</t>
  </si>
  <si>
    <t>ALLYL METHYL TRISULFIDE</t>
  </si>
  <si>
    <t>POLYARABINOGALACTAN</t>
  </si>
  <si>
    <t>BENZOTHIAZOLE</t>
  </si>
  <si>
    <t>2 -SEC - BUTYLCYCLOHEXANONE</t>
  </si>
  <si>
    <t>CYCLOPENTANETHIOL</t>
  </si>
  <si>
    <t>L-CYSTEINE</t>
  </si>
  <si>
    <t>4-DECENAL</t>
  </si>
  <si>
    <t>DIALLYL TRISULFIDE</t>
  </si>
  <si>
    <t>2,4-DIMETHYL-5-ACETYLTHIAZOLE</t>
  </si>
  <si>
    <t>3,4-DIMETHYL-1,2-CYCLOPENTANEDIONE</t>
  </si>
  <si>
    <t>3,5-DIMETHYL-1,2-CYCLOPENTADIONE</t>
  </si>
  <si>
    <t>SPIRO[2,4-DITHIA-1-METHYL-8-OXABICLO…</t>
  </si>
  <si>
    <t>2,3-DIMETHYLPYRAZINE</t>
  </si>
  <si>
    <t>2,5-DIMETHYLPYRAZINE</t>
  </si>
  <si>
    <t>2,6-DIMETHYLPYRAZINE</t>
  </si>
  <si>
    <t>4,5-DIMETHYL THIAZOLE</t>
  </si>
  <si>
    <t>DIMETHYL TRISULFIDE</t>
  </si>
  <si>
    <t>DIPROPYL TRISULFIDE</t>
  </si>
  <si>
    <t>DISODIUM SUCCINATE</t>
  </si>
  <si>
    <t>ETHYL-2,4-DIOXOHEXANOATE</t>
  </si>
  <si>
    <t>ETHYL-2-MERCAPTO PROPIONATE</t>
  </si>
  <si>
    <t>2-ETHYL (3 or 5 or 6)-METHOXYPYRAZINE…</t>
  </si>
  <si>
    <t>2-ETHYLPYRAZINE</t>
  </si>
  <si>
    <t>ETHYL THIOACETATE</t>
  </si>
  <si>
    <t>FURFURYL ISOVALERATE</t>
  </si>
  <si>
    <t>L-GLUTAMIC ACID</t>
  </si>
  <si>
    <t>GLYCERYL TRIPROPANOATE</t>
  </si>
  <si>
    <t>GLYCINE</t>
  </si>
  <si>
    <t>2-HEPTANOL</t>
  </si>
  <si>
    <t>3-HEXANONE</t>
  </si>
  <si>
    <t>γ-BUTYROLACTONE</t>
  </si>
  <si>
    <t>3-(HYDROXYMETHYL)-2-OCTANONE</t>
  </si>
  <si>
    <t>ISOPROPENYLPYRAZINE</t>
  </si>
  <si>
    <t>3-MERCAPTO-2-BUTANONE</t>
  </si>
  <si>
    <t>2-MERCAPTOMETHYLPYRAZINE</t>
  </si>
  <si>
    <t>3-MERCAPTO-2-PENTANONE</t>
  </si>
  <si>
    <t>METHOXYPYRAZINE</t>
  </si>
  <si>
    <t>2-METHYL-1-BUTANETHIOL</t>
  </si>
  <si>
    <t>3-METHYL-1-BUTANETHIOL</t>
  </si>
  <si>
    <t>1-METHYL-2,3-CYCLOHEXADIONE</t>
  </si>
  <si>
    <t>3-(5-METHYL -2-FURYL)BUTANAL</t>
  </si>
  <si>
    <t>METHYL PROPYL TRISULFIDE</t>
  </si>
  <si>
    <t>2-METHYLPYRAZINE</t>
  </si>
  <si>
    <t>METHYL THIOBUTYRATE</t>
  </si>
  <si>
    <t>METHYL 2-THIOFUROATE</t>
  </si>
  <si>
    <t>3-METHYLTHIOPROPYL ISOTHIOCYANATE</t>
  </si>
  <si>
    <t>4-METHYL-5-VINYLTHIAZOLE</t>
  </si>
  <si>
    <t>2-NAPHTHYL MERCAPTAN</t>
  </si>
  <si>
    <t>2-NONANOL</t>
  </si>
  <si>
    <t>2-PENTANOL</t>
  </si>
  <si>
    <t>2-PENTYLFURAN</t>
  </si>
  <si>
    <t>3-PHENYL-4-PENTENAL</t>
  </si>
  <si>
    <t>TETRAHYDROFURFURYL CINNAMATE</t>
  </si>
  <si>
    <t>5,6,7,8-TETRAHYDROQUINOXALINE</t>
  </si>
  <si>
    <t>3,5,5-TRIMETHYL-1-HEXANOL</t>
  </si>
  <si>
    <t>2,4,5-TRIMETHYL THIAZOLE</t>
  </si>
  <si>
    <t>ACETONE</t>
  </si>
  <si>
    <t>2-ACETYL-3 (5 or 6) -DIMETHTLPYRAZINE,mixture of ISOMERS</t>
  </si>
  <si>
    <t>2-ACETYLTHIAZOLE</t>
  </si>
  <si>
    <t>ALLYL THIOPROPIONATE</t>
  </si>
  <si>
    <t>BENZYL TIGLATE</t>
  </si>
  <si>
    <t>BISABOLENE</t>
  </si>
  <si>
    <t>BUTAN - 3 - ONE - 2- YL- BUTANOATE</t>
  </si>
  <si>
    <t>3-BUTYLIDENEPHALIDE</t>
  </si>
  <si>
    <t>3-N-BUTYLPHTHALIDE</t>
  </si>
  <si>
    <t>DI (BUTAN-3-ONE-1-YL) SULFIDE</t>
  </si>
  <si>
    <t>2,3-DIETHYL-5-METHYLPYRAZINE</t>
  </si>
  <si>
    <t>DIFURFURYL ETHER</t>
  </si>
  <si>
    <t>5,7-DIHYDRO-2-METHYLTHIENO(3,4D) PYRIMIDINE</t>
  </si>
  <si>
    <t>2-ETHOXYTHIAZOLE</t>
  </si>
  <si>
    <t>ETHYL 2-ETHYL-3-PHENYL PROPANOATE</t>
  </si>
  <si>
    <t>ETHYL 3-HEXENOATE</t>
  </si>
  <si>
    <t>ETHYL-3-METHYLTHIOPROPIONATE</t>
  </si>
  <si>
    <t>2-ETHYLTHIOPHENOL</t>
  </si>
  <si>
    <t>FURFURYL PROPIONATE</t>
  </si>
  <si>
    <t>FURFURYL THIOPROPIONATE</t>
  </si>
  <si>
    <t>HEPTANOIC ACID</t>
  </si>
  <si>
    <t>4-HEPTENAL DIETHYL ACETAL</t>
  </si>
  <si>
    <t>3-HEXANOL</t>
  </si>
  <si>
    <t>4-HEXENE-3-ONE</t>
  </si>
  <si>
    <t>6-HYDROXY-3,7-DIMETHYL OCTANOIC ACID…</t>
  </si>
  <si>
    <t>2-KETO-4-BUTANETHIOL</t>
  </si>
  <si>
    <t>2-METHOXY-3 (5 and 6)-ISOPROPYLPYRAZINE</t>
  </si>
  <si>
    <t>2-METHYLBUTYL-2-METHYL BUTYRATE</t>
  </si>
  <si>
    <t>3-METHYL-2-CYCLOHEXEN-1-ONE</t>
  </si>
  <si>
    <t>METHYL CITRONELLATE</t>
  </si>
  <si>
    <t>METHYL FURFURYL DISULFIDE</t>
  </si>
  <si>
    <t>6-METHYL-3,5-HEPTADIEN-2-ONE</t>
  </si>
  <si>
    <t>METHYL-3-HEXENOATE</t>
  </si>
  <si>
    <t>5-METHYL-5-HEXEN-2-ONE</t>
  </si>
  <si>
    <t>2-METHYL-5-THIOMETHYLFURAN</t>
  </si>
  <si>
    <t>METHYL-cis-4-OCTENOATE</t>
  </si>
  <si>
    <t>4-METHYL-3-PENTEN-2-ONE</t>
  </si>
  <si>
    <t>2-METHYLPROPYL-3-METHYBUTYRATE</t>
  </si>
  <si>
    <t>2-(2-METHYLPROPYL)-PYRIDINE</t>
  </si>
  <si>
    <t>3-(2-METHYLPROPYL) PYRIDINE</t>
  </si>
  <si>
    <t>2-(1-METHYLPROPYL) THIAZOLE</t>
  </si>
  <si>
    <t>2-METHYLTETRAHYDROFURAN-3-ONE</t>
  </si>
  <si>
    <t>3-METHYLTHIOBUTRALDEHYDE</t>
  </si>
  <si>
    <t>4-METHYLTHIO-2-BUTANONE</t>
  </si>
  <si>
    <t>4-METHYLTHIO-4-METHYL-2-PENTANONE</t>
  </si>
  <si>
    <t>NONA-2-trans,-6- cis-DIENAL</t>
  </si>
  <si>
    <t>2,6-NONADIENAL DIETHYL ACETAL</t>
  </si>
  <si>
    <t>9,12-OCTADECADIENOIC ACID (48%)…</t>
  </si>
  <si>
    <t>3-OXOBUTANAL, DIMETHYL ACETAL</t>
  </si>
  <si>
    <t>1-PENTEN-3-ONE</t>
  </si>
  <si>
    <t>2-PENTYLPYRIDINE</t>
  </si>
  <si>
    <t>PHENYLACETALDEHYDE DIISOBUTYL ACETAL</t>
  </si>
  <si>
    <t>PROPYL THIOACETATE</t>
  </si>
  <si>
    <t>PYRROLE</t>
  </si>
  <si>
    <t>2-TRIDECANONE</t>
  </si>
  <si>
    <t>2,6,6-TRIMETHYLCYCLOTHEXA-1,3-DIENYL …</t>
  </si>
  <si>
    <t>FENCHYL ACETATE</t>
  </si>
  <si>
    <t>3-ACETYL-2, 5-DIMETHYLFURAN</t>
  </si>
  <si>
    <t>2 -BUTYL - 2 - BUTENAL</t>
  </si>
  <si>
    <t>3-ETHYLPYRIDINE</t>
  </si>
  <si>
    <t>2-FORMYL-6,6-DIMETHYL BICYCLO [3.1.1] HEPT-2-ENE</t>
  </si>
  <si>
    <t>GLYCERYL TRIBENZOATE</t>
  </si>
  <si>
    <t>2-HEPTEN-4-ONE</t>
  </si>
  <si>
    <t>3-HEPTEN-2-ONE</t>
  </si>
  <si>
    <t>2-HEPTYLFURAN</t>
  </si>
  <si>
    <t>CAPSAICIN</t>
  </si>
  <si>
    <t>2-HYDROXYMETHYL-6,6-DIMETHYL BICYCLO…</t>
  </si>
  <si>
    <t>2-ISOPROPYL-5-METHYL-2-HEXENAL</t>
  </si>
  <si>
    <t>2-METHYL-3-BUTENAL</t>
  </si>
  <si>
    <t>METHYL DIHYDROJASMONATE</t>
  </si>
  <si>
    <t>5-METHYL-3-HEXEN-2-ONE</t>
  </si>
  <si>
    <t>METHYL JASMONATE</t>
  </si>
  <si>
    <t>METHYL LINOLEATE (48%) METHYL LINOLENATE (52%) MIXTURE</t>
  </si>
  <si>
    <t>METHYL-4-(METHYLTHIO) BUTYRATE</t>
  </si>
  <si>
    <t>2-METHYLPENTANAL</t>
  </si>
  <si>
    <t>4-(METHYLTHIO) BUTANAL</t>
  </si>
  <si>
    <t>3-(METHYLTHIO) PROPANOL</t>
  </si>
  <si>
    <t>3-OCTEN-2-ONE</t>
  </si>
  <si>
    <t>3-PENTEN-2-ONE</t>
  </si>
  <si>
    <t>PENTYL-2-FURYL KETONE</t>
  </si>
  <si>
    <t>PROPYLENE GLYCOL DIBENZOATE</t>
  </si>
  <si>
    <t>4-(2,6,6-TRIMETHYL-CYCLOHEX-1,3-DIENYL)…</t>
  </si>
  <si>
    <t>2,6,6-TRIMETHYLCYCLOHEX-2-ENE-1,4-DIONE</t>
  </si>
  <si>
    <t>2,4-UNDECADIENAL</t>
  </si>
  <si>
    <t>2-UNDECENAL</t>
  </si>
  <si>
    <t>3-ACETYLPYRIDINE</t>
  </si>
  <si>
    <t>CYCLOHEPTADECA  -9-EN-1-ONE</t>
  </si>
  <si>
    <t>1,1 DIMETHOXYETHANE</t>
  </si>
  <si>
    <t>2,4-DIMETHYLBENZALDEHYDE</t>
  </si>
  <si>
    <t>ETHYL -3-HYDROXYBUTYRATE</t>
  </si>
  <si>
    <t>4-HEXEN-1-OL</t>
  </si>
  <si>
    <t>ISOBUTYL 2-BUTENOATE</t>
  </si>
  <si>
    <t>2-METHOXY-3-(1-METHYLPROPYL) PYRAZINE</t>
  </si>
  <si>
    <t>3-METHYL-1-CYCLOPENTADECANONE</t>
  </si>
  <si>
    <t>1-METHYL-1-CYCLOPENTEN-3-ONE</t>
  </si>
  <si>
    <t>1-METHYL-3-METHOXY-4-ISOPROPYLBENZENE</t>
  </si>
  <si>
    <t>3-METHYLPENTANOIC ACID</t>
  </si>
  <si>
    <t>3-METHYLTHIO-1-HEXANOL</t>
  </si>
  <si>
    <t>MYRTENOL</t>
  </si>
  <si>
    <t>3-NONANONE</t>
  </si>
  <si>
    <t>2,2,4-TRIMETHYL-1,3-OXACYCLOPENTANE</t>
  </si>
  <si>
    <t>2,6,10-TRIMETHYL-2,6,10-PENTADEC…</t>
  </si>
  <si>
    <t>VALENCENE</t>
  </si>
  <si>
    <t>DEHYDRODIHYDROIONOL</t>
  </si>
  <si>
    <t>DEHYDRODIHYDROIONONE</t>
  </si>
  <si>
    <t>DICYCLOHEXYL DISULFIDE</t>
  </si>
  <si>
    <t>1,4-DIMETHYL-4-ACETYL-1-CYCLOHEXENE</t>
  </si>
  <si>
    <t>2,5-DIMETHYL-2,5-DIHYDROXY-1,4-DITHIANE</t>
  </si>
  <si>
    <t>2,5-DIMETHYL-3-FURANTHIOL</t>
  </si>
  <si>
    <t>DODECYL ISOBUTYRATE</t>
  </si>
  <si>
    <t>3-ETHYL-2-HYDROXY-4-METHYCYLCOPENT-2-EN-1-ONE</t>
  </si>
  <si>
    <t>5-ETHYL-2-HYDROXY-3-METHYLCYCLOPENT-2-EN-1-ONE</t>
  </si>
  <si>
    <t>ETHYL-2-ISOPROPYL-5-METHYLCYCLOHEXANE CARBOXAMIDE</t>
  </si>
  <si>
    <t>ETHYL 2-METHYL-3-PENTENOATE</t>
  </si>
  <si>
    <t>HEXYL PHENYLACETATE</t>
  </si>
  <si>
    <t>2-HYDROXY-2-CYCLOHEXEN-1-ONE</t>
  </si>
  <si>
    <t>2-HYDROXY-3,5,5-TRIMETHYL-1,2-CYCLO…</t>
  </si>
  <si>
    <t>2-ISOPROPYLPHENOL</t>
  </si>
  <si>
    <t>MALTYL ISOBUTYRATE</t>
  </si>
  <si>
    <t>4-METHYLPENTANOIC ACID</t>
  </si>
  <si>
    <t>2-METHYL-3-PENTENOIC ACID</t>
  </si>
  <si>
    <t>2-PHENYL-3-CARBETHOXY FURAN</t>
  </si>
  <si>
    <t>PROPIOPHENONE</t>
  </si>
  <si>
    <t>1,5,5,9-TETRAMETHYL-13OXATRI…</t>
  </si>
  <si>
    <t>THIOGERANIOL</t>
  </si>
  <si>
    <t>2,2,6-TRIMETHYLCYCLOHEXANONE</t>
  </si>
  <si>
    <t>2,6,6-TRIMETHYL-1-CYCLOHEXEN-1-…</t>
  </si>
  <si>
    <t>TRITHIOACETONE</t>
  </si>
  <si>
    <t>2,3 - BUTANEDITHIOL</t>
  </si>
  <si>
    <t>1 - BUTANETHIOL</t>
  </si>
  <si>
    <t xml:space="preserve">CANDELILLA WAX </t>
  </si>
  <si>
    <t>2,5-DIMETHYL-3-THIOFUROYLFURAN</t>
  </si>
  <si>
    <t>2,5-DIMETHYL-3-THIOISOVALERYLFURAN</t>
  </si>
  <si>
    <t>2,8-DITHIANON-4-EN-4-CARBOXALDEHYDE</t>
  </si>
  <si>
    <t>1,2-ETHANEDITHIOL</t>
  </si>
  <si>
    <t>ETHYL CROTONATE</t>
  </si>
  <si>
    <t>ETHYL MALTOL</t>
  </si>
  <si>
    <t>ETHYL 2-METHYLPENTANOATE</t>
  </si>
  <si>
    <t>ETHYL 2-METHYL-4-PENTENOATE</t>
  </si>
  <si>
    <t>ETHYL OCTADECANOATE</t>
  </si>
  <si>
    <t>2-ETHYL-1,3,3-TRIMETHYL-2-NORBORNANOL</t>
  </si>
  <si>
    <t>ETHYL UNDECANOATE</t>
  </si>
  <si>
    <t>1,6-HEXANEDITHIOL</t>
  </si>
  <si>
    <t>HEXYL 2-METHYLBUTYRATE</t>
  </si>
  <si>
    <t>HEXYL ISOVALERATE</t>
  </si>
  <si>
    <t>LINALYL PHENYLACETATE</t>
  </si>
  <si>
    <t>2-MERCAPTO-3-BUTANOL</t>
  </si>
  <si>
    <t>2-, 3- or 10-MERCAPTOPINANE</t>
  </si>
  <si>
    <t>METHYL BENZYL DISULFIDE</t>
  </si>
  <si>
    <t>3-METHYLBUTYL 2-METHYLBUTANOATE</t>
  </si>
  <si>
    <t>2-METHYLBUTYL-3-METHYLBUTANOATE</t>
  </si>
  <si>
    <t>3-METHYLBUTYL-2-METHYLPROPANOATE</t>
  </si>
  <si>
    <t>METHYL 3-HYDROXYHEXANOATE</t>
  </si>
  <si>
    <t>4-METHYL-2-PENTENAL</t>
  </si>
  <si>
    <t>2-METHYL-4-PENTENOIC ACID</t>
  </si>
  <si>
    <t>2-METHYLTETRAHYDROTHIOPHEN-3-ONE</t>
  </si>
  <si>
    <t>1,9-NONANEDITHIOL</t>
  </si>
  <si>
    <t>1,8-OCTANEDITHIOL (CAN'T EXCEED 1PPM)</t>
  </si>
  <si>
    <t>1-OCTEN-3-ONE</t>
  </si>
  <si>
    <t>OCTYL 2-FUROATE</t>
  </si>
  <si>
    <t>2-PHENYL-4-PENTENAL</t>
  </si>
  <si>
    <t>1,2-PROPANEDITHIOL</t>
  </si>
  <si>
    <t>PROPYL MERCAPTAN</t>
  </si>
  <si>
    <t>PYRROLIDINE</t>
  </si>
  <si>
    <t>3,5,5-TRIMETHYLHEXANAL</t>
  </si>
  <si>
    <t>2,4,5-TRIMETHYL-^-3-OXAZOLINE</t>
  </si>
  <si>
    <t>2-ACETOXY-3-BUTANONE</t>
  </si>
  <si>
    <t>3-ACETYL-2, 5-DIMETHYLTHIOPHENE</t>
  </si>
  <si>
    <t>1,2 - BUTANEDITHIOL</t>
  </si>
  <si>
    <t>1,3 - BUTANEDITHIOL</t>
  </si>
  <si>
    <t>CYCLOHEXANECARBOXYLIC ACID</t>
  </si>
  <si>
    <t>3-DECEN-2-ONE</t>
  </si>
  <si>
    <t>DIALLYL POLYSULFIDES</t>
  </si>
  <si>
    <t>1,2-Di[(1-ETHOXY)-ETHOXY] PROPANE</t>
  </si>
  <si>
    <t>2,3-DIMETHYLBENZOFURAN</t>
  </si>
  <si>
    <t>METHYL DISULFIDE</t>
  </si>
  <si>
    <t>2,6-DIMETHYL-4-HEPTANONE</t>
  </si>
  <si>
    <t>2,6-DIMETHYL-3-[(2-METHYL-3-FURYL)THIO]-4-HEPTANONE</t>
  </si>
  <si>
    <t>3,7-DIMETHYL-1,3,6-OCTATRIENE</t>
  </si>
  <si>
    <t>2,6-DIMETHYLPYRIDINE</t>
  </si>
  <si>
    <t>3,5-DIMETHYL-1,2,4-TRITHIOLANE</t>
  </si>
  <si>
    <t>6,10-DIMETHYL-5,9-UNDECADIEN-2-ONE</t>
  </si>
  <si>
    <t>ETHYL BRASSYLATE</t>
  </si>
  <si>
    <t>ETHYL CYCLOHEXANECARBOXYLATE</t>
  </si>
  <si>
    <t>ETHYL 3-HYDROXYHEXANOATE</t>
  </si>
  <si>
    <t>5-ETHYL-2-METHYLPYRIDINE</t>
  </si>
  <si>
    <t>3-HEPTANOL</t>
  </si>
  <si>
    <t>2-HYDROXYACETOPHENONE</t>
  </si>
  <si>
    <t>6-HYDROXYDIHDROTHEASPIRANE</t>
  </si>
  <si>
    <t>3-HYDROXY-2-PENTANONE</t>
  </si>
  <si>
    <t>ISOAMYL ACETOACETATE</t>
  </si>
  <si>
    <t>ISOJASMONE</t>
  </si>
  <si>
    <t>ISOPHORONE</t>
  </si>
  <si>
    <t>5-ISOPROPYL-2-METHYLPYRAZINE</t>
  </si>
  <si>
    <t>2-ISOPROPYL-4-METHYLTHIAZOLE</t>
  </si>
  <si>
    <t>ISOPROPYL MYRISTATE</t>
  </si>
  <si>
    <t>METHYL CYCLOHEXANECARBOXYLATE</t>
  </si>
  <si>
    <t>2-METHYL-3-(or 5- or 6-)-ETHOXYPYRAZINE</t>
  </si>
  <si>
    <t>3-[(2-METHYL-3-FURYL)-THIO]-4-HEPTANONE</t>
  </si>
  <si>
    <t>4-[(2-METHYL-3-FURYL)-THIO]-5-NONANONE</t>
  </si>
  <si>
    <t>5-METHYLHEXANOIC ACID</t>
  </si>
  <si>
    <t>METHYL 2-METHYL-3-FURYL DISULFIDE</t>
  </si>
  <si>
    <t>4-METHYLNONANOIC ACID</t>
  </si>
  <si>
    <t>4-METHYLOCTANOIC ACID</t>
  </si>
  <si>
    <t>METHYL 1-PROPENYL DISULFIDE</t>
  </si>
  <si>
    <t>3-METHYL-5-PROPYL-2-CYCLOHEXEN-1-ONE</t>
  </si>
  <si>
    <t>2-METHYL-4-PROPYL-1,3-OXATHIANE</t>
  </si>
  <si>
    <t>1,4-NONANEDIOL DIACETATE</t>
  </si>
  <si>
    <t>3-OCTANOL</t>
  </si>
  <si>
    <t>1-OCTEN-3-YL-ACETATE</t>
  </si>
  <si>
    <t>3-OCTYL ACETATE</t>
  </si>
  <si>
    <t>1-PENTEN-3-OL</t>
  </si>
  <si>
    <t>2-PHENYL-3-(2-FURYL)-PROP-2-ENAL</t>
  </si>
  <si>
    <t>2(10)- PINEN-3-OL</t>
  </si>
  <si>
    <t>1,3-PROPANEDITHIOL</t>
  </si>
  <si>
    <t>RESORCINOL</t>
  </si>
  <si>
    <t>THEOBROMINE</t>
  </si>
  <si>
    <t>2,2,3-TRIMETHYLCYCLOPENT-3-…</t>
  </si>
  <si>
    <t>1,2,3-TRIS[ 1-ETHOXY)ETHOXY]-PROPANE</t>
  </si>
  <si>
    <t>VERBENOL</t>
  </si>
  <si>
    <t>2,5-XYLENOL</t>
  </si>
  <si>
    <t>3,4-XYLENOL</t>
  </si>
  <si>
    <t>BENZYL METHYL SULFITE</t>
  </si>
  <si>
    <t>2-METHOXY-4-PROPYLPHENOL</t>
  </si>
  <si>
    <t>2-(METHYLTHIO) METHYL-2-BUTENAL</t>
  </si>
  <si>
    <t>3-OCTEN-2-OL</t>
  </si>
  <si>
    <t>2-OCTEN-4-ONE</t>
  </si>
  <si>
    <t>OCTYL 2-METHYLBUTYRATE</t>
  </si>
  <si>
    <t>3-DECANOL</t>
  </si>
  <si>
    <t>PROPYL 2-METHYL-3-FURYL DISULFIDE</t>
  </si>
  <si>
    <t>1-HEXEN -3-OL</t>
  </si>
  <si>
    <t>2-ACETYL-5-METHYLFURAN</t>
  </si>
  <si>
    <t>2-PROPIONYLTHIAZOLE</t>
  </si>
  <si>
    <t>1-OCTEN-3-YL BUTYRATE</t>
  </si>
  <si>
    <t>2-PROPIONYLPYRROLE</t>
  </si>
  <si>
    <t>THIAZOLE</t>
  </si>
  <si>
    <t>BENZENETHIOL</t>
  </si>
  <si>
    <t>BENZYL DISULFITE</t>
  </si>
  <si>
    <t>5-PHENYLPENTANOL</t>
  </si>
  <si>
    <t>2- (2-BUTYL) - 4,5-DIMETHYL 3-THIAZOLINE</t>
  </si>
  <si>
    <t>4,5-DIMETHYL-2-ETHYL-3-THIAZOLINE</t>
  </si>
  <si>
    <t>4,5-DIMETHYL-2-ISOBUTYL-3-THIAZOLINE</t>
  </si>
  <si>
    <t>2-METHYL-4-PHENYL-2-BUTANOL</t>
  </si>
  <si>
    <t>4-METHYL-2-PENTYL-1,3-DIOXOLAN</t>
  </si>
  <si>
    <t>CYCLOHEXYLMETHYL PYRAZINE</t>
  </si>
  <si>
    <t>PHENETHYL-2-METHYLBUTYRATE</t>
  </si>
  <si>
    <t>3-HEXENYL PHENYLACETATE</t>
  </si>
  <si>
    <t>4,5-DIMETHYL-3-HYDROXY-2,5-DIHYDRO…</t>
  </si>
  <si>
    <t>2 (3) HEXANONE</t>
  </si>
  <si>
    <t>2-METHYL-3-THIOACETOXY-4,5-DIHYDROFURAN</t>
  </si>
  <si>
    <t>2-trans-6-cis-DODECADIENAL</t>
  </si>
  <si>
    <t>2-trans-4cis-7cis-TRIDECATRIENAL</t>
  </si>
  <si>
    <t>2,6,6-TRIMETHYL-1,2-CYCLOHEXEN…</t>
  </si>
  <si>
    <t>2-METHYLBUTYL ACETATE</t>
  </si>
  <si>
    <t>3-METHYL-2-BUTENAL</t>
  </si>
  <si>
    <t>3-METHYL-2-BUTEN-1-OL</t>
  </si>
  <si>
    <t>PROPYL 2,4-DECADIENOATE</t>
  </si>
  <si>
    <t>BUTYL SALICYLATE</t>
  </si>
  <si>
    <t>6-ACETOXYDIHYDROTHEASPIRANE</t>
  </si>
  <si>
    <t>4(p-ACETOXYPHENYL)-2-BUTANONE</t>
  </si>
  <si>
    <t>4-ACETYL-6-tert-BUTYL-1,1-DIMETHYLINDANE</t>
  </si>
  <si>
    <t>4-ACETYL-2 METHYLPYRIMIDINE</t>
  </si>
  <si>
    <t>4-ACETYL-2-METHYLPYRIMIDINE</t>
  </si>
  <si>
    <t>4-ALLYL-2,6-DIMETHOXYPHENOL</t>
  </si>
  <si>
    <t>CAMPHOLENE ACETATE</t>
  </si>
  <si>
    <t>1,4 - CINEOLE</t>
  </si>
  <si>
    <t>9-DECENOIC ACID</t>
  </si>
  <si>
    <t>3,6-DIHYDRO-4-METHYL-2-(2-METHYLPROPEN-1-YL)-2H-PYRAN</t>
  </si>
  <si>
    <t>DIHYDROXYACETOPHENONE</t>
  </si>
  <si>
    <t>2,6-DIMETHYL-6-HEPTEN-1-OL</t>
  </si>
  <si>
    <t>2,2-DIMETHYL-5-(1-METHYLPROPEN-1-YL)-TETRAHYDROFURAN</t>
  </si>
  <si>
    <t>2,6-DIMETHYLTHIOPHENOL</t>
  </si>
  <si>
    <t>DIPHENYL ETHER</t>
  </si>
  <si>
    <t>DISODIUM 5'-GUANYLATE</t>
  </si>
  <si>
    <t>DISODIUM 5' -INOSINATE</t>
  </si>
  <si>
    <t>4-ETHYL-2,6-DIMETHOXYPHENOL</t>
  </si>
  <si>
    <t>2-ETHYL-4,5-DIMETHYLOXAZOLE</t>
  </si>
  <si>
    <t>2-ETHYLFURAN</t>
  </si>
  <si>
    <t>ETHYL 3-(FURFURYLTHIO)-PROPIONATE</t>
  </si>
  <si>
    <t>1-ETHYLHEXYL TIGLATE</t>
  </si>
  <si>
    <t>ETHYL 3-MERCAPTOPROPIONATE</t>
  </si>
  <si>
    <t>ETHYL 2-METHYL-3,4-PENTADIENOATE</t>
  </si>
  <si>
    <t>ETHYL 3-METHYLPENTANOATE</t>
  </si>
  <si>
    <t>2-ETHYL-4-METHYLTHIAZOLE</t>
  </si>
  <si>
    <t>ETHYL 4-(METHYLTHIO)-BUTYRATE</t>
  </si>
  <si>
    <t>ETHYL 3-OXOHEXANNOATE</t>
  </si>
  <si>
    <t>L-GULTAMINE</t>
  </si>
  <si>
    <t>GLYCERYL 5-HYDROXYDECANOATE</t>
  </si>
  <si>
    <t>GLYCERYL 5-HYDROXYDODECANOATE</t>
  </si>
  <si>
    <t>GUAIACYL ACETATE</t>
  </si>
  <si>
    <t>HEXYL BENZOATE</t>
  </si>
  <si>
    <t>HEXYL 2-METHYL-3-(or 4)-PENTENOATE</t>
  </si>
  <si>
    <t>L-HISTIDINE</t>
  </si>
  <si>
    <t>HYDROQUINONE MONOETHYL ETHER</t>
  </si>
  <si>
    <t>5-HYDROXY-2,4-DECADIENOIC ACID…</t>
  </si>
  <si>
    <t>2-HYDROXY-4-METHYL BENZALDEHYDE</t>
  </si>
  <si>
    <t>ISOEUGENYL BENZYL ETHER</t>
  </si>
  <si>
    <t>ISOPROPYL 2-METHYLBUTYRATE</t>
  </si>
  <si>
    <t>METHYL 1-ACETOXYCYCLOHEXYL KETONE</t>
  </si>
  <si>
    <t>METHYLBENZYL ACETATE (mixed o-,m,p)</t>
  </si>
  <si>
    <t>3-METHYL-2-BUTANOL</t>
  </si>
  <si>
    <t>4-METHYL-2,6-DIMETHOXYPHENOL</t>
  </si>
  <si>
    <t>2-METHYL-1,3-DITHIOLANE</t>
  </si>
  <si>
    <t>METHYL 2-HYDROXY-4-METHYLPENTANOATE</t>
  </si>
  <si>
    <t>METHYL 2-METHYLPENTANOATE</t>
  </si>
  <si>
    <t>METHYL 2-METHYLTHIOBUTYRATE</t>
  </si>
  <si>
    <t>METHYL NICOTINATE</t>
  </si>
  <si>
    <t>METHYL 3-NONENOATE</t>
  </si>
  <si>
    <t>2-METHYL-2-OCTENAL</t>
  </si>
  <si>
    <t>METHYL trans-2-OCTENOATE</t>
  </si>
  <si>
    <t>METHYL 2-OXO-3-METHYLPENTANOATE</t>
  </si>
  <si>
    <t>METHYL SORBATE</t>
  </si>
  <si>
    <t>7-METHYL-4,4a,5,6-TETRAHYDRO-2(3H)-NAPHTHALENONE</t>
  </si>
  <si>
    <t>4-METHYLTHIAZOLE</t>
  </si>
  <si>
    <t>2-(METHYLTHIOMETHYL)-3-PHENYLPROPENAL</t>
  </si>
  <si>
    <t>3-METHYL-1,2,4-TRITHIANE</t>
  </si>
  <si>
    <t>β-NAPHTHYL ISOBUTYL ETHER</t>
  </si>
  <si>
    <t>2-OXOBUTYRIC ACID</t>
  </si>
  <si>
    <t>2-PENTADECANONE</t>
  </si>
  <si>
    <t>2-PENTYL-1-BUTEN-3-ONE</t>
  </si>
  <si>
    <t>1-PHENYL-3- or 5-PROPYLPYRAZOLE</t>
  </si>
  <si>
    <t>4-PROPENYL-2,6-DIMETHOXYPHENOL</t>
  </si>
  <si>
    <t>4-PROPYL-2,6-DIMETHOXYPHENOL</t>
  </si>
  <si>
    <t>1,2,5,6-TETRAHYDROCUMINIC ACID</t>
  </si>
  <si>
    <t>THAUMATIN</t>
  </si>
  <si>
    <t>2,6,6-TRIMETHYL-6-VINYLTETRAHYDROPYRAN</t>
  </si>
  <si>
    <t>L-TYROSINE</t>
  </si>
  <si>
    <t>VANILLYL ALCOHOL</t>
  </si>
  <si>
    <t>VANILLYLIDENE ACETONE</t>
  </si>
  <si>
    <t>ANISYL PHENYLACETATE</t>
  </si>
  <si>
    <t>5- AND 6-DECENOIC ACID</t>
  </si>
  <si>
    <t>2,5-DIETHYLTETRAHYDROFURAN</t>
  </si>
  <si>
    <t>LINALOOL OXIDE</t>
  </si>
  <si>
    <t>MASSOIA BARK OIL</t>
  </si>
  <si>
    <t>OSMANTHUS ABSOLUTE</t>
  </si>
  <si>
    <t>2-(3-PHENYLPROPYL)PYRIDINE</t>
  </si>
  <si>
    <t>POTASSIUM 2-(1'-ETHOXY)ETHOXYPRO…</t>
  </si>
  <si>
    <t>VANILLIN ISOBUTYRATE</t>
  </si>
  <si>
    <t>DEHYDROMENTHOFUROLACTONE</t>
  </si>
  <si>
    <t>4-ETHYLBENZALDEHYDE</t>
  </si>
  <si>
    <t>5-ISOPROPENYL-2-METHYL-2-VINYLTETRAHYDROFURAN</t>
  </si>
  <si>
    <t>1-(4-METHOXYPHENYL)-4-METHYL-1-PENTEN-3-ONE</t>
  </si>
  <si>
    <t>5-METHYL-2-HEPTEN-4-ONE</t>
  </si>
  <si>
    <t>3-METHYL-1-PENTANOL</t>
  </si>
  <si>
    <t>3-METHYL-2-(n-PENTANYL)-2-CYCLOPENTEN-1-ONE</t>
  </si>
  <si>
    <t>MINTLACTONE</t>
  </si>
  <si>
    <t>MYRTENYL ACETATE</t>
  </si>
  <si>
    <t>2-trans, 6-trans-NONADIENAL</t>
  </si>
  <si>
    <t>3-OXODECANOIC ACID GLYCERIDE</t>
  </si>
  <si>
    <t>3-OXODODECANOIC ACID GLYCERIDE</t>
  </si>
  <si>
    <t>3-OXOHEXADECANOIC ACID GLYCERIDE</t>
  </si>
  <si>
    <t>3-OXOHEXANOIC ACID GLYCERIDE</t>
  </si>
  <si>
    <t>3-OXOOCTANOIC ACID GLYCERIDE</t>
  </si>
  <si>
    <t>3-OXOTETRADECANOIC ACID GLYCERIDE</t>
  </si>
  <si>
    <t>SODIUM 2-(4-METHOXYPHENOXY) PROP…</t>
  </si>
  <si>
    <t>THEASPIRANE</t>
  </si>
  <si>
    <t>ACETALDEHYDE ETHYL (Z)-3-HEXENYL ACETAL</t>
  </si>
  <si>
    <t>DIHYDRONOOTKATONE</t>
  </si>
  <si>
    <t>1-ETHOXY-3-METHYL-2-BUTENE</t>
  </si>
  <si>
    <t>HYDROGEN SULFIDE</t>
  </si>
  <si>
    <t>2(4)-ISOBUTYL-4(2),6-DIMETHYLDIHYHDRO-…</t>
  </si>
  <si>
    <t>2(4)-ISOPROPYL-4(2),6-DIMETHYLDIHYDRO…</t>
  </si>
  <si>
    <t>JAMBU OLEORESIN</t>
  </si>
  <si>
    <t>4-METHOXY-2-METHYL-2-BUTANETHIOL</t>
  </si>
  <si>
    <t>2-METHYL-3-TETRAHYDROFURANTHIOL</t>
  </si>
  <si>
    <t>METHYLTHIO 2-(ACETYLOXY) PROPIONATE</t>
  </si>
  <si>
    <t>3-(METHYLTHIO) HEXYL ACETATE</t>
  </si>
  <si>
    <t>METHYLTHIO 2-(PROPIONYLOXY) PROPIONATE</t>
  </si>
  <si>
    <t>OCTAHYDROCOUMARIN</t>
  </si>
  <si>
    <t>2-PENTANETHIOL</t>
  </si>
  <si>
    <t>SCLAREOLIDE</t>
  </si>
  <si>
    <t xml:space="preserve">1,3,5-UNDECATRIENE </t>
  </si>
  <si>
    <t>VANILLYL BUTYL ETHER</t>
  </si>
  <si>
    <t>4-ACETOXY-2,5-DIMETHYL-3(2H)-FURANONE</t>
  </si>
  <si>
    <t>2,4-DIHYDROXYBENZOIC ACID</t>
  </si>
  <si>
    <t>1,2-DIMETHOXYBENZENE</t>
  </si>
  <si>
    <t>4-ETHYLOCTANOIC ACID</t>
  </si>
  <si>
    <t>5-HYDROXY-2-DODECENOIC ACID LACTONE</t>
  </si>
  <si>
    <t>4-HYDROXY-3-METHYLOCTANOIC…</t>
  </si>
  <si>
    <t>2-ISOPROPYL-N-2,3-TRIMETHYLBUTYRAMIDE</t>
  </si>
  <si>
    <t>NEOHESPERIDIN DIHYDROCHALCONE</t>
  </si>
  <si>
    <t>SODIUM 3-METHOXY-4-HYDROXYCINNAMATE</t>
  </si>
  <si>
    <t>TAURINE</t>
  </si>
  <si>
    <t>THAUMATIN B-RECOMBINANT</t>
  </si>
  <si>
    <t>VANILLYL ETHYL ETHER</t>
  </si>
  <si>
    <t>3-ACETYLMERCAPTOHEXYL ACETATE</t>
  </si>
  <si>
    <t>2-ACETYL-2-THIAZOLINE</t>
  </si>
  <si>
    <t>1- BUTEN-1-YL METHYL SULFIDE</t>
  </si>
  <si>
    <t>3-CARENE</t>
  </si>
  <si>
    <t>CYCLOIONONE</t>
  </si>
  <si>
    <t>DAIDAI PEEL OIL</t>
  </si>
  <si>
    <t>1-DECEN-3-OL</t>
  </si>
  <si>
    <t>DIETHYL SULFIDE</t>
  </si>
  <si>
    <t>2,5-DIHYDROXY-1,4-DITHIANE</t>
  </si>
  <si>
    <t>DIISOPROPYL DISULFIDE</t>
  </si>
  <si>
    <t>2,4-DIMETHYLANISOLE</t>
  </si>
  <si>
    <t>(E)-2-(3,7-DIMETHYL-2,6-OCTADIENYL) CYCLOPENTANONE</t>
  </si>
  <si>
    <t>(E)-3,7-DIMETHYL-1,5,7-OCTATRIEN-3-OL</t>
  </si>
  <si>
    <t>1,4-DITHIANE</t>
  </si>
  <si>
    <t>ETHYL 2,4,7-DECATRIENOATE</t>
  </si>
  <si>
    <t>2-ETHYLHEXANETHIOL</t>
  </si>
  <si>
    <t>ETHYL 2-(METHYLDITHIO) PROPIONATE</t>
  </si>
  <si>
    <t>ETHYL 2-(METHYLTHIO) ACETATE</t>
  </si>
  <si>
    <t>ETHYL 3-(METHYLTHIO) BUTYRATE</t>
  </si>
  <si>
    <t>ETHYL VANILLIN ISOBUTYRATE</t>
  </si>
  <si>
    <t>ETHYL VANILLIN PROPYLENE GLYCOL ACETAL</t>
  </si>
  <si>
    <t>FARNESENE</t>
  </si>
  <si>
    <t>4-[(2-FURANMETHYL)THIO]-2-PENTANONE</t>
  </si>
  <si>
    <t>1-HEXANETHIOL</t>
  </si>
  <si>
    <t>3-HYDROXY-2-OXOPROPIONIC ACID</t>
  </si>
  <si>
    <t>LITSEA CUBEBA (BERRY OIL)</t>
  </si>
  <si>
    <t>3-MERCAPTOHEXANOL</t>
  </si>
  <si>
    <t>3-MERCAPTOHEXYL ACETATE</t>
  </si>
  <si>
    <t>3-MERCAPTOHEXYL BUTYRATE</t>
  </si>
  <si>
    <t>3-MERCAPTOHEXYL HEXANOATE</t>
  </si>
  <si>
    <t>3-MERCAPTO-3-METHYL-1-BUTANOL</t>
  </si>
  <si>
    <t>3-MERCAPTO-3-METHYLBUTYL FORMATE</t>
  </si>
  <si>
    <t>1-MERCAPTO-2-PROPANONE</t>
  </si>
  <si>
    <t>3-METHYLBUTANETHIOL</t>
  </si>
  <si>
    <t>METHYLETHYL SULFIDE</t>
  </si>
  <si>
    <t>METHYL ETHYL TRISULFIDE</t>
  </si>
  <si>
    <t>2-(4-ETHYL-2-HYDROXYPHENYL) PROPIONIC ACID-γ-LACTONE</t>
  </si>
  <si>
    <t>METHYL 3-METHYL-1-BUTENYL DISULFIDE</t>
  </si>
  <si>
    <t>2-METHYL-(2-METHYLDITHIO)PROPANAL</t>
  </si>
  <si>
    <t>(E)-7-METHYL-3-OCTEN-2-ONE</t>
  </si>
  <si>
    <t>3-METHYL-2-OXOBUTANOIC ACID</t>
  </si>
  <si>
    <t>3-METHYL-2-OXOPENTANOIC ACID</t>
  </si>
  <si>
    <t>4-METHYL-2-OXOPENTANOIC ACID</t>
  </si>
  <si>
    <t>METHYL PHENYL DISULFIDE</t>
  </si>
  <si>
    <t>METHYL PHENYL SULFIDE</t>
  </si>
  <si>
    <t>2-METHYL-1-PROPANETHIOL</t>
  </si>
  <si>
    <t>METHYLSULFINYLMETHANE</t>
  </si>
  <si>
    <t>3-METHYLTHIOHEXANAL</t>
  </si>
  <si>
    <t>METHYLTHIOMETHYL BUTYRATE</t>
  </si>
  <si>
    <t>METHYLTHIOMETHYL HEXANOATE</t>
  </si>
  <si>
    <t>4-(METHYLTHIO)-2-OXOBUTANOIC ACID</t>
  </si>
  <si>
    <t>1-METHYLTHIO-2-PROPANONE</t>
  </si>
  <si>
    <t>3-(METHYLTHIO) PROPYL ACETATE</t>
  </si>
  <si>
    <t>(Z)(Z)-3,6-NONADIEN-1-OL</t>
  </si>
  <si>
    <t>8-OCIMENYL ACETATE</t>
  </si>
  <si>
    <t>(E)-2-OCTEN-4-OL</t>
  </si>
  <si>
    <t>(E)-2-(2-OCTENYL)CYCLOPENTANONE</t>
  </si>
  <si>
    <t>(Z)-5-OCTENYL PROPIONATE</t>
  </si>
  <si>
    <t>2-OXOPENTANEDIOIC ACID</t>
  </si>
  <si>
    <t>2-OXO-3PHENYLPROPIONIC ACID</t>
  </si>
  <si>
    <t>2-PENTYL BUTYRATE</t>
  </si>
  <si>
    <t>PHENETHYL MERCAPTAN</t>
  </si>
  <si>
    <t>PRENYL THIOACETATE</t>
  </si>
  <si>
    <t>PRENYLTHIOL</t>
  </si>
  <si>
    <t>1-PYRROLINE</t>
  </si>
  <si>
    <t>SARCODACTYLIS OIL</t>
  </si>
  <si>
    <t>SODIUM DIACETATE</t>
  </si>
  <si>
    <t>SODIUM 3-MERCAPTOOXOPROPIONATE</t>
  </si>
  <si>
    <t>TEA TREE OIL</t>
  </si>
  <si>
    <t>2,3,4-TRIMETHYL-3-PENTANOL</t>
  </si>
  <si>
    <t>2'-AMINOACETOPHENONE</t>
  </si>
  <si>
    <t>BORNYL BUTYRATE</t>
  </si>
  <si>
    <t>CYCLOHEXANONE</t>
  </si>
  <si>
    <t>CYCLOPENTANONE</t>
  </si>
  <si>
    <t>9-DECENAL</t>
  </si>
  <si>
    <t>(E)-2-DECENOIC ACID</t>
  </si>
  <si>
    <t>4-DECENOIC ACID</t>
  </si>
  <si>
    <t>2,5 DIETHYL-3-METHYLPYRAZINE</t>
  </si>
  <si>
    <t>3,5-DIETHYL-2-METHYLPYRAZINE</t>
  </si>
  <si>
    <t>4-(1,1-DIMETHYL) ETHYL PHENOL</t>
  </si>
  <si>
    <t>2-ETHYL-6-METHYLPYRAZINE</t>
  </si>
  <si>
    <t>2,4-HEXADIEN-1-OL</t>
  </si>
  <si>
    <t>3-HEXENAL</t>
  </si>
  <si>
    <t>(Z)-2-HEXEN-1-OL</t>
  </si>
  <si>
    <t>(Z)-3-HEXENYL ANTHRANILATE</t>
  </si>
  <si>
    <t>10-HYDROXYMETHYLENE-2-PINENE</t>
  </si>
  <si>
    <t>4-ISOPROPYL-2-CYCLOHEXENONE</t>
  </si>
  <si>
    <t>2-ISOPROPYLPYRAZINE</t>
  </si>
  <si>
    <t>MALTOL PROPIONATE</t>
  </si>
  <si>
    <t>MESQUITE WOOD EXTRACT</t>
  </si>
  <si>
    <t>2-METHOXYBENZOIC ACID</t>
  </si>
  <si>
    <t>3-METHOXYBENZOIC ACID</t>
  </si>
  <si>
    <t>4-METHOXYBENZOIC ACID</t>
  </si>
  <si>
    <t>2-METHYLCYCLOHEXANONE</t>
  </si>
  <si>
    <t>3-METHYLCYCLOHEXANONE</t>
  </si>
  <si>
    <t>4-METHYLCYCLOHEXANONE</t>
  </si>
  <si>
    <t>2-METHYL-3-(METHYLTHIO)FURAN</t>
  </si>
  <si>
    <t>MICHELIA ALBA OIL</t>
  </si>
  <si>
    <t>2,4-NONADIEN-1-OL</t>
  </si>
  <si>
    <t>(E)-2-NONENOIC ACID</t>
  </si>
  <si>
    <t>3-NONEN-2-ONE</t>
  </si>
  <si>
    <t>(E)-2-OCTENOIC ACID</t>
  </si>
  <si>
    <t>PHENYLACETATE</t>
  </si>
  <si>
    <t>2-PHENYLPHENOL</t>
  </si>
  <si>
    <t>PHENYL SALICYLATE</t>
  </si>
  <si>
    <t>2-PROPYLPYRAZINE</t>
  </si>
  <si>
    <t>3,3,5-TRIMETHYLCYCLOHEXANOL</t>
  </si>
  <si>
    <t>2,3,6-TRIMETHYLPHENOL</t>
  </si>
  <si>
    <t>2-ACETYL-3-METHYLPYRAZINE</t>
  </si>
  <si>
    <t>1-AMINO-2-PROPANOL</t>
  </si>
  <si>
    <t>3-DECANONE</t>
  </si>
  <si>
    <t>DIISOPROPYL TRISULFIDE</t>
  </si>
  <si>
    <t>2,5-DIMETHYL-3-OXO-(2H) -FUR-4-YL BUTYRATE</t>
  </si>
  <si>
    <t>ETHYL-4-(ACETYLTHIO) BUTYRATE</t>
  </si>
  <si>
    <t>ETHYL 5-HEXENOATE</t>
  </si>
  <si>
    <t>(+/-) ETHYL 3-MERCAPTOBUTYRATE</t>
  </si>
  <si>
    <t>ETHYL 5-(METHYLTHIO) VALERATE</t>
  </si>
  <si>
    <t>FURFURYL PROPYL DISULFIDE</t>
  </si>
  <si>
    <t>(+/-) HEPTAN-3-YL ACETATE</t>
  </si>
  <si>
    <t>(+/-) HEPTAN-3-YL BUTYRATE</t>
  </si>
  <si>
    <t>(Z)-3-HEXENYL (E)-2-BUTENOATE</t>
  </si>
  <si>
    <t>4-HYDROXYBENZALDEHYDE</t>
  </si>
  <si>
    <t>2-HYDROXYBENZOIC ACID</t>
  </si>
  <si>
    <t>4-HYDROXYBENZOIC ACID</t>
  </si>
  <si>
    <t>4-HYDROXY-3-METHOXYBENZOIC ACID</t>
  </si>
  <si>
    <t>3(2)-HYDROXY-5-METHYL-2(3)-HEXANONE</t>
  </si>
  <si>
    <t>ISOPENTYLIDENE ISOPENTYLAMINE</t>
  </si>
  <si>
    <t>ISOPRENYL ACETATE</t>
  </si>
  <si>
    <t>D,L-MENTHOL(+/-)-PROPYLENE GLYCOL CARBONATE</t>
  </si>
  <si>
    <t>3-MERCAPTO-2-METHYLPENTANAL</t>
  </si>
  <si>
    <t>(+/-)2-MERCAPTO-2-METHYLPENTAN-1-OL</t>
  </si>
  <si>
    <t>3-MERCAPTO-2-METHYLPENTAN-1-OL (RACEMIN)</t>
  </si>
  <si>
    <t>4-MERCAPTO-4-METHYL-2-PENTANONE</t>
  </si>
  <si>
    <t>(+/-) 2-METHYL-1-BUTANOL</t>
  </si>
  <si>
    <t>(+/-)3-METHYL-GAMMA-DECALACTONE</t>
  </si>
  <si>
    <t>2-METHYLHEPTAN-3-ONE</t>
  </si>
  <si>
    <t>(E)-6-METHYL-3-HEPTEN-2-ONE</t>
  </si>
  <si>
    <t>METHYL 2-METHYL-2-PROPENOATE</t>
  </si>
  <si>
    <t>METHYL (METHYLTHIO) ACETATE</t>
  </si>
  <si>
    <t>2-(METHYLTHIO) ETHANOL</t>
  </si>
  <si>
    <t>12-METHYLTRIDECANAL</t>
  </si>
  <si>
    <t>(+/-)NONAN-3-YL ACETATE</t>
  </si>
  <si>
    <t>(+/-)-OCTAN-3-YL FORMATE</t>
  </si>
  <si>
    <t>PARALDEHYDE</t>
  </si>
  <si>
    <t>4-PENTENYL ACETATE</t>
  </si>
  <si>
    <t>2-PENTYL ACETATE</t>
  </si>
  <si>
    <t>PERILLA LEAF OIL</t>
  </si>
  <si>
    <t>PHENETHYL ISOTHIOCYANATE</t>
  </si>
  <si>
    <t>PYRAZINE</t>
  </si>
  <si>
    <t>SODIUM 4-METHOXYBENZOYLOXYACETATE</t>
  </si>
  <si>
    <t>2,4,6-TRIISOBUTYL-5,6-DIHYDRO…</t>
  </si>
  <si>
    <t>2,4,6-TRIMETHYLDIHYDRO-4H-1,3,5-DITHIAZINE</t>
  </si>
  <si>
    <t>3,7,11-TRIMETHYL-2,6,10-DODECATRIENAL</t>
  </si>
  <si>
    <t>(+/-)-(2,6,6-TRIMETHYL-2-HYDROXYCYCLOHEXYLIDENE)</t>
  </si>
  <si>
    <t>2,3,5-TRITHIAHEXANE</t>
  </si>
  <si>
    <t>6-UNDECANONE</t>
  </si>
  <si>
    <t xml:space="preserve">VANILLIN ERYTHRO </t>
  </si>
  <si>
    <t>ACETALDEHYDE DIISOAMYL ACETAL</t>
  </si>
  <si>
    <t>AMYL METHYL DISULFIDE</t>
  </si>
  <si>
    <t>BENZYL HEXANOATE</t>
  </si>
  <si>
    <t>BUTYL ETHYL DISULFIDE</t>
  </si>
  <si>
    <t>DIETHYL TRISULFIDE</t>
  </si>
  <si>
    <t>(+/-)-DIHYDROFARNESOL</t>
  </si>
  <si>
    <t>(+/-)-DIHYDROMINTLACTONE</t>
  </si>
  <si>
    <t>DIHYDROXYACETONE</t>
  </si>
  <si>
    <t>2,5-DIMETHYL-3-FURANTHIOL ACETATE</t>
  </si>
  <si>
    <t>2,5-DIMETHYLTHIAZOLE</t>
  </si>
  <si>
    <t>(Z)-4-DODECENAL</t>
  </si>
  <si>
    <t>(+/-)-ETHYL 3-ACETOXY-2-METHYLBUTYRATE</t>
  </si>
  <si>
    <t>ETHYL METHYL DISULFIDE</t>
  </si>
  <si>
    <t>ETHYL PROPYL DISULFIDE</t>
  </si>
  <si>
    <t>ETHYL PROPYL TRISULFIDE</t>
  </si>
  <si>
    <t>GERANYL TIGLATE</t>
  </si>
  <si>
    <t>GRAPE SEED EXTRACT</t>
  </si>
  <si>
    <t>2-HEXYL-4,5-DIMETHYL-1,3-DIOXOLANE</t>
  </si>
  <si>
    <t>4-HYDROXY-3,5-DIMETHOXYBENZALDEHYDE</t>
  </si>
  <si>
    <t>4-HYDROXY-2,3-DIMETHYL-2,4-NONADIENOIC…</t>
  </si>
  <si>
    <t>4-HYDROXY-4-METHYL-5-HEXENOIC ACID…</t>
  </si>
  <si>
    <t>3-HYDROXY-4-PHENYLBUTAN-2-ONE</t>
  </si>
  <si>
    <t>1-MENTHYL METHYL ETHER</t>
  </si>
  <si>
    <t>(+/-)-METHYL 5-ACETOXYHEXANOATE</t>
  </si>
  <si>
    <t>(+/-)-3[(2-METHYL-3FURYL)THIO]-2-BUTANONE</t>
  </si>
  <si>
    <t>3-METHYL-2,4-NONANEDIONE</t>
  </si>
  <si>
    <t>(+/-) -2-(5-METHYL-5-VINYLTETRAHYDRO…</t>
  </si>
  <si>
    <t>9-OCTADECENAL</t>
  </si>
  <si>
    <t>2,3-OCTANEDIONE</t>
  </si>
  <si>
    <t>(+/-)-1-PHENYLETHYLMERCAPTAN</t>
  </si>
  <si>
    <t>2-PROPIONYLPYRROLINE</t>
  </si>
  <si>
    <t>2-PROPIONYL-2-THIAZOLINE</t>
  </si>
  <si>
    <t>2-PROPYLPYRIDINE</t>
  </si>
  <si>
    <t>TUBEROSE LACTONE</t>
  </si>
  <si>
    <t>2-UNDECEN-1-OL</t>
  </si>
  <si>
    <t>COSTUSN</t>
  </si>
  <si>
    <t>CITRONELLA</t>
  </si>
  <si>
    <t>4-HYDROXYBENZYL ALCOHOL</t>
  </si>
  <si>
    <t>CASCARA SAGRADA</t>
  </si>
  <si>
    <t>CITRAL PROPYLENE GLYCOL ACETAL</t>
  </si>
  <si>
    <t>BUCHU LEAVES EXTRACT</t>
  </si>
  <si>
    <t>PENNYROYAL OIL AMERICAN</t>
  </si>
  <si>
    <t xml:space="preserve">VANILLIN, NATURAL </t>
  </si>
  <si>
    <t>ANGELICA</t>
  </si>
  <si>
    <t>ANGELICA SEED</t>
  </si>
  <si>
    <t>ANGELICA ROOT</t>
  </si>
  <si>
    <t>ANGOLA WEED</t>
  </si>
  <si>
    <t>ANGOSTURA</t>
  </si>
  <si>
    <t>APRICOT</t>
  </si>
  <si>
    <t>ARNICA FLOWER</t>
  </si>
  <si>
    <t>ARTICHOKE LEAVES</t>
  </si>
  <si>
    <t>ASPARAGUS</t>
  </si>
  <si>
    <t>ASPARTAME</t>
  </si>
  <si>
    <t>BALM LEAVES</t>
  </si>
  <si>
    <t>BASIL OIL, COMOROS OIL</t>
  </si>
  <si>
    <t>BASIL BUSH</t>
  </si>
  <si>
    <t>BEESWAX</t>
  </si>
  <si>
    <t>BERGAMOT</t>
  </si>
  <si>
    <t>BIRCH, SWEET</t>
  </si>
  <si>
    <t>BIRCH TAR OIL</t>
  </si>
  <si>
    <t>BLACKBERRY</t>
  </si>
  <si>
    <t>BLACKBERRY FRUIT EXTRACT</t>
  </si>
  <si>
    <t>BOSE DE ROSE</t>
  </si>
  <si>
    <t>BOLDO LEAVES</t>
  </si>
  <si>
    <t>BORONIA</t>
  </si>
  <si>
    <t>BRYONIA ROOT</t>
  </si>
  <si>
    <t>BUCHU</t>
  </si>
  <si>
    <t>BUCKBEAN LEAVES</t>
  </si>
  <si>
    <t>BUCKBEAN LEAVES EXTRACT</t>
  </si>
  <si>
    <t>BURDOCK</t>
  </si>
  <si>
    <t>1,3 - BUTYLENE GLYCOL</t>
  </si>
  <si>
    <t>CACAO (COCOA)</t>
  </si>
  <si>
    <t>COCOA EXTRACT</t>
  </si>
  <si>
    <t>CADE</t>
  </si>
  <si>
    <t xml:space="preserve">CADE OIL </t>
  </si>
  <si>
    <t>CADIENE</t>
  </si>
  <si>
    <t>CAJEPUT</t>
  </si>
  <si>
    <t>CALUMBA ROOT</t>
  </si>
  <si>
    <t>CALUMBA ROOT EXTRACT</t>
  </si>
  <si>
    <t>CAMOMILE FLOWER (CHAMOMILE) HUNGARIAN or GERMAN</t>
  </si>
  <si>
    <t>CAMOMILE FLOWER (CHAMOMILE) ROMAN &amp; ENGLISH</t>
  </si>
  <si>
    <t>CAMPHOR OIL FORMOSAN HO-SHO LEAVES</t>
  </si>
  <si>
    <t>CANANGA</t>
  </si>
  <si>
    <t>CAPERS</t>
  </si>
  <si>
    <t xml:space="preserve">CAPSICUM31 </t>
  </si>
  <si>
    <t>CARDAMOM OLEORESIN</t>
  </si>
  <si>
    <t>CAROB BEAN</t>
  </si>
  <si>
    <t>CARROT</t>
  </si>
  <si>
    <t>CARYOPHYLLENE ALCOHOL</t>
  </si>
  <si>
    <t>CAROPHYLLENE ALCOHOL ACETATE</t>
  </si>
  <si>
    <t>CASCARILLA</t>
  </si>
  <si>
    <t>CASSIE</t>
  </si>
  <si>
    <t>CASTOR</t>
  </si>
  <si>
    <t>CASTOREUM</t>
  </si>
  <si>
    <t>CEDAR WHITE</t>
  </si>
  <si>
    <t>CEDARWOOD OIL ALCOHOLS</t>
  </si>
  <si>
    <t>CEDARWOOD OIL TERPENES</t>
  </si>
  <si>
    <t>CELERY SEED OLEORESIN</t>
  </si>
  <si>
    <t>CENTAURY</t>
  </si>
  <si>
    <t>CHERRY LAUREL LEAVES</t>
  </si>
  <si>
    <t>CHERRY LAUEL WATER</t>
  </si>
  <si>
    <t>CHERRY SWEET &amp; SOUR</t>
  </si>
  <si>
    <t>CHERRY WILD</t>
  </si>
  <si>
    <t>CHERVIL EXTRACT</t>
  </si>
  <si>
    <t>CHESTNUT LEAVES</t>
  </si>
  <si>
    <t>CHESTNUT LEAVES EXTRACT</t>
  </si>
  <si>
    <t>CHESTNUT LEAVES EXTRACT SOLID</t>
  </si>
  <si>
    <t>CHICORY</t>
  </si>
  <si>
    <t>CHIRATE</t>
  </si>
  <si>
    <t>CHIRATA EXTRACT</t>
  </si>
  <si>
    <t>CHIVES</t>
  </si>
  <si>
    <t>CINCHONA (RED  YELLOW)</t>
  </si>
  <si>
    <t>CINNAMON BARK OLEORESIN</t>
  </si>
  <si>
    <t>CINNAMYL BENZOATE</t>
  </si>
  <si>
    <t>CITRUS PEEL</t>
  </si>
  <si>
    <t>CIVET</t>
  </si>
  <si>
    <t>CLOVER</t>
  </si>
  <si>
    <t>CLOVER OIL</t>
  </si>
  <si>
    <t>COCA</t>
  </si>
  <si>
    <t>COFFEE (CONCENTRATE PURE)</t>
  </si>
  <si>
    <t>COFFEE EXTRACT</t>
  </si>
  <si>
    <t>COFFEE EXTRACT SOLID</t>
  </si>
  <si>
    <t>COGNAC OIL</t>
  </si>
  <si>
    <t>COPAIBA</t>
  </si>
  <si>
    <t>COPAIBA OIL</t>
  </si>
  <si>
    <t>CORK OAK</t>
  </si>
  <si>
    <t>COSTMARY</t>
  </si>
  <si>
    <t>COUMRIN (PROHIBITED)</t>
  </si>
  <si>
    <t>CURRANT BLACK (LEAVES)</t>
  </si>
  <si>
    <t>CURRANT JUICE BLACK</t>
  </si>
  <si>
    <t>DAMIANA (LEAVES)</t>
  </si>
  <si>
    <t>DANDELION</t>
  </si>
  <si>
    <t>DAVANA</t>
  </si>
  <si>
    <t>DEERTONGUE</t>
  </si>
  <si>
    <t>DEERTONGUE SOLID EXTRACT</t>
  </si>
  <si>
    <t>DIHYDROSAFROLE (PROHIBITED)</t>
  </si>
  <si>
    <t>DILL SEED OIL, INDIAN TYPE</t>
  </si>
  <si>
    <t>DITTANY (ROOTS)</t>
  </si>
  <si>
    <t>DOG GRASS</t>
  </si>
  <si>
    <t>DRAGON'S BLOOD</t>
  </si>
  <si>
    <t>ELDER TREE LEAVES</t>
  </si>
  <si>
    <t>ELECAMPANE</t>
  </si>
  <si>
    <t>ELECAMPANE ROOT EXTRACT</t>
  </si>
  <si>
    <t>ELECAMPNE ROOT OIL</t>
  </si>
  <si>
    <t>ERIGERON</t>
  </si>
  <si>
    <t>EUCALYPTUS</t>
  </si>
  <si>
    <t>FENNEL OIL (COMMON)</t>
  </si>
  <si>
    <t>FIG</t>
  </si>
  <si>
    <t>FIG LEAF EXTRACT</t>
  </si>
  <si>
    <t>FIG BALSAM</t>
  </si>
  <si>
    <t>FIR PINE</t>
  </si>
  <si>
    <t>SILVER FIR NEEDLES and TWINGS OIL</t>
  </si>
  <si>
    <t>GALANGA GREATER</t>
  </si>
  <si>
    <t>GALANGA GREATER OIL</t>
  </si>
  <si>
    <t>GAMBIR</t>
  </si>
  <si>
    <t>GARLIC</t>
  </si>
  <si>
    <t>GENET</t>
  </si>
  <si>
    <t>GENTIAN</t>
  </si>
  <si>
    <t>GENTIAN, STEMLESS</t>
  </si>
  <si>
    <t>GERANIUM</t>
  </si>
  <si>
    <t>GERANIUM EXTRACT</t>
  </si>
  <si>
    <t>GERANIUM OIL</t>
  </si>
  <si>
    <t xml:space="preserve">GERANIUM, EAST INDIAN </t>
  </si>
  <si>
    <t>GERANIUM, EAST INDIAN EXTRACT</t>
  </si>
  <si>
    <t>GERMANDER CHAMAEDRYS</t>
  </si>
  <si>
    <t>GERMANDER CHAMAEDRYS EXTRACT</t>
  </si>
  <si>
    <t>GERMANDER CHAMAEDRYS EXTRACR SOLID</t>
  </si>
  <si>
    <t>GERMANDER GOLDEN</t>
  </si>
  <si>
    <t>GINSENG</t>
  </si>
  <si>
    <t>GRAPEFRUIT</t>
  </si>
  <si>
    <t xml:space="preserve">GRAPEFRUIT ESSENCE NATURAL </t>
  </si>
  <si>
    <t>GRAPEFRUIT OIL CONCENTRATE</t>
  </si>
  <si>
    <t>GUAIAC (GUM)</t>
  </si>
  <si>
    <t>GUAIENE</t>
  </si>
  <si>
    <t>GUAIOL ACETATE</t>
  </si>
  <si>
    <t>GUAVA</t>
  </si>
  <si>
    <t>HAW BLACK</t>
  </si>
  <si>
    <t>HEMLOCK NEEDLES and TWIG OIL</t>
  </si>
  <si>
    <t>HICKORY</t>
  </si>
  <si>
    <t>HICKORY SMOKE DISTILLATE</t>
  </si>
  <si>
    <t>HOPS</t>
  </si>
  <si>
    <t>HOPS EXTRACT MODIFIED</t>
  </si>
  <si>
    <t>HOREHOUND (HOARHOUND)</t>
  </si>
  <si>
    <t>HOREHOUND SOLID EXTRACT</t>
  </si>
  <si>
    <t>HORSEMINT</t>
  </si>
  <si>
    <t>HORSERADISH</t>
  </si>
  <si>
    <t>HORSERADISH OIL</t>
  </si>
  <si>
    <t>HYACINTH</t>
  </si>
  <si>
    <t>HYACINTH ABSOLUTE</t>
  </si>
  <si>
    <t>ICELAND MOSS</t>
  </si>
  <si>
    <t>IMMORTELLE (HELICHRYSUM)</t>
  </si>
  <si>
    <t>IMPERATORIA</t>
  </si>
  <si>
    <t>IRISH MOSS (CARRAGEEN)</t>
  </si>
  <si>
    <t>ISOSAFROLE (PROHIBITED)</t>
  </si>
  <si>
    <t>IVA</t>
  </si>
  <si>
    <t>IVA EXTRACT</t>
  </si>
  <si>
    <t>JASMINE</t>
  </si>
  <si>
    <t>KOLA NUT (COLA NUT)</t>
  </si>
  <si>
    <t>LABDANUM</t>
  </si>
  <si>
    <t>LAVANDIN</t>
  </si>
  <si>
    <t>LAVENDER SPIKE</t>
  </si>
  <si>
    <t>LEMON</t>
  </si>
  <si>
    <t>LEMON ESSENCE</t>
  </si>
  <si>
    <t>LEMON PEEL EXTRACT</t>
  </si>
  <si>
    <t>PEMON PEEL GRANULES</t>
  </si>
  <si>
    <t>LEMONGRASS</t>
  </si>
  <si>
    <t>LEMON VERBENA</t>
  </si>
  <si>
    <t>LIME</t>
  </si>
  <si>
    <t>LIME JUICE DEHYDRATED</t>
  </si>
  <si>
    <t>LIME OIL EXPRESSED</t>
  </si>
  <si>
    <t>LINALOE</t>
  </si>
  <si>
    <t>LINDEN (LEAVES)</t>
  </si>
  <si>
    <t>LINDEN FLOWERS EXTRACT</t>
  </si>
  <si>
    <t>LUNGMOSS</t>
  </si>
  <si>
    <t>MAIDENHAIR FERN</t>
  </si>
  <si>
    <t>MALT EXTRACT</t>
  </si>
  <si>
    <t>MANDARIN (TANGERINE)</t>
  </si>
  <si>
    <t>TANGERINE ESSENCE</t>
  </si>
  <si>
    <t>MAPLE MOUNTAIN</t>
  </si>
  <si>
    <t>MOUNTAIN MAPLE BARK</t>
  </si>
  <si>
    <t>MATE (LEAVES)</t>
  </si>
  <si>
    <t>MATE ABSOLUTE</t>
  </si>
  <si>
    <t>MELILOTUS</t>
  </si>
  <si>
    <t>MENTHA ARVENSIS</t>
  </si>
  <si>
    <t>MESQUITE</t>
  </si>
  <si>
    <t>2-METHYL-1,3-CYCLOHEXADIENE</t>
  </si>
  <si>
    <t>MIMOSA</t>
  </si>
  <si>
    <t>MOLASSES</t>
  </si>
  <si>
    <t>MOLASSES CONCENTRATE</t>
  </si>
  <si>
    <t>MOLASSES EXTRACT</t>
  </si>
  <si>
    <t>MULLEIN (FLOWERS)</t>
  </si>
  <si>
    <t>MUSTARD, BROWN EXTRACT</t>
  </si>
  <si>
    <t>MUSTARD FLOUR</t>
  </si>
  <si>
    <t>MUSTARD OIL</t>
  </si>
  <si>
    <t>MUSTARD, ORIENTAL</t>
  </si>
  <si>
    <t>MUSTARD, YELLOW EXTRACT</t>
  </si>
  <si>
    <t>MYRTLE (LEAVES)</t>
  </si>
  <si>
    <t>NEOTAME</t>
  </si>
  <si>
    <t>NEROLI BIGARADE</t>
  </si>
  <si>
    <t>NUTMEG OLEORESIN</t>
  </si>
  <si>
    <t>OAK MOSS</t>
  </si>
  <si>
    <t>OAK WHITE</t>
  </si>
  <si>
    <t>OAK WOOD, ENGLISH</t>
  </si>
  <si>
    <t>OLIBANUM</t>
  </si>
  <si>
    <t>ONION</t>
  </si>
  <si>
    <t>OPOPANAX</t>
  </si>
  <si>
    <t>OPOPANAX GUM</t>
  </si>
  <si>
    <t>OPOPANAX NON-SPECIFIC</t>
  </si>
  <si>
    <t>OPOPANAX OIL</t>
  </si>
  <si>
    <t>OPOPANAX TINCTURE</t>
  </si>
  <si>
    <t>ORANGE BITTER</t>
  </si>
  <si>
    <t>ORANGE PEEL</t>
  </si>
  <si>
    <t>ORANGE SWEET</t>
  </si>
  <si>
    <t>ORIGANUM</t>
  </si>
  <si>
    <t>ORRIS</t>
  </si>
  <si>
    <t>OSMANTHUS</t>
  </si>
  <si>
    <t>PALMAROSA</t>
  </si>
  <si>
    <t>PANSY</t>
  </si>
  <si>
    <t>PASSION FLOWER</t>
  </si>
  <si>
    <t>PASSION FLOWER EXTRACT</t>
  </si>
  <si>
    <t>PATCHOULY</t>
  </si>
  <si>
    <t>PEACH (LEAVES)</t>
  </si>
  <si>
    <t>PEACH KERNEL EXTRACT</t>
  </si>
  <si>
    <t>PEANUT STEARINE</t>
  </si>
  <si>
    <t>PENNYROYAL</t>
  </si>
  <si>
    <t>PEPPERMINT</t>
  </si>
  <si>
    <t>PETITGRAIN</t>
  </si>
  <si>
    <t>PINE, SCOTCH</t>
  </si>
  <si>
    <t>PINE, WHITE (BARK)</t>
  </si>
  <si>
    <t>PINE, WHITE BARK EXTRACT</t>
  </si>
  <si>
    <t>PINE, WHITE OIL</t>
  </si>
  <si>
    <t>PIPSISSEWA</t>
  </si>
  <si>
    <t>POMEGRANATE</t>
  </si>
  <si>
    <t>POPLAR (BUDS)</t>
  </si>
  <si>
    <t>PRICKLY ASH</t>
  </si>
  <si>
    <t>PRICKLY ASH BARK OIL</t>
  </si>
  <si>
    <t>PRUNE</t>
  </si>
  <si>
    <t>QUASSIA</t>
  </si>
  <si>
    <t>QUEBRACHO</t>
  </si>
  <si>
    <t>QUINCE</t>
  </si>
  <si>
    <t>QUININE</t>
  </si>
  <si>
    <t>RASPBERRY</t>
  </si>
  <si>
    <t>RHATANY</t>
  </si>
  <si>
    <t>RHUBARB (GARDEN ROOT)</t>
  </si>
  <si>
    <t>RHUBARB ROOT</t>
  </si>
  <si>
    <t>ROSE</t>
  </si>
  <si>
    <t>ROSE BUD</t>
  </si>
  <si>
    <t>ROSE FLOWERS</t>
  </si>
  <si>
    <t>ROSE LEAVES</t>
  </si>
  <si>
    <t>ROSELLE</t>
  </si>
  <si>
    <t>ROSEMARY OLEORESIN</t>
  </si>
  <si>
    <t>SAFROLE</t>
  </si>
  <si>
    <t>SAGE, GREEK</t>
  </si>
  <si>
    <t>SAGE, SPANISH</t>
  </si>
  <si>
    <t>SAINT JOHN'S WORT</t>
  </si>
  <si>
    <t>SANDALWOOD, WHITE</t>
  </si>
  <si>
    <t>SANDARAC</t>
  </si>
  <si>
    <t>SARSAPARILLA</t>
  </si>
  <si>
    <t>SASSAFRAS EXTRACT (SAFROLE-FREE)</t>
  </si>
  <si>
    <t>SAUNDERS, RED</t>
  </si>
  <si>
    <t>SCHINUS MOLLE</t>
  </si>
  <si>
    <t>SENNA</t>
  </si>
  <si>
    <t>SERPENTARIA</t>
  </si>
  <si>
    <t>SESAME</t>
  </si>
  <si>
    <t>SIMARUBA</t>
  </si>
  <si>
    <t>STORAX OIL</t>
  </si>
  <si>
    <t>STRAWBERRY</t>
  </si>
  <si>
    <t>SUGAR BEET EXTRACT FLAVOR BASE</t>
  </si>
  <si>
    <t>TAGETES</t>
  </si>
  <si>
    <t>TAGETES MEAL and EXTRACT</t>
  </si>
  <si>
    <t>TAMARIND</t>
  </si>
  <si>
    <t>TAMARIND EXTRACT</t>
  </si>
  <si>
    <t>TANGELO</t>
  </si>
  <si>
    <t>TANGELO OIL</t>
  </si>
  <si>
    <t>TANSY</t>
  </si>
  <si>
    <t>TANSY OIL</t>
  </si>
  <si>
    <t>TARRAGON EXTRACT</t>
  </si>
  <si>
    <t>TEA</t>
  </si>
  <si>
    <t>TEA EXTRACT</t>
  </si>
  <si>
    <t>THISTLE, BLESSED</t>
  </si>
  <si>
    <t>THISTLE, BLESSED, EXTRACT</t>
  </si>
  <si>
    <t>THISTLE, BLESSED, SOLID EXTRACT</t>
  </si>
  <si>
    <t>THISTLE, BLESSED, OIL</t>
  </si>
  <si>
    <t>THYME OLEORESIN</t>
  </si>
  <si>
    <t>TONKA BEANS</t>
  </si>
  <si>
    <t>TONKA BEAN EXTRACT</t>
  </si>
  <si>
    <t>TUBEROSE</t>
  </si>
  <si>
    <t>TURPENTINE, RECTIFIED</t>
  </si>
  <si>
    <t>UNDECEN-1-OL</t>
  </si>
  <si>
    <t>VALERIAN</t>
  </si>
  <si>
    <t>VERINICA</t>
  </si>
  <si>
    <t>VERVAIN, EUROPEAN</t>
  </si>
  <si>
    <t>VETIVER</t>
  </si>
  <si>
    <t>VETIVER OIL</t>
  </si>
  <si>
    <t>VIOLET (SWISS)</t>
  </si>
  <si>
    <t>WALNUT</t>
  </si>
  <si>
    <t>WALNUT LEAVES EXTRACT</t>
  </si>
  <si>
    <t>WHORTLEBERRY</t>
  </si>
  <si>
    <t>WINTERGREENN</t>
  </si>
  <si>
    <t>WOODRUFF, SWEET</t>
  </si>
  <si>
    <t>YERBA SANTA</t>
  </si>
  <si>
    <t>YLANG-YLANG</t>
  </si>
  <si>
    <t>YUCCA, MOHAVE</t>
  </si>
  <si>
    <t>METHYL) CYCLOPENTANE] PLUS SPIRO[DITHIA-6-METHYL-7-OXABICLO</t>
  </si>
  <si>
    <t>[3.3.0]OCTANE-3.3'-(1'-OXA-2-METHYL)CYCLO-PENTANE]</t>
  </si>
  <si>
    <t>FORMATE</t>
  </si>
  <si>
    <t>(3 or 5 or 6)-METHOXYPYRAZINE</t>
  </si>
  <si>
    <t>ACID (52%)(METHYL ESTERS)</t>
  </si>
  <si>
    <t>CAS</t>
  </si>
  <si>
    <t>Synonym</t>
  </si>
  <si>
    <t>Principal Name</t>
  </si>
  <si>
    <t>9000-01-5</t>
  </si>
  <si>
    <t>Acacia gum (Acacia senegal (L.) Willd.)</t>
  </si>
  <si>
    <t>Acacia senegal gum</t>
  </si>
  <si>
    <t>Arabic gum</t>
  </si>
  <si>
    <t>Gum arabic</t>
  </si>
  <si>
    <t>105-57-7</t>
  </si>
  <si>
    <t>Acetal</t>
  </si>
  <si>
    <t>Acetaldehyde, diethyl acetal</t>
  </si>
  <si>
    <t>1,1-Diethoxyethane</t>
  </si>
  <si>
    <t>Diethyl acetal</t>
  </si>
  <si>
    <t>Ethane, 1,1-diethoxy-</t>
  </si>
  <si>
    <t>Ethylidine diethyl ether</t>
  </si>
  <si>
    <t>75-07-0</t>
  </si>
  <si>
    <t>Acetaldehyde</t>
  </si>
  <si>
    <t>Acetic aldehyde</t>
  </si>
  <si>
    <t>Ethanal</t>
  </si>
  <si>
    <t>7493-57-4</t>
  </si>
  <si>
    <t>Acetaldehyde phenethyl propyl acetal</t>
  </si>
  <si>
    <t>Propyl phenethyl acetal</t>
  </si>
  <si>
    <t>Acetal R</t>
  </si>
  <si>
    <t>Benzene, [2-(1-propoxyethoxy)ethyl]-</t>
  </si>
  <si>
    <t>1-Phenethoxy-1-propoxyethane</t>
  </si>
  <si>
    <t>(2-(1-Propoxyethoxy)ethyl)benzene</t>
  </si>
  <si>
    <t>100-06-1</t>
  </si>
  <si>
    <t>Acetanisole</t>
  </si>
  <si>
    <t>4-Acetylanisole</t>
  </si>
  <si>
    <t>p-Acetylanisole</t>
  </si>
  <si>
    <t>Ethanone, 1-(4-methoxyphenyl)-</t>
  </si>
  <si>
    <t>4'-Methoxyacetophenone</t>
  </si>
  <si>
    <t>p-Methoxyacetophenone</t>
  </si>
  <si>
    <t>Methyl 4-methoxyphenyl ketone</t>
  </si>
  <si>
    <t>64-19-7</t>
  </si>
  <si>
    <t>Acetic acid</t>
  </si>
  <si>
    <t>Acetic acid, of a concentration of more than 10 percent, by weight, of acetic acid</t>
  </si>
  <si>
    <t>Ethanoic acid</t>
  </si>
  <si>
    <t>102-76-1</t>
  </si>
  <si>
    <t>(tri-)Acetin</t>
  </si>
  <si>
    <t>Enzactin</t>
  </si>
  <si>
    <t>Glyceryl triacetate</t>
  </si>
  <si>
    <t>1,2,3-Propanetriol, triacetate</t>
  </si>
  <si>
    <t>Triacetin</t>
  </si>
  <si>
    <t>Vanay</t>
  </si>
  <si>
    <t>513-86-0</t>
  </si>
  <si>
    <t>Acetoin</t>
  </si>
  <si>
    <t>Acetyl methyl carbinol</t>
  </si>
  <si>
    <t>2,3-Butanolone</t>
  </si>
  <si>
    <t>2-Butanone, 3-hydroxy-</t>
  </si>
  <si>
    <t>Dimethylketol</t>
  </si>
  <si>
    <t>3-Hydroxy-2-butanone</t>
  </si>
  <si>
    <t>gamma-Hydroxy-beta-oxobutane</t>
  </si>
  <si>
    <t>98-86-2</t>
  </si>
  <si>
    <t>Acetophenone</t>
  </si>
  <si>
    <t>Acetylbenzene</t>
  </si>
  <si>
    <t>Acetylbenzol</t>
  </si>
  <si>
    <t>Benzoyl methide</t>
  </si>
  <si>
    <t>Ethanone, 1-phenyl-</t>
  </si>
  <si>
    <t>Methyl phenyl ketone</t>
  </si>
  <si>
    <t>Phenyl methyl ketone</t>
  </si>
  <si>
    <t>499-12-7</t>
  </si>
  <si>
    <t>Achilleic acid</t>
  </si>
  <si>
    <t>Aconitic acid</t>
  </si>
  <si>
    <t>2-Carboxyglutaconic acid</t>
  </si>
  <si>
    <t>Citridic acid</t>
  </si>
  <si>
    <t>Equisetic acid</t>
  </si>
  <si>
    <t>1,2,3-Propenetricarboxylic acid</t>
  </si>
  <si>
    <t>1-Propene-1,2,3-tricarboxylic acid</t>
  </si>
  <si>
    <t>124-04-9</t>
  </si>
  <si>
    <t>Adipic acid</t>
  </si>
  <si>
    <t>1,4-Butanedicarboxylic acid</t>
  </si>
  <si>
    <t>Hexanedioic acid</t>
  </si>
  <si>
    <t>9002-18-0</t>
  </si>
  <si>
    <t>Agar (Gelidium spp.)</t>
  </si>
  <si>
    <t>84082-36-0</t>
  </si>
  <si>
    <t>Alfalfa extract (Medicago sativa L.)</t>
  </si>
  <si>
    <t>Medicago sativa extract</t>
  </si>
  <si>
    <t>9005-38-3</t>
  </si>
  <si>
    <t>Algin (Laminaria spp. and other kelps)</t>
  </si>
  <si>
    <t>9005-35-0</t>
  </si>
  <si>
    <t>Alginates, sodium, calcium, and ammonium</t>
  </si>
  <si>
    <t>Ammonium alginate</t>
  </si>
  <si>
    <t>Calcium alginate</t>
  </si>
  <si>
    <t>Sodium alginate</t>
  </si>
  <si>
    <t>8006-77-7</t>
  </si>
  <si>
    <t>Allspice (Pimenta officinalis Lindl.)</t>
  </si>
  <si>
    <t>Pimenta officinalis</t>
  </si>
  <si>
    <t>Allspice, ext.</t>
  </si>
  <si>
    <t>Allspice oil (Pimenta officinalis Lindl.)</t>
  </si>
  <si>
    <t>Pimenta berry oil (Pimenta officinalis Lindley)</t>
  </si>
  <si>
    <t>Pimenta officinalis berry oil</t>
  </si>
  <si>
    <t>Pimenta oil</t>
  </si>
  <si>
    <t>Pimento oil</t>
  </si>
  <si>
    <t>Allspice oleoresin (Pimenta officinalis Lindl.)</t>
  </si>
  <si>
    <t>Pimenta officinalis oleoresin</t>
  </si>
  <si>
    <t>7493-63-2</t>
  </si>
  <si>
    <t>Allyl 2-aminobenzoate</t>
  </si>
  <si>
    <t>Allyl anthranilate</t>
  </si>
  <si>
    <t>Allyl o-aminobenzoate</t>
  </si>
  <si>
    <t>Benzoic acid, 2-amino-, 2-propenyl ester</t>
  </si>
  <si>
    <t>2-Propenyl 2-aminobenzoate</t>
  </si>
  <si>
    <t>2-Propenyl anthranilate</t>
  </si>
  <si>
    <t>Vinyl carbinyl anthranilate</t>
  </si>
  <si>
    <t>2051-78-7</t>
  </si>
  <si>
    <t>Allyl butyrate</t>
  </si>
  <si>
    <t>Butanoic acid, 2-propenyl ester</t>
  </si>
  <si>
    <t>2-Propen-1-yl butanoate</t>
  </si>
  <si>
    <t>1866-31-5</t>
  </si>
  <si>
    <t>Allyl cinnamate</t>
  </si>
  <si>
    <t>Allyl beta-phenylacrylate</t>
  </si>
  <si>
    <t>Allyl 3-phenyl-2-propenoate</t>
  </si>
  <si>
    <t>2-Propenoic acid, 3-phenyl-, 2-propenyl ester</t>
  </si>
  <si>
    <t>Propenyl cinnamate</t>
  </si>
  <si>
    <t>2-Propen-1-yl 3-phenyl-2-propenoate</t>
  </si>
  <si>
    <t>Vinyl carbinyl cinnamate</t>
  </si>
  <si>
    <t>4728-82-9</t>
  </si>
  <si>
    <t>Allyl cyclohexaneacetate</t>
  </si>
  <si>
    <t>Allyl cyclohexylacetate</t>
  </si>
  <si>
    <t>Allyl hexahydrophenylacetate</t>
  </si>
  <si>
    <t>Cyclohexaneacetic acid, 2-propenyl ester</t>
  </si>
  <si>
    <t>2-Propen-1-yl cyclohexaneacetate</t>
  </si>
  <si>
    <t>7493-65-4</t>
  </si>
  <si>
    <t>Allyl cyclohexanebutyrate</t>
  </si>
  <si>
    <t>Allyl 4-cyclohexylbutyrate</t>
  </si>
  <si>
    <t>Allyl hexahydrophenylbutyrate</t>
  </si>
  <si>
    <t>Cyclohexanebutanoic acid, 2-propenyl ester</t>
  </si>
  <si>
    <t>2-Propen-1-yl cyclohexanebutyrate</t>
  </si>
  <si>
    <t>7493-66-5</t>
  </si>
  <si>
    <t>Allyl cyclohexanecaproate</t>
  </si>
  <si>
    <t>Allyl cyclohexanehexanoate</t>
  </si>
  <si>
    <t>Allyl 6-cyclohexanehexanoate</t>
  </si>
  <si>
    <t>Allyl hexahydrophenylhexanoate</t>
  </si>
  <si>
    <t>Cyclohexanehexanoic acid, 2-propenyl ester</t>
  </si>
  <si>
    <t>2-Propen-1-yl cyclohexanecaproate</t>
  </si>
  <si>
    <t>2705-87-5</t>
  </si>
  <si>
    <t>Allyl cyclohexanepropionate</t>
  </si>
  <si>
    <t>Allyl cyclohexylpropionate</t>
  </si>
  <si>
    <t>Allyl beta-cyclohexylpropionate</t>
  </si>
  <si>
    <t>Allyl 3-cyclohexylpropionate</t>
  </si>
  <si>
    <t>Allyl hexahydrophenylpropionate</t>
  </si>
  <si>
    <t>Cyclohexanepropionic acid, 2-propenyl ester</t>
  </si>
  <si>
    <t>2-Propen-1-yl cyclohexanepropionate</t>
  </si>
  <si>
    <t>7493-68-7</t>
  </si>
  <si>
    <t>Allyl cyclohexanepentanoate</t>
  </si>
  <si>
    <t>Allyl cyclohexanevalerate</t>
  </si>
  <si>
    <t>Allyl cyclohexylvalerate</t>
  </si>
  <si>
    <t>Allyl hexahydrophenylvalerate</t>
  </si>
  <si>
    <t>Cyclohexanepentanoic acid, 2-propenyl ester</t>
  </si>
  <si>
    <t>2-Propen-1-yl cyclohexanepentanoate</t>
  </si>
  <si>
    <t>2-Propen-1-yl cyclohexanevalerate</t>
  </si>
  <si>
    <t>2179-57-9</t>
  </si>
  <si>
    <t>Allyl disulfide</t>
  </si>
  <si>
    <t>Diallyl disulfide</t>
  </si>
  <si>
    <t>Disulfide, di-2-propenyl</t>
  </si>
  <si>
    <t>4,5-dithia-1,7-octadiene</t>
  </si>
  <si>
    <t>2-Propenyl disulfide</t>
  </si>
  <si>
    <t>7493-69-8</t>
  </si>
  <si>
    <t>Allyl 2-ethylbutyrate</t>
  </si>
  <si>
    <t>Butanoic acid, 2-ethyl-, 2-propenyl ester</t>
  </si>
  <si>
    <t>2-Propenyl 2-ethylbutanoate</t>
  </si>
  <si>
    <t>2-Propenyl 2-ethylbutyrate</t>
  </si>
  <si>
    <t>4208-49-5</t>
  </si>
  <si>
    <t>Allyl furan-2-carboxylate</t>
  </si>
  <si>
    <t>Allyl 2-furoate</t>
  </si>
  <si>
    <t>Allyl pyromucate</t>
  </si>
  <si>
    <t>2-Furancarboxylic acid, 2-propenyl ester</t>
  </si>
  <si>
    <t>2-Propenyl furan-2-carboxylate</t>
  </si>
  <si>
    <t>2-Propenyl 2-furoate</t>
  </si>
  <si>
    <t>142-19-8</t>
  </si>
  <si>
    <t>Allyl enanthate</t>
  </si>
  <si>
    <t>Allyl heptanoate</t>
  </si>
  <si>
    <t>Allyl heptoate</t>
  </si>
  <si>
    <t>Allyl heptylate</t>
  </si>
  <si>
    <t>Heptanoic acid, 2-propenyl ester</t>
  </si>
  <si>
    <t>123-68-2</t>
  </si>
  <si>
    <t>Allyl caproate</t>
  </si>
  <si>
    <t>Allyl hexanoate</t>
  </si>
  <si>
    <t>Hexanoic acid, 2-propenyl ester</t>
  </si>
  <si>
    <t>2-Propenyl hexanoate</t>
  </si>
  <si>
    <t>79-78-7</t>
  </si>
  <si>
    <t>Allyl cyclocitrylideneacetone</t>
  </si>
  <si>
    <t>Allyl alpha-ionone</t>
  </si>
  <si>
    <t>alpha-Allylionone</t>
  </si>
  <si>
    <t>Cetone V</t>
  </si>
  <si>
    <t>alpha-Cyclocitrylidenemethyl butenyl ketone</t>
  </si>
  <si>
    <t>1,6-Heptadien-3-one, 1-(2,6,6-trimethyl-2-cyclohexen-1-yl)-</t>
  </si>
  <si>
    <t>Hexalon</t>
  </si>
  <si>
    <t>1-(2,6,6-Trimethyl-2-cyclohexene-1-yl)-1,6-heptadien-3-one</t>
  </si>
  <si>
    <t>57-06-7</t>
  </si>
  <si>
    <t>AITC</t>
  </si>
  <si>
    <t>Allyl isothiocyanate</t>
  </si>
  <si>
    <t>Allyl isosulfocyanate</t>
  </si>
  <si>
    <t>Allyl thiocarbonimide</t>
  </si>
  <si>
    <t>1-Propenal, 3-isothiocyanato-</t>
  </si>
  <si>
    <t>2-Propenyl isothiocyanate</t>
  </si>
  <si>
    <t>870-23-5</t>
  </si>
  <si>
    <t>Allyl mercaptan</t>
  </si>
  <si>
    <t>Allyl sulfhydrate</t>
  </si>
  <si>
    <t>Allylthiol</t>
  </si>
  <si>
    <t>2-Propene-1-thiol</t>
  </si>
  <si>
    <t>7493-72-3</t>
  </si>
  <si>
    <t>Allyl nonanoate</t>
  </si>
  <si>
    <t>Allyl nonylate</t>
  </si>
  <si>
    <t>Allyl pelargonate</t>
  </si>
  <si>
    <t>Nonanoic acid, 2-propenyl ester</t>
  </si>
  <si>
    <t>2-Propenyl nonanoate</t>
  </si>
  <si>
    <t>2-Propenyl pelargonate</t>
  </si>
  <si>
    <t>4230-97-1</t>
  </si>
  <si>
    <t>Allyl caprylate</t>
  </si>
  <si>
    <t>Allyl octanoate</t>
  </si>
  <si>
    <t>Allyl octylate</t>
  </si>
  <si>
    <t>Octanoic acid, 2-propenyl ester</t>
  </si>
  <si>
    <t>2-Propenyl octanoate</t>
  </si>
  <si>
    <t>2-Propenyl octylate</t>
  </si>
  <si>
    <t>7493-74-5</t>
  </si>
  <si>
    <t>Acetate PA</t>
  </si>
  <si>
    <t>Allyl phenoxyacetate</t>
  </si>
  <si>
    <t>Acetic acid, phenoxy-, 2-propenyl ester</t>
  </si>
  <si>
    <t>2-Propenyl phenoxyacetate</t>
  </si>
  <si>
    <t>1797-74-6</t>
  </si>
  <si>
    <t>Allyl phenylacetate</t>
  </si>
  <si>
    <t>Allyl alpha-toluate</t>
  </si>
  <si>
    <t>Benzeneacetic acid, 2-propenyl ester</t>
  </si>
  <si>
    <t>2-Propenyl phenylacetate</t>
  </si>
  <si>
    <t>2408-20-0</t>
  </si>
  <si>
    <t>Allyl propanoate</t>
  </si>
  <si>
    <t>Allyl propionate</t>
  </si>
  <si>
    <t>Propanoic acid, 2-propenyl ester</t>
  </si>
  <si>
    <t>2-Propenyl propanoate</t>
  </si>
  <si>
    <t>30895-79-5</t>
  </si>
  <si>
    <t>Allyl 2,4-hexadienoate</t>
  </si>
  <si>
    <t>Allyl sorbate</t>
  </si>
  <si>
    <t>2,4-Hexadienoic acid, 2-propenyl ester</t>
  </si>
  <si>
    <t>2-Propenyl 2,4-hexadienoate</t>
  </si>
  <si>
    <t>592-88-1</t>
  </si>
  <si>
    <t>Allyl sulfide</t>
  </si>
  <si>
    <t>Diallyl sulfide</t>
  </si>
  <si>
    <t>1-Propene, 3,3'-thiobis-</t>
  </si>
  <si>
    <t>2-Propenyl sulfide</t>
  </si>
  <si>
    <t>Thioallyl ether</t>
  </si>
  <si>
    <t>7493-71-2</t>
  </si>
  <si>
    <t>Allyl trans-2-methyl-2-butenoate</t>
  </si>
  <si>
    <t>Allyl tiglate</t>
  </si>
  <si>
    <t>Allyl alpha-methylcrotonate</t>
  </si>
  <si>
    <t>2-Butenoic acid, 2-methyl-, 2-propenyl ester, (E)</t>
  </si>
  <si>
    <t>7493-76-7</t>
  </si>
  <si>
    <t>Allyl 10-undecenoate</t>
  </si>
  <si>
    <t>Allyl undecylenate</t>
  </si>
  <si>
    <t>2-Propenyl 10-undecenoate</t>
  </si>
  <si>
    <t>10-Undecenoate, 2-propenyl ester</t>
  </si>
  <si>
    <t>2835-39-4</t>
  </si>
  <si>
    <t>Allyl isopentanoate</t>
  </si>
  <si>
    <t>Allyl isovalerate</t>
  </si>
  <si>
    <t>Allyl isovalerianate</t>
  </si>
  <si>
    <t>Allyl 3-methylbutanoate</t>
  </si>
  <si>
    <t>Butanoic acid, 3-methyl-, 2-propenyl ester</t>
  </si>
  <si>
    <t>2-Propenyl isopentanoate</t>
  </si>
  <si>
    <t>2-Propenyl isovalerate</t>
  </si>
  <si>
    <t>2-Propenyl 3-methylbutanoate</t>
  </si>
  <si>
    <t>8013-76-1</t>
  </si>
  <si>
    <t>Almond, bitter, ext.</t>
  </si>
  <si>
    <t>Almond oil, bitter (FFPA) (Prunus spp.)</t>
  </si>
  <si>
    <t>Almond oil, bitter free from prussic acid</t>
  </si>
  <si>
    <t>Oil of bitter almond</t>
  </si>
  <si>
    <t>8001-97-6</t>
  </si>
  <si>
    <t>Aloe extract (Aloe spp.)</t>
  </si>
  <si>
    <t>999999-19-7</t>
  </si>
  <si>
    <t>Althea root (Althea officinalis L.)</t>
  </si>
  <si>
    <t>Marshmallow root</t>
  </si>
  <si>
    <t>8038-65-1</t>
  </si>
  <si>
    <t>Ambergris tincture</t>
  </si>
  <si>
    <t>84455-19-6</t>
  </si>
  <si>
    <t>Ambrette absolute oil (Hibiscus abelmoschus L.)</t>
  </si>
  <si>
    <t>Ambrette seed absolute (Hibiscus abelmoschus L.)</t>
  </si>
  <si>
    <t>Hibiscus abelmoschus seed absolute</t>
  </si>
  <si>
    <t>Hibiscus abelmoschus, ext.</t>
  </si>
  <si>
    <t>8015-62-1</t>
  </si>
  <si>
    <t>Ambrette seed oil (Hibiscus abelmoschus L.)</t>
  </si>
  <si>
    <t>Hibiscus abelmoschus seed oil</t>
  </si>
  <si>
    <t>999999-19-8</t>
  </si>
  <si>
    <t>Ambrette tincture (Hibiscus abelmoschus L.)</t>
  </si>
  <si>
    <t>Hibiscus abelmoschus tincture</t>
  </si>
  <si>
    <t>12124-99-1</t>
  </si>
  <si>
    <t>Ammonium monosulfide</t>
  </si>
  <si>
    <t>Ammonium sulfide</t>
  </si>
  <si>
    <t>Diammonium sulfide</t>
  </si>
  <si>
    <t>7563-33-9</t>
  </si>
  <si>
    <t>Ammonium isovalerate</t>
  </si>
  <si>
    <t>Ammonium isovalerianate</t>
  </si>
  <si>
    <t>Butanoic acid, 3-methyl-, ammonium salt</t>
  </si>
  <si>
    <t>123-92-2</t>
  </si>
  <si>
    <t>Amyl acetate, common</t>
  </si>
  <si>
    <t>Isoamyl acetate</t>
  </si>
  <si>
    <t>1-Butanol, 3-methyl-, acetate</t>
  </si>
  <si>
    <t>Isoamyl ethanoate</t>
  </si>
  <si>
    <t>beta-Methyl butyl acetate</t>
  </si>
  <si>
    <t>3-Methylbutyl acetate</t>
  </si>
  <si>
    <t>71-41-0</t>
  </si>
  <si>
    <t>Amyl alcohol</t>
  </si>
  <si>
    <t>n-Butyl carbinol</t>
  </si>
  <si>
    <t>1-Pentanol</t>
  </si>
  <si>
    <t>Pentyl alcohol</t>
  </si>
  <si>
    <t>123-51-3</t>
  </si>
  <si>
    <t>1-Butanol, 3-methyl-</t>
  </si>
  <si>
    <t>Isoamyl alcohol</t>
  </si>
  <si>
    <t>Isobutyl carbinol</t>
  </si>
  <si>
    <t>Isopentyl alcohol</t>
  </si>
  <si>
    <t>3-Methyl-1-butanol</t>
  </si>
  <si>
    <t>94-46-2</t>
  </si>
  <si>
    <t>Amyl(iso) benzoate</t>
  </si>
  <si>
    <t>Isoamyl benzoate</t>
  </si>
  <si>
    <t>1-Butanol, 3-methyl-, benzoate</t>
  </si>
  <si>
    <t>Isopentyl benzoate</t>
  </si>
  <si>
    <t>3-Methylbutyl benzoate</t>
  </si>
  <si>
    <t>540-18-1</t>
  </si>
  <si>
    <t>Amyl butanoate</t>
  </si>
  <si>
    <t>Amyl butyrate</t>
  </si>
  <si>
    <t>Butanoic acid, pentyl ester</t>
  </si>
  <si>
    <t>Pentyl butyrate</t>
  </si>
  <si>
    <t>106-27-4</t>
  </si>
  <si>
    <t>Butanoic acid, 3-methylbutyl ester</t>
  </si>
  <si>
    <t>Isoamyl butyrate</t>
  </si>
  <si>
    <t>Isoamyl butanoate</t>
  </si>
  <si>
    <t>Isopentyl butanoate</t>
  </si>
  <si>
    <t>Isopentyl butyrate</t>
  </si>
  <si>
    <t>3-Methylbutyl butanoate</t>
  </si>
  <si>
    <t>122-40-7</t>
  </si>
  <si>
    <t>'A.C.A.'</t>
  </si>
  <si>
    <t>alpha-Amylcinnamaldehyde</t>
  </si>
  <si>
    <t>Amyl cinnamal</t>
  </si>
  <si>
    <t>Amyl cinnamic aldehyde</t>
  </si>
  <si>
    <t>alpha-Amyl beta-phenylacrolein</t>
  </si>
  <si>
    <t>Heptanal, 2-(phenylmethylene)-</t>
  </si>
  <si>
    <t>alpha-Pentylcinnamaldehyde</t>
  </si>
  <si>
    <t>alpha-Pentyl-beta-phenylacrolein</t>
  </si>
  <si>
    <t>91-87-2</t>
  </si>
  <si>
    <t>alpha-Amylcinnamaldehyde dimethyl acetal</t>
  </si>
  <si>
    <t>alpha-Amylcinnamic aldehyde dimethyl acetal</t>
  </si>
  <si>
    <t>alpha-Amyl-beta-phenylacrolein dimethyl acetal</t>
  </si>
  <si>
    <t>Benzene, [2-(dimethoxymethyl)-1-heptenyl]-</t>
  </si>
  <si>
    <t>1,1-Dimethoxy-2-amyl-3-phenyl-2-propene</t>
  </si>
  <si>
    <t>1,1-Dimethoxy-2-benzylideneheptane</t>
  </si>
  <si>
    <t>alpha-Pentylcinnamaldehyde dimethyl acetal</t>
  </si>
  <si>
    <t>7779-65-9</t>
  </si>
  <si>
    <t>Amyl(iso) cinnamate</t>
  </si>
  <si>
    <t>Isoamyl cinnamate</t>
  </si>
  <si>
    <t>Isoamyl beta-phenylacrylate</t>
  </si>
  <si>
    <t>Isopentyl cinnamate</t>
  </si>
  <si>
    <t>Isopentyl beta-phenylacrylate</t>
  </si>
  <si>
    <t>Isopentyl 3-phenylpropenoate</t>
  </si>
  <si>
    <t>2-Propenoic acid, 3-phenyl-, 3-methylbutyl ester</t>
  </si>
  <si>
    <t>7493-78-9</t>
  </si>
  <si>
    <t>Amyl cinnamic acetate</t>
  </si>
  <si>
    <t>alpha-Amylcinnamyl acetate</t>
  </si>
  <si>
    <t>Amyl cinnamyl acetate</t>
  </si>
  <si>
    <t>alpha-Amyl-beta-phenylacryl acetate</t>
  </si>
  <si>
    <t>1-Heptanol, 2-(phenylmethylene), acetate</t>
  </si>
  <si>
    <t>alpha-Pentylcinnamyl acetate</t>
  </si>
  <si>
    <t>2-(Phenylmethylene)heptyl acetate</t>
  </si>
  <si>
    <t>101-85-9</t>
  </si>
  <si>
    <t>alpha-Amylcinnamic alcohol</t>
  </si>
  <si>
    <t>alpha-Amylcinnamyl alcohol</t>
  </si>
  <si>
    <t>2-Amyl-3-phenyl-2-propen-1-ol</t>
  </si>
  <si>
    <t>2-Benzylideneheptanol</t>
  </si>
  <si>
    <t>1-Heptanol, 2-(phenylmethylene)-</t>
  </si>
  <si>
    <t>alpha-Pentylcinnamyl alcohol</t>
  </si>
  <si>
    <t>7493-79-0</t>
  </si>
  <si>
    <t>alpha-Amylcinnamyl formate</t>
  </si>
  <si>
    <t>alpha-Amyl-beta-phenylacryl formate</t>
  </si>
  <si>
    <t>1-Heptanol, 2-(phenylmethylene)-, formate</t>
  </si>
  <si>
    <t>alpha-Pentylcinnamyl formate</t>
  </si>
  <si>
    <t>7493-80-3</t>
  </si>
  <si>
    <t>alpha-Amylcinnamyl isovalerate</t>
  </si>
  <si>
    <t>alpha-Amylcinnamyl isovalerianate</t>
  </si>
  <si>
    <t>alpha-Amyl-beta-phenylacryl isovalerate</t>
  </si>
  <si>
    <t>alpha-Amyl-beta-phenylacryl 3-methylbutanoate</t>
  </si>
  <si>
    <t>Butanoic acid, 3-methyl-, 2-(phenylmethylene)heptyl ester</t>
  </si>
  <si>
    <t>alpha-Pentylcinnamyl isovalerate</t>
  </si>
  <si>
    <t>638-49-3</t>
  </si>
  <si>
    <t>Amyl formate</t>
  </si>
  <si>
    <t>Formic acid, pentyl ester</t>
  </si>
  <si>
    <t>Pentyl formate</t>
  </si>
  <si>
    <t>110-45-2</t>
  </si>
  <si>
    <t>1-Butanol, 3-methyl-, formate</t>
  </si>
  <si>
    <t>Isoamyl formate</t>
  </si>
  <si>
    <t>Isopentyl formate</t>
  </si>
  <si>
    <t>3-Methylbutyl formate</t>
  </si>
  <si>
    <t>7779-66-0</t>
  </si>
  <si>
    <t>Amyl(iso) 4(2-furan)butyrate</t>
  </si>
  <si>
    <t>Isoamyl 4(2-furan)butyrate</t>
  </si>
  <si>
    <t>2-Furanbutanoic acid, 3-methylbutyl ester</t>
  </si>
  <si>
    <t>Isoamyl 2-furanbutyrate</t>
  </si>
  <si>
    <t>alpha-Isoamyl furfurylpropionate</t>
  </si>
  <si>
    <t>Isopentyl 2-furanbutyrate</t>
  </si>
  <si>
    <t>3-Methylbutyl 2-furanbutyrate</t>
  </si>
  <si>
    <t>7779-67-1</t>
  </si>
  <si>
    <t>Amyl(iso) 3(2-furan)propionate</t>
  </si>
  <si>
    <t>Isoamyl 3(2-furan)propionate</t>
  </si>
  <si>
    <t>2-Furanpropanoic acid, 3-methylbutyl ester</t>
  </si>
  <si>
    <t>Isoamyl 2-furanpropionate</t>
  </si>
  <si>
    <t>alpha-Isoamyl furfurylacetate</t>
  </si>
  <si>
    <t>Isopentyl 2-furanpropionate</t>
  </si>
  <si>
    <t>3-Methylbutyl 3(2-furyl)propionate</t>
  </si>
  <si>
    <t>1334-82-3</t>
  </si>
  <si>
    <t>Amyl furan-2-carboxylate</t>
  </si>
  <si>
    <t>Amyl 2-furoate</t>
  </si>
  <si>
    <t>Furancarboxylic acid, pentyl ester</t>
  </si>
  <si>
    <t>(iso)Amyl 2-furoate</t>
  </si>
  <si>
    <t>Pentyl furan-2-carboxylate</t>
  </si>
  <si>
    <t>Pentyl 2-furoate</t>
  </si>
  <si>
    <t>7493-82-5</t>
  </si>
  <si>
    <t>Amyl heptanoate</t>
  </si>
  <si>
    <t>Amyl heptoate</t>
  </si>
  <si>
    <t>Amyl heptylate</t>
  </si>
  <si>
    <t>Heptanoic acid, pentyl ester</t>
  </si>
  <si>
    <t>(iso)Amyl heptanoate</t>
  </si>
  <si>
    <t>Pentyl heptanoate</t>
  </si>
  <si>
    <t>540-07-8</t>
  </si>
  <si>
    <t>Amyl caproate</t>
  </si>
  <si>
    <t>Amyl hexanoate</t>
  </si>
  <si>
    <t>Amyl capronate</t>
  </si>
  <si>
    <t>Hexanoic acid, pentyl ester</t>
  </si>
  <si>
    <t>Pentyl caproate</t>
  </si>
  <si>
    <t>Pentyl hexanoate</t>
  </si>
  <si>
    <t>2198-61-0</t>
  </si>
  <si>
    <t>Hexanoic acid, 3-methylbutyl ester</t>
  </si>
  <si>
    <t>Isoamyl hexanoate</t>
  </si>
  <si>
    <t>Isoamyl caproate</t>
  </si>
  <si>
    <t>Isopentyl caproate</t>
  </si>
  <si>
    <t>Isopentyl hexanoate</t>
  </si>
  <si>
    <t>3-Methylbutyl hexanoate</t>
  </si>
  <si>
    <t>65504-96-3</t>
  </si>
  <si>
    <t>2-Amyl-5 or 6-keto-1,4-dioxane</t>
  </si>
  <si>
    <t>1,4-Dioxan-2-one, 5(or 6)-pentyl-</t>
  </si>
  <si>
    <t>5(or 6)-Pentyl-1,4-dioxan-2-one</t>
  </si>
  <si>
    <t>6309-51-9</t>
  </si>
  <si>
    <t>Amyl(iso) laurate</t>
  </si>
  <si>
    <t>Isoamyl laurate</t>
  </si>
  <si>
    <t>Dodecanoic acid, 3-methylbutyl ester</t>
  </si>
  <si>
    <t>Isoamyl dodecanoate</t>
  </si>
  <si>
    <t>Isopentyl dodecanoate</t>
  </si>
  <si>
    <t>Isopentyl dodecylate</t>
  </si>
  <si>
    <t>Isopentyl laurate</t>
  </si>
  <si>
    <t>7779-70-6</t>
  </si>
  <si>
    <t>Amyl(iso) nonanoate</t>
  </si>
  <si>
    <t>Isoamyl nonanoate</t>
  </si>
  <si>
    <t>Isoamyl nonylate</t>
  </si>
  <si>
    <t>Isoamyl pelargonate</t>
  </si>
  <si>
    <t>Isopentyl nonanoate</t>
  </si>
  <si>
    <t>Isopentyl nonylate</t>
  </si>
  <si>
    <t>3-Methylbutyl nonanoate</t>
  </si>
  <si>
    <t>3-Methylbutyl pelargonate</t>
  </si>
  <si>
    <t>Nonanoic acid, 3-methylbutyl ester</t>
  </si>
  <si>
    <t>638-25-5</t>
  </si>
  <si>
    <t>Amyl caprylate</t>
  </si>
  <si>
    <t>Amyl octanoate</t>
  </si>
  <si>
    <t>Amyl octylate</t>
  </si>
  <si>
    <t>Octanoic acid, pentyl ester</t>
  </si>
  <si>
    <t>Pentyl octanoate</t>
  </si>
  <si>
    <t>Pentyl octylate</t>
  </si>
  <si>
    <t>2035-99-6</t>
  </si>
  <si>
    <t>Isoamyl caprylate</t>
  </si>
  <si>
    <t>Isoamyl octanoate</t>
  </si>
  <si>
    <t>Isoamyl octylate</t>
  </si>
  <si>
    <t>Isopentyl octanoate</t>
  </si>
  <si>
    <t>Isopentyl octylate</t>
  </si>
  <si>
    <t>3-Methylbutyl octanoate</t>
  </si>
  <si>
    <t>Octanoic acid, 3-methylbutyl ester</t>
  </si>
  <si>
    <t>102-19-2</t>
  </si>
  <si>
    <t>Amyl(iso) phenylacetate</t>
  </si>
  <si>
    <t>Isoamyl phenylacetate</t>
  </si>
  <si>
    <t>Benzeneacetic acid, 3-methylbutyl ester</t>
  </si>
  <si>
    <t>Isoamyl alpha-toluate</t>
  </si>
  <si>
    <t>Isopentyl phenylacetate</t>
  </si>
  <si>
    <t>3-Methylbutyl phenylacetate</t>
  </si>
  <si>
    <t>105-68-0</t>
  </si>
  <si>
    <t>Amyl(iso) propionate</t>
  </si>
  <si>
    <t>Isoamyl propionate</t>
  </si>
  <si>
    <t>1-Butanol, 3-methyl-, propanoate</t>
  </si>
  <si>
    <t>Isoamyl propanoate</t>
  </si>
  <si>
    <t>Isopentyl propanoate</t>
  </si>
  <si>
    <t>Isopentyl propionate</t>
  </si>
  <si>
    <t>3-Methylbutyl propanoate</t>
  </si>
  <si>
    <t>3-Methylbutyl propionate</t>
  </si>
  <si>
    <t>7779-72-8</t>
  </si>
  <si>
    <t>Amyl(iso) pyruvate</t>
  </si>
  <si>
    <t>Isoamyl pyruvate</t>
  </si>
  <si>
    <t>Isopentyl pyruvate</t>
  </si>
  <si>
    <t>Propanoic acid, 2-oxo-, 3-methylbutyl ester</t>
  </si>
  <si>
    <t>87-20-7</t>
  </si>
  <si>
    <t>Amyl(iso) salicylate</t>
  </si>
  <si>
    <t>Isoamyl salicylate</t>
  </si>
  <si>
    <t>Benzoic acid, 2-hydroxy-, 3-methylbutyl ester</t>
  </si>
  <si>
    <t>Isoamyl o-hydroxybenzoate</t>
  </si>
  <si>
    <t>Isopentyl salicylate</t>
  </si>
  <si>
    <t>3-Methylbutyl o-hydroxybenzoate</t>
  </si>
  <si>
    <t>3-Methylbutyl salicylate</t>
  </si>
  <si>
    <t>659-70-1</t>
  </si>
  <si>
    <t>Amyl(iso) isovalerate</t>
  </si>
  <si>
    <t>Isoamyl isovalerate</t>
  </si>
  <si>
    <t>Butanoic acid, 3-methyl-, 3-methylbutyl ester</t>
  </si>
  <si>
    <t>Isoamyl isopentanoate</t>
  </si>
  <si>
    <t>Isoamyl isovalerianate</t>
  </si>
  <si>
    <t>Isoamyl 3-methylbutanoate</t>
  </si>
  <si>
    <t>Isopentyl isovalerate</t>
  </si>
  <si>
    <t>3-Methylbutyl 3-methylbutyrate</t>
  </si>
  <si>
    <t>4180-23-8</t>
  </si>
  <si>
    <t>(E)-Anethole</t>
  </si>
  <si>
    <t>trans-Anethole</t>
  </si>
  <si>
    <t>Benzene, 1-methoxy-4-(1-propenyl)-, (E)-</t>
  </si>
  <si>
    <t>p-Methoxy-alpha-phenylpropene (E)</t>
  </si>
  <si>
    <t>1-Methoxy-4-propenylbenzene (E)</t>
  </si>
  <si>
    <t>4-Methoxy-1-propenylbenzene (E)</t>
  </si>
  <si>
    <t>p-Propenylanisole (E)</t>
  </si>
  <si>
    <t>p-Propenylphenyl methyl ether (E)</t>
  </si>
  <si>
    <t>84775-41-7</t>
  </si>
  <si>
    <t>Angelica archangelica, ext.</t>
  </si>
  <si>
    <t>Angelica root extract (Angelica archangelica L.)</t>
  </si>
  <si>
    <t>8015-64-3</t>
  </si>
  <si>
    <t>Angelica archangelica oil</t>
  </si>
  <si>
    <t>Angelica root oil (Angelica archangelica L.)</t>
  </si>
  <si>
    <t>Angelica archangelica extract</t>
  </si>
  <si>
    <t>Angelica seed extract (Angelica archangelica L.)</t>
  </si>
  <si>
    <t>Angelica archangelica, ext. (seed)</t>
  </si>
  <si>
    <t>Angelica seed oil (Angelica archangelica L.)</t>
  </si>
  <si>
    <t>Angelica archangelica seed oil</t>
  </si>
  <si>
    <t>Angelica archangelica stem oil</t>
  </si>
  <si>
    <t>Angelica stem oil (Angelica archangelica L.)</t>
  </si>
  <si>
    <t>91697-93-7</t>
  </si>
  <si>
    <t>Angostura extract (Galipea offincinalis Hancock)</t>
  </si>
  <si>
    <t>Galipea offincinalis extract</t>
  </si>
  <si>
    <t>84775-42-8</t>
  </si>
  <si>
    <t>Anise (Pimpinella anisum L.)</t>
  </si>
  <si>
    <t>Pimpinella anisum</t>
  </si>
  <si>
    <t>Anise, ext.</t>
  </si>
  <si>
    <t>Anise oil (Pimpinella anisum L.)</t>
  </si>
  <si>
    <t>Pimpinella anisum oil</t>
  </si>
  <si>
    <t>8007-70-3</t>
  </si>
  <si>
    <t>Anise, star (Illicium verum Hook, F.)</t>
  </si>
  <si>
    <t>Illicium verum Hook</t>
  </si>
  <si>
    <t>Anise, star, oil (Illicium verum Hook, F.)</t>
  </si>
  <si>
    <t>Illicium verum oil</t>
  </si>
  <si>
    <t>Oils, anise</t>
  </si>
  <si>
    <t>Star anise, Illicium verum, ext.</t>
  </si>
  <si>
    <t>Star anise oil (Illicium verum Hook, F.)</t>
  </si>
  <si>
    <t>100-66-3</t>
  </si>
  <si>
    <t>Anisole</t>
  </si>
  <si>
    <t>Benzene, methoxy</t>
  </si>
  <si>
    <t>Methoxybenzene</t>
  </si>
  <si>
    <t>Methyl phenyl ether</t>
  </si>
  <si>
    <t>Phenyl methyl ether</t>
  </si>
  <si>
    <t>104-21-2</t>
  </si>
  <si>
    <t>acetic acid, 4-methoxybenzyl ester</t>
  </si>
  <si>
    <t>p-Anisyl acetate</t>
  </si>
  <si>
    <t>Benzenemethanol, 4-methoxy-, acetate</t>
  </si>
  <si>
    <t>Benzyl alcohol, p-methoxy-, acetate</t>
  </si>
  <si>
    <t>Cassie ketone</t>
  </si>
  <si>
    <t>1-Methoxy-4-acetoxymethylbenzene</t>
  </si>
  <si>
    <t>4-Methoxybenzyl acetate</t>
  </si>
  <si>
    <t>p-Methoxybenzyl acetate</t>
  </si>
  <si>
    <t>105-13-5</t>
  </si>
  <si>
    <t>Anisalcohol</t>
  </si>
  <si>
    <t>Anisyl alcohol</t>
  </si>
  <si>
    <t>Anise alcohol</t>
  </si>
  <si>
    <t>Anisic alcohol</t>
  </si>
  <si>
    <t>Benzyl alcohol, p-methoxy-</t>
  </si>
  <si>
    <t>p-Methoxybenzyl alcohol</t>
  </si>
  <si>
    <t>6963-56-0</t>
  </si>
  <si>
    <t>Anisyl butyrate</t>
  </si>
  <si>
    <t>Anisyl n-butyrate</t>
  </si>
  <si>
    <t>Butanoic acid, (4-methoxyphenyl)methyl ester</t>
  </si>
  <si>
    <t>p-Methoxybenzyl butyrate</t>
  </si>
  <si>
    <t>122-91-8</t>
  </si>
  <si>
    <t>Anisyl formate</t>
  </si>
  <si>
    <t>Anisyl methanoate</t>
  </si>
  <si>
    <t>Benzenemethanol, 4-methoxy-, formate</t>
  </si>
  <si>
    <t>4-Methoxybenzyl formate</t>
  </si>
  <si>
    <t>p-Methoxybenzyl formate</t>
  </si>
  <si>
    <t>p-Methoxybenzyl methanoate</t>
  </si>
  <si>
    <t>7549-33-9</t>
  </si>
  <si>
    <t>Anisyl propionate</t>
  </si>
  <si>
    <t>Benzenemethanol, 4-methoxy-, propanoate</t>
  </si>
  <si>
    <t>p-Methoxybenzyl propionate</t>
  </si>
  <si>
    <t>89957-43-7</t>
  </si>
  <si>
    <t>Annatto extract (Bixa orellana L.)</t>
  </si>
  <si>
    <t>Annotta extract</t>
  </si>
  <si>
    <t>Arnotta extract</t>
  </si>
  <si>
    <t>Bixa orellana extract</t>
  </si>
  <si>
    <t>8015-67-6</t>
  </si>
  <si>
    <t>Annatto seed (Bixa orellana L.)</t>
  </si>
  <si>
    <t>Annotta seed</t>
  </si>
  <si>
    <t>Arnotta seed</t>
  </si>
  <si>
    <t>Bixa orellana</t>
  </si>
  <si>
    <t>72869-69-3</t>
  </si>
  <si>
    <t>Apricot kernel oil (Prunus armeniaca L.)</t>
  </si>
  <si>
    <t>Persic oil</t>
  </si>
  <si>
    <t>Prunus armeniaca oil</t>
  </si>
  <si>
    <t>9000-04-8</t>
  </si>
  <si>
    <t>Asafetida fluid extract (Ferula assafoetida L.)</t>
  </si>
  <si>
    <t>Asafetida</t>
  </si>
  <si>
    <t>Asafetida gum (Ferula assafoetida L.)</t>
  </si>
  <si>
    <t>Ferula, Umbelliferae gum</t>
  </si>
  <si>
    <t>Asafetida oil</t>
  </si>
  <si>
    <t>Asafoetida oil (Ferula asafoetida L.)</t>
  </si>
  <si>
    <t>Ferula asafetida oil</t>
  </si>
  <si>
    <t>50-81-7</t>
  </si>
  <si>
    <t>Ascorbic acid</t>
  </si>
  <si>
    <t>L-Ascorbic acid</t>
  </si>
  <si>
    <t>Vitamin C</t>
  </si>
  <si>
    <t>999999-19-9</t>
  </si>
  <si>
    <t>Ash bark, prickly, extract (Xanthoxylum spp.)</t>
  </si>
  <si>
    <t>Xanthoxylum extract</t>
  </si>
  <si>
    <t>8014-71-9</t>
  </si>
  <si>
    <t>Balm, lemon</t>
  </si>
  <si>
    <t>Balm (Melissa officinalis L.)</t>
  </si>
  <si>
    <t>Melissa officinalis</t>
  </si>
  <si>
    <t>84082-61-1</t>
  </si>
  <si>
    <t>Balm leaves extract (Melissa officinalis L.)</t>
  </si>
  <si>
    <t>Balm, lemon, extract</t>
  </si>
  <si>
    <t>Lemon balm extract</t>
  </si>
  <si>
    <t>Melissa officinalis extract</t>
  </si>
  <si>
    <t>Balm oil (Melissa officinalis L.)</t>
  </si>
  <si>
    <t>Lemon balm oil</t>
  </si>
  <si>
    <t>Melissa oil (Melissa officinalis L.)</t>
  </si>
  <si>
    <t>Oil of balm</t>
  </si>
  <si>
    <t>8016-42-0</t>
  </si>
  <si>
    <t>Balsam fir oil (Abies balsamea (L.) Mill.)</t>
  </si>
  <si>
    <t>Abies balsamea oleoresin</t>
  </si>
  <si>
    <t>Balsam fir oleoresin (Abies balsamea (L.) Mill.)</t>
  </si>
  <si>
    <t>8007-00-9</t>
  </si>
  <si>
    <t>Balsam, Peru (Myroxylon pereirae Klotzsch)</t>
  </si>
  <si>
    <t>Balsams, Peru</t>
  </si>
  <si>
    <t>Myroxylon pereirae</t>
  </si>
  <si>
    <t>Peru balsam</t>
  </si>
  <si>
    <t>Balsam oil, Peru (Myroxylon pereirae Klotzsch)</t>
  </si>
  <si>
    <t>Myroxylon pereira oil</t>
  </si>
  <si>
    <t>Peru balsam oil</t>
  </si>
  <si>
    <t>8015-73-4</t>
  </si>
  <si>
    <t>Basil (Ocimum basilicum L.)</t>
  </si>
  <si>
    <t>Ocimum basilicum</t>
  </si>
  <si>
    <t>Basil oil (Ocimum basilicum L.)</t>
  </si>
  <si>
    <t>Basil oil, sweet</t>
  </si>
  <si>
    <t>Ocimum basilicum oil</t>
  </si>
  <si>
    <t>84775-71-3</t>
  </si>
  <si>
    <t>Basil oleoresin (Ocimum basilicum L.)</t>
  </si>
  <si>
    <t>Ocimum basilicum, ext.</t>
  </si>
  <si>
    <t>Ocimum basilicum oleoresin</t>
  </si>
  <si>
    <t>91721-75-4</t>
  </si>
  <si>
    <t>Bay leaves, West Indian, extract (Pimenta acris Kostel)</t>
  </si>
  <si>
    <t>Pimenta acris extract</t>
  </si>
  <si>
    <t>Bay leaves, West Indian, oil (Pimenta acris Kostel)</t>
  </si>
  <si>
    <t>Bay oil (Pimenta acris)</t>
  </si>
  <si>
    <t>Myrcia oil</t>
  </si>
  <si>
    <t>Pimenta acris, ext.</t>
  </si>
  <si>
    <t>Pimenta acris oil</t>
  </si>
  <si>
    <t>Pimenta racemosa (P. Miller) / Pimenta acris (Kostel)</t>
  </si>
  <si>
    <t>Bay leaves, West Indian, oleoresin (Pimenta acris Kostel)</t>
  </si>
  <si>
    <t>Pimenta acris oleoresin</t>
  </si>
  <si>
    <t>8007-48-5</t>
  </si>
  <si>
    <t>Bay, sweet (Laurus nobilis L.)</t>
  </si>
  <si>
    <t>Laurus nobilis</t>
  </si>
  <si>
    <t>Bay oil, sweet (Laurus nobilis L.)</t>
  </si>
  <si>
    <t>Laurel leaf oil (Laurus nobilis L.)</t>
  </si>
  <si>
    <t>Laurus nobilis leaf oil</t>
  </si>
  <si>
    <t>Laurus nobilis oil</t>
  </si>
  <si>
    <t>8012-89-3</t>
  </si>
  <si>
    <t>Apis mellifera absolute</t>
  </si>
  <si>
    <t>Beeswax, white (Apis mellifera L.)</t>
  </si>
  <si>
    <t>Beeswax</t>
  </si>
  <si>
    <t>Cire d'abeille absolute</t>
  </si>
  <si>
    <t>100-52-7</t>
  </si>
  <si>
    <t>Benzaldehyde</t>
  </si>
  <si>
    <t>Benzenecarbonal</t>
  </si>
  <si>
    <t>Benzene carboxaldehyde</t>
  </si>
  <si>
    <t>Benzenemethylal</t>
  </si>
  <si>
    <t>Benzoic aldehyde</t>
  </si>
  <si>
    <t>Bitter almond oil, synthetic</t>
  </si>
  <si>
    <t>1125-88-8</t>
  </si>
  <si>
    <t>Benzaldehyde dimethyl acetal</t>
  </si>
  <si>
    <t>Benzene, (dimethoxymethyl)-</t>
  </si>
  <si>
    <t>alpha,alpha-Dimethoxytoluene</t>
  </si>
  <si>
    <t>1319-88-6</t>
  </si>
  <si>
    <t>Benzaldehyde, cyclic acetal with glycerol</t>
  </si>
  <si>
    <t>Benzaldehyde glyceryl acetal</t>
  </si>
  <si>
    <t>Benzalglycerin</t>
  </si>
  <si>
    <t>1,3-Dioxolane-4-methanol, 2-phenyl-</t>
  </si>
  <si>
    <t>4-Hydroxymethyl-2-phenyl-m-dioxolane</t>
  </si>
  <si>
    <t>5-Hydroxy-2-phenyl-1,3-dioxane</t>
  </si>
  <si>
    <t>2-Phenyl-1,3-dioxan-5-ol</t>
  </si>
  <si>
    <t>2-Phenyl-m-dioxan-5-ol</t>
  </si>
  <si>
    <t>2568-25-4</t>
  </si>
  <si>
    <t>Benzaldehyde propylene glycol acetal</t>
  </si>
  <si>
    <t>1,3-Dioxolane, 4-methyl-2-phenyl-</t>
  </si>
  <si>
    <t>4-Methyl-2-phenyl-1,3-dioxolane</t>
  </si>
  <si>
    <t>4-Methyl-2-phenyl-m-dioxolane</t>
  </si>
  <si>
    <t>65-85-0</t>
  </si>
  <si>
    <t>Benzenecarboxylic acid</t>
  </si>
  <si>
    <t>Benzoic acid</t>
  </si>
  <si>
    <t>Dracylic acid</t>
  </si>
  <si>
    <t>119-53-9</t>
  </si>
  <si>
    <t>Benzoin</t>
  </si>
  <si>
    <t>Benzoyl phenyl carbinol</t>
  </si>
  <si>
    <t>Ethanone, 2-hydroxy-1,2-diphenyl-</t>
  </si>
  <si>
    <t>alpha-Hydroxy-alpha-phenylacetophenone</t>
  </si>
  <si>
    <t>2-Hydroxy-2-phenylacetophenone</t>
  </si>
  <si>
    <t>9000-05-9</t>
  </si>
  <si>
    <t>Benzoin resin</t>
  </si>
  <si>
    <t>Benzoin resinoid</t>
  </si>
  <si>
    <t>Gum benzoin</t>
  </si>
  <si>
    <t>119-61-9</t>
  </si>
  <si>
    <t>Benzophenone</t>
  </si>
  <si>
    <t>Benzoylbenzene</t>
  </si>
  <si>
    <t>Diphenyl ketone</t>
  </si>
  <si>
    <t>Diphenylmethanone</t>
  </si>
  <si>
    <t>Methanone, diphenyl-</t>
  </si>
  <si>
    <t>alpha-Oxodiphenylmethane</t>
  </si>
  <si>
    <t>Phenyl ketone</t>
  </si>
  <si>
    <t>140-11-4</t>
  </si>
  <si>
    <t>Acetic acid, phenylmethyl ester</t>
  </si>
  <si>
    <t>Benzyl acetate</t>
  </si>
  <si>
    <t>Benteine</t>
  </si>
  <si>
    <t>Benzyl ethanoate</t>
  </si>
  <si>
    <t>5396-89-4</t>
  </si>
  <si>
    <t>Benzyl acetoacetate</t>
  </si>
  <si>
    <t>Benzyl acetylacetate</t>
  </si>
  <si>
    <t>Benzyl beta-ketobutyrate</t>
  </si>
  <si>
    <t>Benzyl 3-oxobutanoate</t>
  </si>
  <si>
    <t>Butanoic acid, 3-oxo-, phenylmethyl ester</t>
  </si>
  <si>
    <t>100-51-6</t>
  </si>
  <si>
    <t>Benzenemethanol</t>
  </si>
  <si>
    <t>Benzyl alcohol</t>
  </si>
  <si>
    <t>alpha-Hydroxytoluene</t>
  </si>
  <si>
    <t>Phenyl carbinol</t>
  </si>
  <si>
    <t>Phenylmethanol</t>
  </si>
  <si>
    <t>Phenylmethyl alcohol</t>
  </si>
  <si>
    <t>120-51-4</t>
  </si>
  <si>
    <t>Benzoic acid, phenylmethyl ester</t>
  </si>
  <si>
    <t>Benzyl benzoate</t>
  </si>
  <si>
    <t>Benzyl phenylformate</t>
  </si>
  <si>
    <t>588-67-0</t>
  </si>
  <si>
    <t>Benzene, (butoxymethyl)-</t>
  </si>
  <si>
    <t>Benzyl butyl ether</t>
  </si>
  <si>
    <t>Butyl benzyl ether</t>
  </si>
  <si>
    <t>103-37-7</t>
  </si>
  <si>
    <t>Benzyl butanoate</t>
  </si>
  <si>
    <t>Benzyl butyrate</t>
  </si>
  <si>
    <t>Butanoic acid, phenylmethyl ester</t>
  </si>
  <si>
    <t>103-28-6</t>
  </si>
  <si>
    <t>Benzyl isobutyrate</t>
  </si>
  <si>
    <t>Benzyl 2-methylpropanoate</t>
  </si>
  <si>
    <t>Propanoic acid, 2-methyl-, phenylmethyl ester</t>
  </si>
  <si>
    <t>103-41-3</t>
  </si>
  <si>
    <t>Benzyl cinnamate</t>
  </si>
  <si>
    <t>Benzyl beta-phenylacrylate</t>
  </si>
  <si>
    <t>Benzyl 3-phenylpropenoate</t>
  </si>
  <si>
    <t>Cinnamein</t>
  </si>
  <si>
    <t>2-Propenoic acid, 3-phenyl-, phenylmethyl ester</t>
  </si>
  <si>
    <t>7492-69-5</t>
  </si>
  <si>
    <t>Benzyl 2,3-dimethyl-2-butenoate</t>
  </si>
  <si>
    <t>Benzyl 2,3-dimethylcrotonate</t>
  </si>
  <si>
    <t>Benzyl methyltiglate</t>
  </si>
  <si>
    <t>2-Butenoic acid, 2,3-dimethyl-, phenylmethyl ester</t>
  </si>
  <si>
    <t>539-30-0</t>
  </si>
  <si>
    <t>Benzene, (ethoxymethyl)-</t>
  </si>
  <si>
    <t>Benzyl ethyl ether</t>
  </si>
  <si>
    <t>Ethyl benzyl ether</t>
  </si>
  <si>
    <t>104-57-4</t>
  </si>
  <si>
    <t>Benzyl formate</t>
  </si>
  <si>
    <t>Benzyl methanoate</t>
  </si>
  <si>
    <t>Formic acid, phenylmethyl ester</t>
  </si>
  <si>
    <t>7492-37-7</t>
  </si>
  <si>
    <t>Benzyl dipropyl ketone</t>
  </si>
  <si>
    <t>3-Benzyl-4-heptanone</t>
  </si>
  <si>
    <t>4-Heptanone, 3-(phenylmethyl)-</t>
  </si>
  <si>
    <t>Morellone</t>
  </si>
  <si>
    <t>100-53-8</t>
  </si>
  <si>
    <t>Benzenemethanethiol</t>
  </si>
  <si>
    <t>Benzyl mercaptan</t>
  </si>
  <si>
    <t>Benzyl hydrosulfide</t>
  </si>
  <si>
    <t>Benzylthiol</t>
  </si>
  <si>
    <t>alpha-Mercaptotoluene</t>
  </si>
  <si>
    <t>Phenylmethanethiol</t>
  </si>
  <si>
    <t>Thiobenzyl alcohol</t>
  </si>
  <si>
    <t>alpha-Toluenethiol</t>
  </si>
  <si>
    <t>Alpha-Toluenethiol</t>
  </si>
  <si>
    <t>7492-39-9</t>
  </si>
  <si>
    <t>Acetaldehyde benzyl beta-methoxyethyl acetal</t>
  </si>
  <si>
    <t>Benzyl methoxyethyl acetal</t>
  </si>
  <si>
    <t>Benzene, [[1-(2-methoxyethoxy)ethoxy]methyl]-</t>
  </si>
  <si>
    <t>1-Benzoxy-1-(2-methoxyethoxy)ethane</t>
  </si>
  <si>
    <t>1-Benzyloxy-1-(beta-methoxy)ethoxyethane</t>
  </si>
  <si>
    <t>102-16-9</t>
  </si>
  <si>
    <t>Benzeneacetic acid, phenylmethyl ester</t>
  </si>
  <si>
    <t>Benzyl phenylacetate</t>
  </si>
  <si>
    <t>Benzyl alpha-toluate</t>
  </si>
  <si>
    <t>122-63-4</t>
  </si>
  <si>
    <t>Benzyl propanoate</t>
  </si>
  <si>
    <t>Benzyl propionate</t>
  </si>
  <si>
    <t>Propanoic acid, phenylmethyl ester</t>
  </si>
  <si>
    <t>118-58-1</t>
  </si>
  <si>
    <t>Benzoic acid, 2-hydroxy-, phenylmethyl ester</t>
  </si>
  <si>
    <t>Benzyl salicylate</t>
  </si>
  <si>
    <t>Benzyl o-hydroxybenzoate</t>
  </si>
  <si>
    <t>103-38-8</t>
  </si>
  <si>
    <t>Benzyl isopentanoate</t>
  </si>
  <si>
    <t>Benzyl isovalerate</t>
  </si>
  <si>
    <t>Benzyl 3-methylbutanoate</t>
  </si>
  <si>
    <t>Benzyl 3-methylbutyrate</t>
  </si>
  <si>
    <t>Butanoic acid, 3-methyl-, phenylmethyl ester</t>
  </si>
  <si>
    <t>8007-75-8</t>
  </si>
  <si>
    <t>Bergamot, ext.</t>
  </si>
  <si>
    <t>Bergamot oil</t>
  </si>
  <si>
    <t>Bergamot oil expressed</t>
  </si>
  <si>
    <t>Bergamot orange oil</t>
  </si>
  <si>
    <t>Citrus aurantium bergamia oil</t>
  </si>
  <si>
    <t>Citrus aurantium L. susp. bergamia Wright et Arn.</t>
  </si>
  <si>
    <t>Citrus bergamia (Risso)</t>
  </si>
  <si>
    <t>68917-50-0</t>
  </si>
  <si>
    <t>Betula lenta oil</t>
  </si>
  <si>
    <t>Birch, sweet, oil (Betula lenta L.)</t>
  </si>
  <si>
    <t>Birch, Betula lenta, ext.</t>
  </si>
  <si>
    <t>Birch, black, oil</t>
  </si>
  <si>
    <t>Oils, sweet birch</t>
  </si>
  <si>
    <t>Sweet birch oil</t>
  </si>
  <si>
    <t>84787-69-9</t>
  </si>
  <si>
    <t>Blackberry bark extract (Rubus, spp. of section Eubatus)</t>
  </si>
  <si>
    <t>Rubus extract</t>
  </si>
  <si>
    <t>8015-77-8</t>
  </si>
  <si>
    <t>Aniba rosaeodora (Ducke) var amazonica</t>
  </si>
  <si>
    <t>Bois de rose oil</t>
  </si>
  <si>
    <t>Aniba rosaeodora, ext.</t>
  </si>
  <si>
    <t>Aniba rosaeodora oil</t>
  </si>
  <si>
    <t>Bois de rose oil, Brazilian</t>
  </si>
  <si>
    <t>507-70-0</t>
  </si>
  <si>
    <t>Bicyclo[2.2.1]heptan-2-ol, 1,7,7-trimethyl-, endo-</t>
  </si>
  <si>
    <t>Borneol</t>
  </si>
  <si>
    <t>Borneocamphor</t>
  </si>
  <si>
    <t>dl-borneol</t>
  </si>
  <si>
    <t>Bornyl alcohol</t>
  </si>
  <si>
    <t>2-Camphanol</t>
  </si>
  <si>
    <t>d-Camphanol</t>
  </si>
  <si>
    <t>2-Hydroxycamphane</t>
  </si>
  <si>
    <t>1,7,7-Trimethylbicyclo(2.2.1)heptan-2-ol</t>
  </si>
  <si>
    <t>124-76-5</t>
  </si>
  <si>
    <t>Bicyclo[2.2.1]heptan-2-ol, 1,7,7-trimethyl-, exo-</t>
  </si>
  <si>
    <t>Isoborneol</t>
  </si>
  <si>
    <t>exo-2-Bornanol</t>
  </si>
  <si>
    <t>Borneol(iso)</t>
  </si>
  <si>
    <t>exo-2-Camphanol</t>
  </si>
  <si>
    <t>iso-Camphol</t>
  </si>
  <si>
    <t>Isobornyl alcohol</t>
  </si>
  <si>
    <t>76-49-3</t>
  </si>
  <si>
    <t>Bicyclo[2.2.1]heptan-2-ol, 1,7,7-trimethyl-, acetate, endo-</t>
  </si>
  <si>
    <t>Bornyl acetate</t>
  </si>
  <si>
    <t>Borneol acetate</t>
  </si>
  <si>
    <t>d,l-Bornyl acetate</t>
  </si>
  <si>
    <t>Bornyl ethanoate</t>
  </si>
  <si>
    <t>2-Camphanyl acetate</t>
  </si>
  <si>
    <t>125-12-2</t>
  </si>
  <si>
    <t>Bicyclo[2.2.1]heptan-2-ol, 1,7,7-trimethyl-, acetate, exo-</t>
  </si>
  <si>
    <t>Isobornyl acetate</t>
  </si>
  <si>
    <t>Bicyclo[2.2.1]-1,7,7-trimethylheptanyl-2-acetate</t>
  </si>
  <si>
    <t>exo-2-Bornyl acetate</t>
  </si>
  <si>
    <t>exo-2-Camphanyl acetate</t>
  </si>
  <si>
    <t>7492-41-3</t>
  </si>
  <si>
    <t>Bicyclo[2.2.1]heptan-2-ol, 1,7,7-trimethyl-, formate, endo-</t>
  </si>
  <si>
    <t>Bornyl formate</t>
  </si>
  <si>
    <t>endo-2-Bornanyl formate</t>
  </si>
  <si>
    <t>d-Bornyl formate</t>
  </si>
  <si>
    <t>l-Bornyl formate</t>
  </si>
  <si>
    <t>Bornyl methanoate</t>
  </si>
  <si>
    <t>2-Camphanyl formate</t>
  </si>
  <si>
    <t>1200-67-5</t>
  </si>
  <si>
    <t>Bicyclo[2.2.1]heptan-2-ol, 1,7,7-trimethyl-, formate, exo-</t>
  </si>
  <si>
    <t>Isobornyl formate</t>
  </si>
  <si>
    <t>exo-2-Bornyl formate</t>
  </si>
  <si>
    <t>exo-2-Camphanyl formate</t>
  </si>
  <si>
    <t>Isobornyl methanoate</t>
  </si>
  <si>
    <t>exo-1,7,7-Trimethylbicyclo(2.2.1)hept-2-ylformate</t>
  </si>
  <si>
    <t>2756-56-1</t>
  </si>
  <si>
    <t>Bicyclo[2.2.1]heptan-2-ol, 1,7,7-trimethyl-, propanoate, exo-</t>
  </si>
  <si>
    <t>Isobornyl propionate</t>
  </si>
  <si>
    <t>exo-2-Bornyl propionate</t>
  </si>
  <si>
    <t>exo-2-Camphanyl propionate</t>
  </si>
  <si>
    <t>exo-1,7,7-Trimethylbicyclo(2.2.1)hept-2-ylpropionate</t>
  </si>
  <si>
    <t>7549-41-9</t>
  </si>
  <si>
    <t>Bicyclo[2.2.1]heptan-2-ol, 1,7,7-trimethyl-, pentanoate, endo-</t>
  </si>
  <si>
    <t>Bornyl valerate</t>
  </si>
  <si>
    <t>Bornyl n-pentanoate</t>
  </si>
  <si>
    <t>endo-2-Bornyl valerate</t>
  </si>
  <si>
    <t>endo-2-Camphanyl valerate</t>
  </si>
  <si>
    <t>76-50-6</t>
  </si>
  <si>
    <t>Bornyl isopentanoate</t>
  </si>
  <si>
    <t>Bornyl isovalerate (endo-)</t>
  </si>
  <si>
    <t>Bornyl isovalerianate</t>
  </si>
  <si>
    <t>Bornyl 3-methylpentanoate</t>
  </si>
  <si>
    <t>Bornyval</t>
  </si>
  <si>
    <t>Butanoic acid, 3-methyl-, 1,7,7,-trimethylbicyclo[2.2.1]hept-2-yl ester, endo-</t>
  </si>
  <si>
    <t>7779-73-9</t>
  </si>
  <si>
    <t>exo-Bornyl isovalerate</t>
  </si>
  <si>
    <t>Isobornyl isovalerate</t>
  </si>
  <si>
    <t>Butanoic acid, 3-methyl-, 1,7,7-trimethylbicyclo[2.2.1]hept-2-yl ester, exo-</t>
  </si>
  <si>
    <t>Isobornyl isopentanoate</t>
  </si>
  <si>
    <t>Isobornyl 3-methylbutanoate</t>
  </si>
  <si>
    <t>91771-36-7</t>
  </si>
  <si>
    <t>Boronia absolute (Boronia megastigma Nees)</t>
  </si>
  <si>
    <t>Boronia megastigma, ext.</t>
  </si>
  <si>
    <t>Boronia megastigma Nees absolute</t>
  </si>
  <si>
    <t>68650-46-4</t>
  </si>
  <si>
    <t>Barosma betulina, ext.</t>
  </si>
  <si>
    <t>Buchu leaves oil (Barosma spp.)</t>
  </si>
  <si>
    <t>Barosma leaves oil</t>
  </si>
  <si>
    <t>78-93-3</t>
  </si>
  <si>
    <t>2-Butanone</t>
  </si>
  <si>
    <t>Ethyl methyl ketone</t>
  </si>
  <si>
    <t>MEK</t>
  </si>
  <si>
    <t>Methyl ethyl ketone</t>
  </si>
  <si>
    <t>91745-88-9</t>
  </si>
  <si>
    <t>Butter acids</t>
  </si>
  <si>
    <t>97926-23-3</t>
  </si>
  <si>
    <t>Butter esters</t>
  </si>
  <si>
    <t>Butter starter distillate</t>
  </si>
  <si>
    <t>123-86-4</t>
  </si>
  <si>
    <t>Acetic acid, butyl ester</t>
  </si>
  <si>
    <t>Butyl acetate</t>
  </si>
  <si>
    <t>Butyl ethanoate</t>
  </si>
  <si>
    <t>110-19-0</t>
  </si>
  <si>
    <t>Acetic acid, 2-methylpropyl ester</t>
  </si>
  <si>
    <t>Isobutyl acetate</t>
  </si>
  <si>
    <t>Isobutyl ethanoate</t>
  </si>
  <si>
    <t>2-Methyl-1-propyl acetate</t>
  </si>
  <si>
    <t>591-60-6</t>
  </si>
  <si>
    <t>Butanoic acid, 3-oxo-, butyl ester</t>
  </si>
  <si>
    <t>Butyl acetoacetate</t>
  </si>
  <si>
    <t>Butyl 3-ketobutanoate</t>
  </si>
  <si>
    <t>Butyl 3-ketobutyrate</t>
  </si>
  <si>
    <t>Butyl 3-oxobutanoate</t>
  </si>
  <si>
    <t>7779-75-1</t>
  </si>
  <si>
    <t>Butanoic acid, 3-oxo-, 2-methylpropyl ester</t>
  </si>
  <si>
    <t>Isobutyl acetoacetate</t>
  </si>
  <si>
    <t>Isobutyl 3-ketobutanoate</t>
  </si>
  <si>
    <t>Isobutyl 3-ketobutyrate</t>
  </si>
  <si>
    <t>Isobutyl 3-oxobutanoate</t>
  </si>
  <si>
    <t>2-Methyl-1-propyl acetoacetate</t>
  </si>
  <si>
    <t>71-36-3</t>
  </si>
  <si>
    <t>1-Butanol</t>
  </si>
  <si>
    <t>Butyl alcohol</t>
  </si>
  <si>
    <t>Propyl carbinol</t>
  </si>
  <si>
    <t>78-83-1</t>
  </si>
  <si>
    <t>Isobutanol</t>
  </si>
  <si>
    <t>Isobutyl alcohol</t>
  </si>
  <si>
    <t>Isopropyl carbinol</t>
  </si>
  <si>
    <t>1-Propanol, 2-methyl-</t>
  </si>
  <si>
    <t>7779-81-9</t>
  </si>
  <si>
    <t>2-Butenoic acid, 2-methyl-, 2-methylpropyl ester, (Z)-</t>
  </si>
  <si>
    <t>Isobutyl angelate</t>
  </si>
  <si>
    <t>Isobutyl cis-2-methyl-2-butenoate</t>
  </si>
  <si>
    <t>Isobutyl 2-methylisocrotonate</t>
  </si>
  <si>
    <t>7756-96-9</t>
  </si>
  <si>
    <t>Benzoic acid, 2-amino-, butyl ester</t>
  </si>
  <si>
    <t>Butyl anthranilate</t>
  </si>
  <si>
    <t>Butyl 2-aminobenzoate</t>
  </si>
  <si>
    <t>Butyl o-aminobenzoate</t>
  </si>
  <si>
    <t>n-Butyl anthranilate</t>
  </si>
  <si>
    <t>7779-77-3</t>
  </si>
  <si>
    <t>Benzoic acid, 2-amino-, 2-methylpropyl ester</t>
  </si>
  <si>
    <t>Isobutyl anthranilate</t>
  </si>
  <si>
    <t>Isobutyl 2-aminobenzoate</t>
  </si>
  <si>
    <t>Isobutyl o-aminobenzoate</t>
  </si>
  <si>
    <t>25013-16-5</t>
  </si>
  <si>
    <t>BHA</t>
  </si>
  <si>
    <t>Butylated hydroxyanisole</t>
  </si>
  <si>
    <t>2-t-Butyl-4-methoxyphenol and 3-t-butyl-4-methoxyphenol</t>
  </si>
  <si>
    <t>Embanox</t>
  </si>
  <si>
    <t>Phenol, (1,1-dimethylethyl)-4-methoxy-</t>
  </si>
  <si>
    <t>128-37-0</t>
  </si>
  <si>
    <t>BHT</t>
  </si>
  <si>
    <t>Butylated hydroxytoluene</t>
  </si>
  <si>
    <t>2,6-Di-tert-butyl-4-methylphenol</t>
  </si>
  <si>
    <t>Impruvol</t>
  </si>
  <si>
    <t>Ionol c.p.</t>
  </si>
  <si>
    <t>Parabar</t>
  </si>
  <si>
    <t>Phenol, 2,6-bis(1,1-dimethylethyl)-4-methyl-</t>
  </si>
  <si>
    <t>Vianol</t>
  </si>
  <si>
    <t>120-50-3</t>
  </si>
  <si>
    <t>Benzoic acid, 2-methylpropyl ester</t>
  </si>
  <si>
    <t>Isobutyl benzoate</t>
  </si>
  <si>
    <t>2-Methylpropyl benzoate</t>
  </si>
  <si>
    <t>109-21-7</t>
  </si>
  <si>
    <t>Butanoic acid, butyl ester</t>
  </si>
  <si>
    <t>Butyl butyrate</t>
  </si>
  <si>
    <t>Butyl butanoate</t>
  </si>
  <si>
    <t>Butyl n-butyrate</t>
  </si>
  <si>
    <t>539-90-2</t>
  </si>
  <si>
    <t>Butanoic acid, 2-methylpropyl ester</t>
  </si>
  <si>
    <t>Isobutyl butyrate</t>
  </si>
  <si>
    <t>Isobutyl butanoate</t>
  </si>
  <si>
    <t>2-Methylpropanyl butyrate</t>
  </si>
  <si>
    <t>2-Methyl-1-propyl butyrate</t>
  </si>
  <si>
    <t>97-87-0</t>
  </si>
  <si>
    <t>Butyl isobutyrate</t>
  </si>
  <si>
    <t>Butyl 2-methylpropanoate</t>
  </si>
  <si>
    <t>Propanoic acid, 2-methyl-, butyl ester</t>
  </si>
  <si>
    <t>97-85-8</t>
  </si>
  <si>
    <t>Isobutyl isobutyrate</t>
  </si>
  <si>
    <t>Isobutyl 2-methylpropanoate</t>
  </si>
  <si>
    <t>2-Methyl-1-propyl 2-methylpropanoate</t>
  </si>
  <si>
    <t>Propanoic acid, 2-methyl-, 2-methylpropyl ester</t>
  </si>
  <si>
    <t>7492-70-8</t>
  </si>
  <si>
    <t>Butanoic acid, 2-butoxy-1-methyl-2-oxoethyl ester</t>
  </si>
  <si>
    <t>Butyl butyryllactate</t>
  </si>
  <si>
    <t>Butyl butyrolactate</t>
  </si>
  <si>
    <t>Butyl O-butyryllactate</t>
  </si>
  <si>
    <t>7492-44-6</t>
  </si>
  <si>
    <t>2-Benzylidenehexanal</t>
  </si>
  <si>
    <t>alpha-Butylcinnamaldehyde</t>
  </si>
  <si>
    <t>Butyl cinnamic aldehyde</t>
  </si>
  <si>
    <t>alpha-Butyl-beta-phenylacrolein</t>
  </si>
  <si>
    <t>Hexanal, 2-(phenylmethylene)-</t>
  </si>
  <si>
    <t>538-65-8</t>
  </si>
  <si>
    <t>Butyl cinnamate</t>
  </si>
  <si>
    <t>n-Butyl cinnamate</t>
  </si>
  <si>
    <t>Butyl beta-phenylacrylate</t>
  </si>
  <si>
    <t>n-Butyl phenylacrylate</t>
  </si>
  <si>
    <t>Butyl 3-phenylpropenoate</t>
  </si>
  <si>
    <t>2-Propenoic acid, 3-phenyl-, butyl ester</t>
  </si>
  <si>
    <t>122-67-8</t>
  </si>
  <si>
    <t>Isobutyl cinnamate</t>
  </si>
  <si>
    <t>Isobutyl beta-phenylacrylate</t>
  </si>
  <si>
    <t>Isobutyl 3-phenylpropenoate</t>
  </si>
  <si>
    <t>Labdanol</t>
  </si>
  <si>
    <t>2-Methylpropyl cinnamate</t>
  </si>
  <si>
    <t>2-Methylpropyl beta-phenylacrylate</t>
  </si>
  <si>
    <t>2-Methylpropyl 3-phenylpropenoate</t>
  </si>
  <si>
    <t>2-Propenoic acid, 3-phenyl-, 2-methylpropyl ester</t>
  </si>
  <si>
    <t>7492-45-7</t>
  </si>
  <si>
    <t>Butyl 2-decenoate</t>
  </si>
  <si>
    <t>Butyl decylenate</t>
  </si>
  <si>
    <t>2-Decenoic acid, butyl ester</t>
  </si>
  <si>
    <t>17373-84-1</t>
  </si>
  <si>
    <t>Butyl ethyl malonate</t>
  </si>
  <si>
    <t>Ethyl butyl malonate</t>
  </si>
  <si>
    <t>Propanedioic acid, butyl ethyl ester</t>
  </si>
  <si>
    <t>592-84-7</t>
  </si>
  <si>
    <t>Butyl formate</t>
  </si>
  <si>
    <t>Butyl methanoate</t>
  </si>
  <si>
    <t>Formic acid, butyl ester</t>
  </si>
  <si>
    <t>542-55-2</t>
  </si>
  <si>
    <t>Formic acid, 2-methylpropyl ester</t>
  </si>
  <si>
    <t>Isobutyl formate</t>
  </si>
  <si>
    <t>2-Methyl-1-propyl formate</t>
  </si>
  <si>
    <t>Tetryl formate</t>
  </si>
  <si>
    <t>105-01-1</t>
  </si>
  <si>
    <t>2-Furanpropionic acid, 2-methylpropyl ester</t>
  </si>
  <si>
    <t>Isobutyl 3-(2-furan)propionate</t>
  </si>
  <si>
    <t>Isobutyl 2-furanpropionate</t>
  </si>
  <si>
    <t>Isobutyl 3-(2-furyl)propanoate</t>
  </si>
  <si>
    <t>Isobutyl furylpropionate</t>
  </si>
  <si>
    <t>Isobutyl 2-furylpropionate</t>
  </si>
  <si>
    <t>5454-28-4</t>
  </si>
  <si>
    <t>Butyl heptanoate</t>
  </si>
  <si>
    <t>Butyl heptoate</t>
  </si>
  <si>
    <t>Butyl heptylate</t>
  </si>
  <si>
    <t>Heptanoic acid, butyl ester</t>
  </si>
  <si>
    <t>7779-80-8</t>
  </si>
  <si>
    <t>Heptanoic acid, 2-methylpropyl ester</t>
  </si>
  <si>
    <t>Isobutyl heptanoate</t>
  </si>
  <si>
    <t>Isobutyl heptoate</t>
  </si>
  <si>
    <t>Isobutyl heptylate</t>
  </si>
  <si>
    <t>2-Methyl-1-propyl heptanoate</t>
  </si>
  <si>
    <t>626-82-4</t>
  </si>
  <si>
    <t>Butyl caproate</t>
  </si>
  <si>
    <t>Butyl hexanoate</t>
  </si>
  <si>
    <t>Hexanoic acid, butyl ester</t>
  </si>
  <si>
    <t>105-79-3</t>
  </si>
  <si>
    <t>Hexanoic acid, 2-methylpropyl ester</t>
  </si>
  <si>
    <t>Isobutyl hexanoate</t>
  </si>
  <si>
    <t>Isobutyl caproate</t>
  </si>
  <si>
    <t>2-Methyl-1-propyl caproate</t>
  </si>
  <si>
    <t>94-26-8</t>
  </si>
  <si>
    <t>Benzoic acid, p-hydroxy-, butyl ester</t>
  </si>
  <si>
    <t>Butyl p-hydroxy benzoate</t>
  </si>
  <si>
    <t>Butyl paraben</t>
  </si>
  <si>
    <t>Butyl parasept</t>
  </si>
  <si>
    <t>65504-95-2</t>
  </si>
  <si>
    <t>5(or 6)-Butyl-1,4-dioxan-2-one</t>
  </si>
  <si>
    <t>2-Butyl-5- or 6-keto-1,4-dioxane</t>
  </si>
  <si>
    <t>1,4-Dioxan-2-one, 5(or 6)-butyl-</t>
  </si>
  <si>
    <t>138-22-7</t>
  </si>
  <si>
    <t>Butyl 2-hydroxypropanoate</t>
  </si>
  <si>
    <t>Butyl lactate</t>
  </si>
  <si>
    <t>Propanoic acid, 2-hydroxy-, butyl ester</t>
  </si>
  <si>
    <t>106-18-3</t>
  </si>
  <si>
    <t>Butyl dodecanoate</t>
  </si>
  <si>
    <t>Butyl laurate</t>
  </si>
  <si>
    <t>Butyl dodecylate</t>
  </si>
  <si>
    <t>Dodecanoic acid, butyl ester</t>
  </si>
  <si>
    <t>2052-15-5</t>
  </si>
  <si>
    <t>Butyl acetylpropionate</t>
  </si>
  <si>
    <t>Butyl levulinate</t>
  </si>
  <si>
    <t>Butyl 4-ketovalerate</t>
  </si>
  <si>
    <t>Butyl laevulinate</t>
  </si>
  <si>
    <t>Butyl 4-oxopentanoate</t>
  </si>
  <si>
    <t>Pentanoic acid, 4-oxo-, butyl ester</t>
  </si>
  <si>
    <t>7779-78-4</t>
  </si>
  <si>
    <t>Benzyl isoamyl alcohol</t>
  </si>
  <si>
    <t>alpha-Isobutylphenethyl alcohol</t>
  </si>
  <si>
    <t>Benzyl isobutyl carbinol</t>
  </si>
  <si>
    <t>Isobutyl benzyl carbinol</t>
  </si>
  <si>
    <t>4-Methyl-1-phenyl-2-pentanol</t>
  </si>
  <si>
    <t>2-Methylpropyl benzyl carbinol</t>
  </si>
  <si>
    <t>2-Pentanol, 4-methyl-1-phenyl-</t>
  </si>
  <si>
    <t>122-43-0</t>
  </si>
  <si>
    <t>Benzeneacetic acid, butyl ester</t>
  </si>
  <si>
    <t>Butyl phenylacetate</t>
  </si>
  <si>
    <t>Butyl alpha-toluate</t>
  </si>
  <si>
    <t>102-13-6</t>
  </si>
  <si>
    <t>Benzeneacetic acid, 2-methylpropyl ester</t>
  </si>
  <si>
    <t>Isobutyl phenylacetate</t>
  </si>
  <si>
    <t>Isobutyl alpha-toluate</t>
  </si>
  <si>
    <t>2-Methylpropyl phenylacetate</t>
  </si>
  <si>
    <t>590-01-2</t>
  </si>
  <si>
    <t>Butyl propanoate</t>
  </si>
  <si>
    <t>Butyl propionate</t>
  </si>
  <si>
    <t>n-Butyl propionate</t>
  </si>
  <si>
    <t>Propanoic acid, butyl ester</t>
  </si>
  <si>
    <t>540-42-1</t>
  </si>
  <si>
    <t>Isobutyl propanoate</t>
  </si>
  <si>
    <t>Isobutyl propionate</t>
  </si>
  <si>
    <t>2-Methyl-1-propyl propanoate</t>
  </si>
  <si>
    <t>Propionic acid, 2-methylpropyl ester</t>
  </si>
  <si>
    <t>87-19-4</t>
  </si>
  <si>
    <t>Benzoic acid, 2-hydroxy-, 2-methylpropyl ester</t>
  </si>
  <si>
    <t>Isobutyl salicylate</t>
  </si>
  <si>
    <t>Isobutyl o-hydroxybenzoate</t>
  </si>
  <si>
    <t>2-Methylpropyl o-hydroxybenzoate</t>
  </si>
  <si>
    <t>2-Methyl-1-propyl salicylate</t>
  </si>
  <si>
    <t>123-95-5</t>
  </si>
  <si>
    <t>Butyl octadecanoate</t>
  </si>
  <si>
    <t>Butyl stearate</t>
  </si>
  <si>
    <t>Butyl octadecylate</t>
  </si>
  <si>
    <t>Octadecanoic acid, butyl ester</t>
  </si>
  <si>
    <t>Stearic acid, butyl ester</t>
  </si>
  <si>
    <t>544-40-1</t>
  </si>
  <si>
    <t>Butane, 1,1'-thiobis-</t>
  </si>
  <si>
    <t>Butyl sulfide</t>
  </si>
  <si>
    <t>Butylthiobutane</t>
  </si>
  <si>
    <t>Dibutyl sulfide</t>
  </si>
  <si>
    <t>109-42-2</t>
  </si>
  <si>
    <t>Butyl 10-undecenoate</t>
  </si>
  <si>
    <t>Butyl undecylenate</t>
  </si>
  <si>
    <t>10-Undecenoic acid, butyl ester</t>
  </si>
  <si>
    <t>591-68-4</t>
  </si>
  <si>
    <t>Butyl pentanoate</t>
  </si>
  <si>
    <t>Butyl valerate</t>
  </si>
  <si>
    <t>Butyl valerianate</t>
  </si>
  <si>
    <t>Pentanoic acid, butyl ester</t>
  </si>
  <si>
    <t>109-19-3</t>
  </si>
  <si>
    <t>Butanoic acid, 3-methyl-, butyl ester</t>
  </si>
  <si>
    <t>Butyl isovalerate</t>
  </si>
  <si>
    <t>Butyl isopentanoate</t>
  </si>
  <si>
    <t>n-Butyl isovalerate</t>
  </si>
  <si>
    <t>Butyl isovalerianate</t>
  </si>
  <si>
    <t>Butyl 3-methylbutanoate</t>
  </si>
  <si>
    <t>123-72-8</t>
  </si>
  <si>
    <t>Butanal</t>
  </si>
  <si>
    <t>Butyraldehyde</t>
  </si>
  <si>
    <t>Butyl aldehyde</t>
  </si>
  <si>
    <t>n-Butyraldehyde</t>
  </si>
  <si>
    <t>Butyric aldehyde</t>
  </si>
  <si>
    <t>78-84-2</t>
  </si>
  <si>
    <t>Isobutyl aldehyde</t>
  </si>
  <si>
    <t>Isobutyraldehyde</t>
  </si>
  <si>
    <t>Isobutyric aldehyde</t>
  </si>
  <si>
    <t>2-Methylpropanal</t>
  </si>
  <si>
    <t>Propanal, 2-methyl-</t>
  </si>
  <si>
    <t>107-92-6</t>
  </si>
  <si>
    <t>Butanoic acid</t>
  </si>
  <si>
    <t>Butyric acid</t>
  </si>
  <si>
    <t>n-Butyric acid</t>
  </si>
  <si>
    <t>79-31-2</t>
  </si>
  <si>
    <t>Isobutyric acid</t>
  </si>
  <si>
    <t>Isopropylformic acid</t>
  </si>
  <si>
    <t>2-Methylpropanoic acid</t>
  </si>
  <si>
    <t>Propanoic acid, 2-methyl-,</t>
  </si>
  <si>
    <t>60-01-5</t>
  </si>
  <si>
    <t>Butanoic acid, 1,2,3-propanetriyl ester</t>
  </si>
  <si>
    <t>(tri-)Butyrin</t>
  </si>
  <si>
    <t>Butyrin</t>
  </si>
  <si>
    <t>Butyrin, tri-</t>
  </si>
  <si>
    <t>Glyceryl tributyrate</t>
  </si>
  <si>
    <t>Tributyrin</t>
  </si>
  <si>
    <t>58-08-2</t>
  </si>
  <si>
    <t>Caffeine</t>
  </si>
  <si>
    <t>Coffeine</t>
  </si>
  <si>
    <t>Guaranine</t>
  </si>
  <si>
    <t>Methyltheobromine</t>
  </si>
  <si>
    <t>1-H-Purene-2,6-dione, 3,7-dihydro-1,3,7-trimethyl-</t>
  </si>
  <si>
    <t>Theine</t>
  </si>
  <si>
    <t>1,3,7-Trimethyl-2,6-dioxopurine</t>
  </si>
  <si>
    <t>1,3,7-Trimethylxanthine</t>
  </si>
  <si>
    <t>8008-98-8</t>
  </si>
  <si>
    <t>Cajeput oil (Melaleuca leucadendron L.)</t>
  </si>
  <si>
    <t>Cajuput, ext.</t>
  </si>
  <si>
    <t>Melaleuca leucadendron oil</t>
  </si>
  <si>
    <t>62-54-4</t>
  </si>
  <si>
    <t>Acetate of lime</t>
  </si>
  <si>
    <t>Calcium acetate</t>
  </si>
  <si>
    <t>Acetic acid, calcium salt</t>
  </si>
  <si>
    <t>79-92-5</t>
  </si>
  <si>
    <t>Bicyclo[2.2.1]heptane, 2,2-dimethyl-3-methylene-</t>
  </si>
  <si>
    <t>Camphene</t>
  </si>
  <si>
    <t>2,2-Dimethyl-3-methylenenorbornane</t>
  </si>
  <si>
    <t>3,3-Dimethyl-2-methylenenorcamphane</t>
  </si>
  <si>
    <t>464-49-3</t>
  </si>
  <si>
    <t>Bicyclo[2.2.1]heptan-2-one, 1,7,7-trimethyl-, (1R)-</t>
  </si>
  <si>
    <t>d-Camphor</t>
  </si>
  <si>
    <t>d-2-Bornanone</t>
  </si>
  <si>
    <t>d-2-Camphanone</t>
  </si>
  <si>
    <t>Camphor USP</t>
  </si>
  <si>
    <t>Gum camphor</t>
  </si>
  <si>
    <t>2-Keto-1,7,7-trimethylnorcamphane</t>
  </si>
  <si>
    <t>8008-51-3</t>
  </si>
  <si>
    <t>Camphor, Japanese, white, oil (Cinnamomum camphora (L.) Nees et Eberm.)</t>
  </si>
  <si>
    <t>Camphor oil, white</t>
  </si>
  <si>
    <t>Cinnamomum camphora oil, white</t>
  </si>
  <si>
    <t>Oils, camphor</t>
  </si>
  <si>
    <t>68606-83-7</t>
  </si>
  <si>
    <t>Cananga odorata Hook. f. and Thoms.</t>
  </si>
  <si>
    <t>Cananga oil</t>
  </si>
  <si>
    <t>Cananga oderata (Lamark) (Hooker et Thompson)</t>
  </si>
  <si>
    <t>Ylang-ylang, Cananga odorata macrophylla, ext.</t>
  </si>
  <si>
    <t>8023-77-6</t>
  </si>
  <si>
    <t>Capsicum extract (Capsicum spp.)</t>
  </si>
  <si>
    <t>Capsicum oleoresin (Capsicum spp.)</t>
  </si>
  <si>
    <t>8028-89-5</t>
  </si>
  <si>
    <t>Caramel color</t>
  </si>
  <si>
    <t>85940-31-4</t>
  </si>
  <si>
    <t>Caraway (Carum carvi L.)</t>
  </si>
  <si>
    <t>Caraway, ext.</t>
  </si>
  <si>
    <t>Carum carvi</t>
  </si>
  <si>
    <t>999999-00-5</t>
  </si>
  <si>
    <t>Caraway, black (Nigella sativa L.)</t>
  </si>
  <si>
    <t>Nigella sativa</t>
  </si>
  <si>
    <t>8000-42-8</t>
  </si>
  <si>
    <t>Caraway oil</t>
  </si>
  <si>
    <t>Carum carvi L.</t>
  </si>
  <si>
    <t>Carum carvi oil</t>
  </si>
  <si>
    <t>9000-11-7</t>
  </si>
  <si>
    <t>Carboxymethylcellulose</t>
  </si>
  <si>
    <t>Cellulose, carboxymethyl ether</t>
  </si>
  <si>
    <t>85940-32-5</t>
  </si>
  <si>
    <t>Cardamom (Elettaria cardamomum (L.) Maton)</t>
  </si>
  <si>
    <t>Elettaria cardamomum</t>
  </si>
  <si>
    <t>8000-66-6</t>
  </si>
  <si>
    <t>Cardamom, ext.</t>
  </si>
  <si>
    <t>Cardamom seed oil (Elettaria cardamomum (L.) Maton)</t>
  </si>
  <si>
    <t>Cardamom oil (Elettaria cardamomum (L.) Maton)</t>
  </si>
  <si>
    <t>Elettaria cardamomum seed oil</t>
  </si>
  <si>
    <t>1390-65-4</t>
  </si>
  <si>
    <t>Carmine (Coccus cacti L.)</t>
  </si>
  <si>
    <t>84961-45-5</t>
  </si>
  <si>
    <t>Carob bean extract (Ceratonia siliqua L.)</t>
  </si>
  <si>
    <t>Ceratonia siliqua bean extract</t>
  </si>
  <si>
    <t>St. John's bread</t>
  </si>
  <si>
    <t>8015-88-1</t>
  </si>
  <si>
    <t>Carrot, ext.</t>
  </si>
  <si>
    <t>Carrot oil</t>
  </si>
  <si>
    <t>Carrot seed oil</t>
  </si>
  <si>
    <t>Daucus carota L.</t>
  </si>
  <si>
    <t>Daucus carota seed oil</t>
  </si>
  <si>
    <t>499-75-2</t>
  </si>
  <si>
    <t>Carvacrol</t>
  </si>
  <si>
    <t>2-p-Cymenol</t>
  </si>
  <si>
    <t>Cymophenol</t>
  </si>
  <si>
    <t>2-Hydroxy-p-cymene</t>
  </si>
  <si>
    <t>Isopropyl-o-cresol</t>
  </si>
  <si>
    <t>Isothymol</t>
  </si>
  <si>
    <t>2-Methyl-5-isopropylphenol</t>
  </si>
  <si>
    <t>Phenol, 2-methyl-5-(1-methylethyl)-</t>
  </si>
  <si>
    <t>4732-13-2</t>
  </si>
  <si>
    <t>Benzene, 2-ethoxy-1-methyl-4-(1-methylethyl)-</t>
  </si>
  <si>
    <t>Carvacryl ethyl ether</t>
  </si>
  <si>
    <t>2-Ethoxy-p-cymene</t>
  </si>
  <si>
    <t>Ethyl carvacrol</t>
  </si>
  <si>
    <t>Ethyl carvacryl ether</t>
  </si>
  <si>
    <t>5-Isopropyl-2-methylphenetole</t>
  </si>
  <si>
    <t>99-48-9</t>
  </si>
  <si>
    <t>Carveol</t>
  </si>
  <si>
    <t>2-Cyclohexen-1-ol, 2-methyl-5-(1-methylethenyl)-</t>
  </si>
  <si>
    <t>p-Mentha-6,8-dien-2-ol</t>
  </si>
  <si>
    <t>1-Methyl-4-isopropenyl-6-cyclohexen-2-ol</t>
  </si>
  <si>
    <t>562-74-3</t>
  </si>
  <si>
    <t>4-Carvomenthenol</t>
  </si>
  <si>
    <t>3-Cyclohexen-1-ol, 4-methyl-1-(1-methylethyl)-</t>
  </si>
  <si>
    <t>1-p-Menthen-4-ol</t>
  </si>
  <si>
    <t>1-Methyl-4-isopropyl-1-cyclohexene-4-ol</t>
  </si>
  <si>
    <t>Origanol</t>
  </si>
  <si>
    <t>4-Terpinenol</t>
  </si>
  <si>
    <t>99-49-0</t>
  </si>
  <si>
    <t>Carvone</t>
  </si>
  <si>
    <t>2-Cyclohexen-1-one, 2-methyl-5-(1-methylethenyl)-</t>
  </si>
  <si>
    <t>6,8(9)-p-Menthadien-2-one</t>
  </si>
  <si>
    <t>p-Mentha-6,8-dien-2-one</t>
  </si>
  <si>
    <t>1-Methyl-4-isopropenyl-6-cyclohexen-2-one</t>
  </si>
  <si>
    <t>97-42-7</t>
  </si>
  <si>
    <t>Carvyl acetate</t>
  </si>
  <si>
    <t>2-Cyclohexen-1-ol, 2-methyl-5-(1-methylethenyl)-, acetate</t>
  </si>
  <si>
    <t>p-Mentha-6,8-dien-2-yl acetate</t>
  </si>
  <si>
    <t>97-45-0</t>
  </si>
  <si>
    <t>Carvyl propionate</t>
  </si>
  <si>
    <t>2-Cyclohexen-1-ol, 2-methyl-5-(1-methylethenyl)- propionate</t>
  </si>
  <si>
    <t>p-Mentha-6,8-dien-2-yl propionate</t>
  </si>
  <si>
    <t>87-44-5</t>
  </si>
  <si>
    <t>Bicyclo[7.2.0]undec-4-ene, 4,11,11-trimethyl-8-methylene-, [1R-(1R*,4E,9S*)]-</t>
  </si>
  <si>
    <t>beta-Caryophyllene</t>
  </si>
  <si>
    <t>Caryophyllene</t>
  </si>
  <si>
    <t>2-Methylene-6,10,10-trimethylbicyclo(7.2.0.)undecene-5-ene</t>
  </si>
  <si>
    <t>8007-06-5</t>
  </si>
  <si>
    <t>Cascara bitterless extract (Rhamnus purshiana DC.)</t>
  </si>
  <si>
    <t>Rhamnus purshiana extract</t>
  </si>
  <si>
    <t>Cascarilla bark extract (Croton spp.)</t>
  </si>
  <si>
    <t>Croton bark extract</t>
  </si>
  <si>
    <t>Cascarilla bark oil (Croton spp.)</t>
  </si>
  <si>
    <t>Cascarilla oil</t>
  </si>
  <si>
    <t>Croton bark oil</t>
  </si>
  <si>
    <t>84961-46-6</t>
  </si>
  <si>
    <t>Cassia (Cinnamomum cassia Blume)</t>
  </si>
  <si>
    <t>Cinnamomum cassia</t>
  </si>
  <si>
    <t>Cassia bark extract (Cinnamomum cassia Blume)</t>
  </si>
  <si>
    <t>Cinnamomum cassia bark extract</t>
  </si>
  <si>
    <t>8007-80-5</t>
  </si>
  <si>
    <t>Cassia bark oil</t>
  </si>
  <si>
    <t>Cassia oil</t>
  </si>
  <si>
    <t>Cinnamomum cassia bark oil</t>
  </si>
  <si>
    <t>Cinnamomum cassia Blume</t>
  </si>
  <si>
    <t>Cassia buds (Cinnamomum cassia Blume)</t>
  </si>
  <si>
    <t>Cassia flowers</t>
  </si>
  <si>
    <t>Cinnamon flowers</t>
  </si>
  <si>
    <t>89958-31-6</t>
  </si>
  <si>
    <t>Acacia farnesiana absolute</t>
  </si>
  <si>
    <t>Cassie absolute (Acacia farnesiana (L.) Willd.)</t>
  </si>
  <si>
    <t>Cassie, ext.</t>
  </si>
  <si>
    <t>8023-83-4</t>
  </si>
  <si>
    <t>Castoreum</t>
  </si>
  <si>
    <t>Castoreum oil</t>
  </si>
  <si>
    <t>Castoreum extract (Castor spp.)</t>
  </si>
  <si>
    <t>Oils, castoreum</t>
  </si>
  <si>
    <t>Castoreum, liquid (Castor spp.)</t>
  </si>
  <si>
    <t>8001-79-4</t>
  </si>
  <si>
    <t>Castor oil</t>
  </si>
  <si>
    <t>Castor oil (Ricinus communis L.)</t>
  </si>
  <si>
    <t>Palma christi oil</t>
  </si>
  <si>
    <t>Ricinus oil</t>
  </si>
  <si>
    <t>Tangan-tangan oil</t>
  </si>
  <si>
    <t>8001-76-1</t>
  </si>
  <si>
    <t>Acacia catechu extract</t>
  </si>
  <si>
    <t>Catechu extract (Acacia catechu Willd.)</t>
  </si>
  <si>
    <t>Black cutch extract</t>
  </si>
  <si>
    <t>Cachou extract</t>
  </si>
  <si>
    <t>Cashoo extract</t>
  </si>
  <si>
    <t>Pegu catechu extract</t>
  </si>
  <si>
    <t>Acacia catechu powder</t>
  </si>
  <si>
    <t>Catechu powder (Acacia catechu Willd.)</t>
  </si>
  <si>
    <t>Gambir catechu</t>
  </si>
  <si>
    <t>Gambir gum</t>
  </si>
  <si>
    <t>Pale catechu</t>
  </si>
  <si>
    <t>Terra japonica</t>
  </si>
  <si>
    <t>Capsicum annuum var. longum Sendt</t>
  </si>
  <si>
    <t>Cayenne (Capsicum annuum L. var. longum Sendt)</t>
  </si>
  <si>
    <t>8007-20-3</t>
  </si>
  <si>
    <t>Cedar leaf oil (Thuja occidentalis L.)</t>
  </si>
  <si>
    <t>Oils, cedar leaf</t>
  </si>
  <si>
    <t>Thuja occidentalis leaf oil</t>
  </si>
  <si>
    <t>Thuya occidentalis, ext.</t>
  </si>
  <si>
    <t>8015-90-5</t>
  </si>
  <si>
    <t>Apium groveolens</t>
  </si>
  <si>
    <t>Celery seed (Apium graveolens L.)</t>
  </si>
  <si>
    <t>89997-35-3</t>
  </si>
  <si>
    <t>Apium graveolens seed extract</t>
  </si>
  <si>
    <t>Celery seed extract (Apium graveolens L.)</t>
  </si>
  <si>
    <t>Celery, ext.</t>
  </si>
  <si>
    <t>Celery seed extract solid (Apium graveolens L.)</t>
  </si>
  <si>
    <t>Apium graveolens L.</t>
  </si>
  <si>
    <t>Celery seed oil</t>
  </si>
  <si>
    <t>Apium graveolens seed oil</t>
  </si>
  <si>
    <t>8015-92-7</t>
  </si>
  <si>
    <t>Anthemis noblis</t>
  </si>
  <si>
    <t>Chamomile flower, English, oil (Anthemis nobilis L.)</t>
  </si>
  <si>
    <t>8002-66-2</t>
  </si>
  <si>
    <t>Chamomile flower, Hungarian, oil (Matricaria chamomilla L.)</t>
  </si>
  <si>
    <t>Chamomile oil, German</t>
  </si>
  <si>
    <t>Matricaria chamomilla oil</t>
  </si>
  <si>
    <t>84649-86-5</t>
  </si>
  <si>
    <t>Anthemis nobilis, ext.</t>
  </si>
  <si>
    <t>Chamomile flower, Roman, extract (Anthemis nobilis L.)</t>
  </si>
  <si>
    <t>Anthemis nobilis flower extract</t>
  </si>
  <si>
    <t>Anthemis nobilis flower oil</t>
  </si>
  <si>
    <t>Chamomile flower, Roman, oil (Anthemis nobilis L.)</t>
  </si>
  <si>
    <t>Chamomile oil, Roman</t>
  </si>
  <si>
    <t>84604-07-9</t>
  </si>
  <si>
    <t>Cherry bark, wild, extract (Prunus serotina Ehrh.)</t>
  </si>
  <si>
    <t>Prunus serotina bark extract</t>
  </si>
  <si>
    <t>8000-44-0</t>
  </si>
  <si>
    <t>Cherry laurel oil (FFPA) (Prunus laurocerasus L.)</t>
  </si>
  <si>
    <t>Prunus laurocerasus oil</t>
  </si>
  <si>
    <t>89997-54-6</t>
  </si>
  <si>
    <t>Cherry pits extract (Prunus spp.)</t>
  </si>
  <si>
    <t>1338-80-3</t>
  </si>
  <si>
    <t>Anthriscus cerefolium</t>
  </si>
  <si>
    <t>Chervil (Anthriscus cerefolium (L.) Hoffm.)</t>
  </si>
  <si>
    <t>68650-43-1</t>
  </si>
  <si>
    <t>Chicory extract (Cichorium intybus L.)</t>
  </si>
  <si>
    <t>Cichorium intybus extract</t>
  </si>
  <si>
    <t>68990-12-5</t>
  </si>
  <si>
    <t>Cinchona bark red (Cinchona succirubra Pav. or its hybrids)</t>
  </si>
  <si>
    <t>Cinchona succirubra bark</t>
  </si>
  <si>
    <t>Cinchona bark red extract (Cinchona succirubra Pav. or its hybrids)</t>
  </si>
  <si>
    <t>Cinchona succirubra bark extract</t>
  </si>
  <si>
    <t>89997-71-7</t>
  </si>
  <si>
    <t>Cinchona bark yellow (Cinchona spp.)</t>
  </si>
  <si>
    <t>Cinchona bark yellow extract (Cinchona spp.)</t>
  </si>
  <si>
    <t>Cinchona extract (Cinchona spp.)</t>
  </si>
  <si>
    <t>Quinine extract</t>
  </si>
  <si>
    <t>104-55-2</t>
  </si>
  <si>
    <t>Cinnamal</t>
  </si>
  <si>
    <t>Cinnamaldehyde</t>
  </si>
  <si>
    <t>Cinnamic aldehyde</t>
  </si>
  <si>
    <t>Phenylacrolein</t>
  </si>
  <si>
    <t>3-Phenylpropenal</t>
  </si>
  <si>
    <t>3-Phenyl-2-propen-1-al</t>
  </si>
  <si>
    <t>2-Propenal, 3-phenyl-</t>
  </si>
  <si>
    <t>5660-60-6</t>
  </si>
  <si>
    <t>Cinnamaldehyde ethylene glycol acetal</t>
  </si>
  <si>
    <t>Cinnamic aldehyde ethylene glycol acetal</t>
  </si>
  <si>
    <t>Cinncloval</t>
  </si>
  <si>
    <t>1,3-Dioxalane, 2-(2-phenylethenyl)-</t>
  </si>
  <si>
    <t>2-Styryl-1,3-dioxolane</t>
  </si>
  <si>
    <t>2-Styryl-m-dioxolane</t>
  </si>
  <si>
    <t>621-82-9</t>
  </si>
  <si>
    <t>Benzylideneacetic acid</t>
  </si>
  <si>
    <t>Cinnamic acid</t>
  </si>
  <si>
    <t>Cinnamylic acid</t>
  </si>
  <si>
    <t>3-Phenylacrylic acid</t>
  </si>
  <si>
    <t>3-Phenylpropenoic acid</t>
  </si>
  <si>
    <t>2-Propenoic acid, 3-phenyl-</t>
  </si>
  <si>
    <t>Ceylon cinnamon</t>
  </si>
  <si>
    <t>Cinnamon (Cinnamomum spp.)</t>
  </si>
  <si>
    <t>Chinese cinnamon</t>
  </si>
  <si>
    <t>Saigon cinnamon</t>
  </si>
  <si>
    <t>Cinnamomum cassia, ext.</t>
  </si>
  <si>
    <t>Cinnamon bark extract (Cinnamomum spp.)</t>
  </si>
  <si>
    <t>8015-91-6</t>
  </si>
  <si>
    <t>Cinnamomum spp. (bark oil)</t>
  </si>
  <si>
    <t>Cinnamon bark oil</t>
  </si>
  <si>
    <t>Cinnamon bark oil, 'Ceylon'</t>
  </si>
  <si>
    <t>Cinnamomum spp. (leaf oil)</t>
  </si>
  <si>
    <t>Cinnamon leaf oil</t>
  </si>
  <si>
    <t>Cinnamomum zeylanicum (Blume)</t>
  </si>
  <si>
    <t>Cinnamomum zeylanicum, ext.</t>
  </si>
  <si>
    <t>Cinnamon leaf oil, Chinese</t>
  </si>
  <si>
    <t>Cinnamon leaf oil, Ceylon</t>
  </si>
  <si>
    <t>Cinnamon leaf oil, Saigon</t>
  </si>
  <si>
    <t>103-54-8</t>
  </si>
  <si>
    <t>Cinnamyl acetate</t>
  </si>
  <si>
    <t>3-Phenylallyl acetate</t>
  </si>
  <si>
    <t>3-Phenyl-2-propen-1-yl acetate</t>
  </si>
  <si>
    <t>2-Propen-1-ol, 3-phenyl-, acetate</t>
  </si>
  <si>
    <t>104-54-1</t>
  </si>
  <si>
    <t>Cinnamic alcohol</t>
  </si>
  <si>
    <t>Cinnamyl alcohol</t>
  </si>
  <si>
    <t>3-Phenyl-2-propen-1-ol</t>
  </si>
  <si>
    <t>2-Propen-1-ol, 3-phenyl-</t>
  </si>
  <si>
    <t>Styryl carbinol</t>
  </si>
  <si>
    <t>Zimtalcohol</t>
  </si>
  <si>
    <t>87-29-6</t>
  </si>
  <si>
    <t>Cinnamyl 2-aminobenzoate</t>
  </si>
  <si>
    <t>Cinnamyl anthranilate</t>
  </si>
  <si>
    <t>Cinnamyl o-aminobenzoate</t>
  </si>
  <si>
    <t>3-Phenyl-2-propenyl 2-aminobenzoate</t>
  </si>
  <si>
    <t>3-Phenyl-2-propenyl anthranilate</t>
  </si>
  <si>
    <t>2-Propen-1-ol, 3-phenyl-, 2-aminobenzoate</t>
  </si>
  <si>
    <t>103-61-7</t>
  </si>
  <si>
    <t>Butanoic acid, 3-phenyl-2-propenyl ester</t>
  </si>
  <si>
    <t>Cinnamyl butyrate</t>
  </si>
  <si>
    <t>3-Phenylallyl butyrate</t>
  </si>
  <si>
    <t>3-Phenyl-2-propen-1-yl butanoate</t>
  </si>
  <si>
    <t>103-59-3</t>
  </si>
  <si>
    <t>Cinnamyl isobutyrate</t>
  </si>
  <si>
    <t>Cinnamyl 2-methylpropanoate</t>
  </si>
  <si>
    <t>3-Phenyl-2-propen-1-yl isobutyrate</t>
  </si>
  <si>
    <t>3-Phenyl-2-propen-1-yl 2-methylpropanoate</t>
  </si>
  <si>
    <t>Propanoic acid, 2-methyl-, 3-phenyl-2-propenyl ester</t>
  </si>
  <si>
    <t>122-69-0</t>
  </si>
  <si>
    <t>Cinnamyl cinnamate</t>
  </si>
  <si>
    <t>Phenylallyl cinnamate</t>
  </si>
  <si>
    <t>3-Phenylallyl cinnamate</t>
  </si>
  <si>
    <t>3-Phenyl-2-propen-1-yl 3-phenylpropenoate</t>
  </si>
  <si>
    <t>2-Propenoic acid, 3-phenyl-, 3-phenyl-2-popenyl ester</t>
  </si>
  <si>
    <t>104-65-4</t>
  </si>
  <si>
    <t>Cinnamyl formate</t>
  </si>
  <si>
    <t>3-Phenylallyl formate</t>
  </si>
  <si>
    <t>3-Phenyl-2-propen-1-yl formate</t>
  </si>
  <si>
    <t>2-Propen-1-ol, 3-phenyl-, formate</t>
  </si>
  <si>
    <t>7492-65-1</t>
  </si>
  <si>
    <t>Benzeneacetic acid, 3-phenyl-2-propenyl ester</t>
  </si>
  <si>
    <t>Cinnamyl phenylacetate</t>
  </si>
  <si>
    <t>3-Phenylallyl phenylacetate</t>
  </si>
  <si>
    <t>3-Phenyl-2-propen-1-yl phenylacetate</t>
  </si>
  <si>
    <t>103-56-0</t>
  </si>
  <si>
    <t>Cinnamyl propionate</t>
  </si>
  <si>
    <t>3-Phenylallyl propionate</t>
  </si>
  <si>
    <t>3-Phenyl-2-propenyl propanoate</t>
  </si>
  <si>
    <t>3-Phenyl-2-propen-1-yl propionate</t>
  </si>
  <si>
    <t>2-Propen-1-ol, 3-phenyl-, propanoate</t>
  </si>
  <si>
    <t>140-27-2</t>
  </si>
  <si>
    <t>Butanoic acid, 3-methyl-, 3-phenyl-2-propenyl ester</t>
  </si>
  <si>
    <t>Cinnamyl isovalerate</t>
  </si>
  <si>
    <t>Cinnamyl 3-methylbutanoate</t>
  </si>
  <si>
    <t>3-Phenylallyl isovalerate</t>
  </si>
  <si>
    <t>3-Phenylallyl 3-methylbutanoate</t>
  </si>
  <si>
    <t>3-Phenyl-2-propen-1-yl 3-methylbutanoate</t>
  </si>
  <si>
    <t>5392-40-5</t>
  </si>
  <si>
    <t>Citral</t>
  </si>
  <si>
    <t>Citral pure</t>
  </si>
  <si>
    <t>3,7-Dimethyl-2,6-octadienal</t>
  </si>
  <si>
    <t>Geranial and neral</t>
  </si>
  <si>
    <t>Lemarome</t>
  </si>
  <si>
    <t>Neral and geranial</t>
  </si>
  <si>
    <t>2,6-Octadienal, 3,7-dimethyl-</t>
  </si>
  <si>
    <t>7492-66-2</t>
  </si>
  <si>
    <t>Citral diethyl acetal</t>
  </si>
  <si>
    <t>1,1-Diethoxy-3,7-dimethyl-2,6-octadiene</t>
  </si>
  <si>
    <t>3,7-Dimethyl-2,6-octadienal diethyl acetal</t>
  </si>
  <si>
    <t>2,6-Octadiene, 1,1-diethoxy-3,7-dimethyl-</t>
  </si>
  <si>
    <t>7549-37-3</t>
  </si>
  <si>
    <t>Citral dimethyl acetal</t>
  </si>
  <si>
    <t>1,1-Dimethoxy-3,7-dimethyl-2,6-octadiene</t>
  </si>
  <si>
    <t>cis and trans-3,7-Dimethyl-1,1-dimethoxy-2,6-octadienes</t>
  </si>
  <si>
    <t>3,7-Dimethyl-2,6-octadienal dimethyl acetal</t>
  </si>
  <si>
    <t>Geranial and Neral dimethyl acetals</t>
  </si>
  <si>
    <t>2,6-Octadiene, 1,1-dimethoxy-3,7-dimethyl-</t>
  </si>
  <si>
    <t>77-92-9</t>
  </si>
  <si>
    <t>Citric acid</t>
  </si>
  <si>
    <t>2-Hydroxy-1,2,3-propanetricarboxylic acid</t>
  </si>
  <si>
    <t>1,2,3-Propanetricarboxylic acid, 2-hydroxy-</t>
  </si>
  <si>
    <t>106-23-0</t>
  </si>
  <si>
    <t>Citronellal</t>
  </si>
  <si>
    <t>3,7-Dimethyl-6-octenal</t>
  </si>
  <si>
    <t>6-Octenal, 3,7-dimethyl</t>
  </si>
  <si>
    <t>Rhodinal</t>
  </si>
  <si>
    <t>8000-29-1</t>
  </si>
  <si>
    <t>Citronella oil</t>
  </si>
  <si>
    <t>Citronella oil, Java type</t>
  </si>
  <si>
    <t>Cymbopogon nardus, ext.</t>
  </si>
  <si>
    <t>Cymbopogon nardus Rendle</t>
  </si>
  <si>
    <t>Cymbopogon nardus rendle oil</t>
  </si>
  <si>
    <t>Cymbopogon narnus (L.) (W. Watson) var. maha-pengiri (Winter)</t>
  </si>
  <si>
    <t>Cymbopogon winteranus (Jowitt)</t>
  </si>
  <si>
    <t>106-22-9</t>
  </si>
  <si>
    <t>Citronellol</t>
  </si>
  <si>
    <t>dl-Citronellol</t>
  </si>
  <si>
    <t>3,7-Dimethyl-6-octen-1-ol</t>
  </si>
  <si>
    <t>6-Octen-1-ol, 3,7-dimethyl-</t>
  </si>
  <si>
    <t>7492-67-3</t>
  </si>
  <si>
    <t>Acetaldehyde, [(3,7-dimethyl-6-octenyl)oxy]-</t>
  </si>
  <si>
    <t>Citronelloxyacetaldehyde</t>
  </si>
  <si>
    <t>Citronellyl oxyacetaldehyde</t>
  </si>
  <si>
    <t>((3,7-Dimethyl-6-octenyl)oxy)acetaldehyde</t>
  </si>
  <si>
    <t>6,10-Dimethyl-3-oxa-9-undecenal</t>
  </si>
  <si>
    <t>150-84-5</t>
  </si>
  <si>
    <t>Citronellyl acetate</t>
  </si>
  <si>
    <t>3,7-Dimethyl-6-octen-1-yl acetate</t>
  </si>
  <si>
    <t>6-Octen-1-ol, 3,7-dimethyl-, acetate</t>
  </si>
  <si>
    <t>141-16-2</t>
  </si>
  <si>
    <t>Butanoic acid, 3,7-dimethyl-6-octenyl ester</t>
  </si>
  <si>
    <t>Citronellyl butyrate</t>
  </si>
  <si>
    <t>Citronellyl butanoate</t>
  </si>
  <si>
    <t>Citronellyl n-butyrate</t>
  </si>
  <si>
    <t>3,7-Dimethyl-6-octen-1-yl butyrate</t>
  </si>
  <si>
    <t>97-89-2</t>
  </si>
  <si>
    <t>Citronellyl isobutyrate</t>
  </si>
  <si>
    <t>Citronellyl 2-methylpropanoate</t>
  </si>
  <si>
    <t>3,7-Dimethyl-6-octen-1-yl isobutyrate</t>
  </si>
  <si>
    <t>3,7-Dimethyl-6-octen-1-yl 2-methylpropanoate</t>
  </si>
  <si>
    <t>Propanoic acid, 2-methyl-, 3,7-dimethyl-6-octenyl ester</t>
  </si>
  <si>
    <t>105-85-1</t>
  </si>
  <si>
    <t>Citronellyl formate</t>
  </si>
  <si>
    <t>3,7-Dimethyl-6-octen-1-yl formate</t>
  </si>
  <si>
    <t>6-Octen-1-ol, 3,7-dimethyl-, formate</t>
  </si>
  <si>
    <t>139-70-8</t>
  </si>
  <si>
    <t>Benzeneacetic acid, 3,7-dimethyl-6-octenyl ester</t>
  </si>
  <si>
    <t>Citronellyl phenylacetate</t>
  </si>
  <si>
    <t>Citronellyl alpha-toluate</t>
  </si>
  <si>
    <t>3,7-Dimethyl-6-octen-1-yl phenylacetate</t>
  </si>
  <si>
    <t>141-14-0</t>
  </si>
  <si>
    <t>Citronellyl propanoate</t>
  </si>
  <si>
    <t>Citronellyl propionate</t>
  </si>
  <si>
    <t>3,7-Dimethyl-6-octen-1-yl propanoate</t>
  </si>
  <si>
    <t>3,7-Dimethyl-6-octen-1-yl propionate</t>
  </si>
  <si>
    <t>6-Octen-1-ol, 3,7-dimethyl-, propanoate</t>
  </si>
  <si>
    <t>7540-53-6</t>
  </si>
  <si>
    <t>Citronellyl pentanoate</t>
  </si>
  <si>
    <t>Citronellyl valerate</t>
  </si>
  <si>
    <t>Citronellyl valerianate</t>
  </si>
  <si>
    <t>3,7-Dimethyl-6-octen-1-yl pentanoate</t>
  </si>
  <si>
    <t>3,7-Dimethyl-6-octen-1-yl valerate</t>
  </si>
  <si>
    <t>Pentanoic acid, 3,7-dimethyl-6-octenyl ester</t>
  </si>
  <si>
    <t>94266-47-4</t>
  </si>
  <si>
    <t>Citrus peels extract (Citrus spp.)</t>
  </si>
  <si>
    <t>68916-26-7</t>
  </si>
  <si>
    <t>Civet absolute (Viverra civetta Schreber and Viverra zibetha Schreber)</t>
  </si>
  <si>
    <t>Civet cats</t>
  </si>
  <si>
    <t>Civet (secretion)</t>
  </si>
  <si>
    <t>Viverra</t>
  </si>
  <si>
    <t>8016-63-5</t>
  </si>
  <si>
    <t>Clary (Salvia sclarea L.)</t>
  </si>
  <si>
    <t>Clary sage</t>
  </si>
  <si>
    <t>Salvia sclarea</t>
  </si>
  <si>
    <t>Clary oil (Salvia sclarea L.)</t>
  </si>
  <si>
    <t>Clary sage oil</t>
  </si>
  <si>
    <t>Sage clary oil, Russian</t>
  </si>
  <si>
    <t>Sage, Salvia sclarea, ext.</t>
  </si>
  <si>
    <t>Salvia sclarea oil</t>
  </si>
  <si>
    <t>84961-50-2</t>
  </si>
  <si>
    <t>Clove bud extract (Eugenia spp.)</t>
  </si>
  <si>
    <t>Eugenia extract</t>
  </si>
  <si>
    <t>8000-34-8</t>
  </si>
  <si>
    <t>Clove bud oil (Eugenia spp.)</t>
  </si>
  <si>
    <t>Eugenia bud oil</t>
  </si>
  <si>
    <t>Clove bud oleoresin (Eugenia spp.)</t>
  </si>
  <si>
    <t>Eugenia bud oleoresin</t>
  </si>
  <si>
    <t>Clove leaf oil</t>
  </si>
  <si>
    <t>Clove leaf oil, Madagascar</t>
  </si>
  <si>
    <t>Eugenia caryphyllus (Sprengel) Bullock ex S.G. Harrison</t>
  </si>
  <si>
    <t>Eugenia leaf oil</t>
  </si>
  <si>
    <t>85085-25-2</t>
  </si>
  <si>
    <t>Clover tops red extract solid (Trifolium pratense L.)</t>
  </si>
  <si>
    <t>Trifolium pratense extract solid</t>
  </si>
  <si>
    <t>Clove, ext.</t>
  </si>
  <si>
    <t>Cloves (Eugenia spp.)</t>
  </si>
  <si>
    <t>Eugenia spp.</t>
  </si>
  <si>
    <t>Clove stem, oil (Eugenia spp.)</t>
  </si>
  <si>
    <t>Eugenia stem oil</t>
  </si>
  <si>
    <t>84775-48-4</t>
  </si>
  <si>
    <t>Coca leaf extract (decocainized) (Erythroxylon coca Lam.)</t>
  </si>
  <si>
    <t>Erythroxylon coca leaf extract (decocainized)</t>
  </si>
  <si>
    <t>1343-78-8</t>
  </si>
  <si>
    <t>Coccus cacti</t>
  </si>
  <si>
    <t>Cochineal (Coccus cacti L.)</t>
  </si>
  <si>
    <t>8016-21-5</t>
  </si>
  <si>
    <t>Cognac oil, green</t>
  </si>
  <si>
    <t>Cognac, white, oil</t>
  </si>
  <si>
    <t>Cognac oil, white</t>
  </si>
  <si>
    <t>Oils, cognac</t>
  </si>
  <si>
    <t>84775-50-8</t>
  </si>
  <si>
    <t>Coriander (Coriandrum sativum L.)</t>
  </si>
  <si>
    <t>Coriander, ext.</t>
  </si>
  <si>
    <t>Coriandrum sativum</t>
  </si>
  <si>
    <t>8008-52-4</t>
  </si>
  <si>
    <t>Coriander oil (Coriandrum sativum L.)</t>
  </si>
  <si>
    <t>Coriandrum sativum oil</t>
  </si>
  <si>
    <t>999999-21-7</t>
  </si>
  <si>
    <t>Corn silk (Zea mays L.)</t>
  </si>
  <si>
    <t>Zea mays</t>
  </si>
  <si>
    <t>8023-88-9</t>
  </si>
  <si>
    <t>Costus root essential oil, absolute and concrete</t>
  </si>
  <si>
    <t>Costus root oil (Saussurea lappa Clarke )</t>
  </si>
  <si>
    <t>Oils, costus</t>
  </si>
  <si>
    <t>Saussurea lappa root oil</t>
  </si>
  <si>
    <t>Spiral flag oil</t>
  </si>
  <si>
    <t>106-44-5</t>
  </si>
  <si>
    <t>4-Cresol</t>
  </si>
  <si>
    <t>p-Cresol</t>
  </si>
  <si>
    <t>p-Cresylic acid</t>
  </si>
  <si>
    <t>1-Hydroxy-4-methylbenzene</t>
  </si>
  <si>
    <t>p-Hydroxytoluene</t>
  </si>
  <si>
    <t>1-Methyl-4-hydroxybenzene</t>
  </si>
  <si>
    <t>p-Methylphenol</t>
  </si>
  <si>
    <t>Phenol, 4-methyl-</t>
  </si>
  <si>
    <t>8007-87-2</t>
  </si>
  <si>
    <t>Cubebs (Piper cubeba L. f.)</t>
  </si>
  <si>
    <t>Piper cubeba</t>
  </si>
  <si>
    <t>Cubeb oil (Piper cubeba L. f.)</t>
  </si>
  <si>
    <t>Pepper (Piper), P. cubeba, ext.</t>
  </si>
  <si>
    <t>Piper cubeba oil</t>
  </si>
  <si>
    <t>8014-13-9</t>
  </si>
  <si>
    <t>Cumin (Cuminum cyminum L.)</t>
  </si>
  <si>
    <t>Cuminum cyminum</t>
  </si>
  <si>
    <t>122-03-2</t>
  </si>
  <si>
    <t>Benzaldehyde, 4-(1-methylethyl)-</t>
  </si>
  <si>
    <t>Cuminaldehyde</t>
  </si>
  <si>
    <t>Cumaldehyde</t>
  </si>
  <si>
    <t>Cuminal</t>
  </si>
  <si>
    <t>Cuminic aldehyde</t>
  </si>
  <si>
    <t>p-Isopropylbenzaldehyde</t>
  </si>
  <si>
    <t>4-Isopropylbenzenecarboxaldehyde</t>
  </si>
  <si>
    <t>84775-51-9</t>
  </si>
  <si>
    <t>Cumin black (Nigella sativa L.)</t>
  </si>
  <si>
    <t>Cumin, ext.</t>
  </si>
  <si>
    <t>Cumin oil</t>
  </si>
  <si>
    <t>Cuminum cyminum L.</t>
  </si>
  <si>
    <t>Cuminum cyminum oil</t>
  </si>
  <si>
    <t>Citrus aurantium peel extract</t>
  </si>
  <si>
    <t>Curacao peel extract (Citrus aurantium L.)</t>
  </si>
  <si>
    <t>Citrus, ext.</t>
  </si>
  <si>
    <t>Citrus aurantium peel oil</t>
  </si>
  <si>
    <t>Curacao peel oil  (Citrus aurantium L.)</t>
  </si>
  <si>
    <t>68606-81-5</t>
  </si>
  <si>
    <t>Cassis</t>
  </si>
  <si>
    <t>Currant buds black absolute (Ribes nigrum L.)</t>
  </si>
  <si>
    <t>Ribes nigrum buds absolute</t>
  </si>
  <si>
    <t>5292-21-7</t>
  </si>
  <si>
    <t>Cyclohexaneacetic acid</t>
  </si>
  <si>
    <t>Cyclohexylacetic acid</t>
  </si>
  <si>
    <t>Hexahydrophenylacetic acid</t>
  </si>
  <si>
    <t>5452-75-5</t>
  </si>
  <si>
    <t>Cyclohexaneacetic acid, ethyl ester</t>
  </si>
  <si>
    <t>Cyclohexaneethyl acetate</t>
  </si>
  <si>
    <t>Cyclohexylethyl acetate</t>
  </si>
  <si>
    <t>Ethyl cyclohexyl acetate</t>
  </si>
  <si>
    <t>Hexahydrophenethyl acetate</t>
  </si>
  <si>
    <t>622-45-7</t>
  </si>
  <si>
    <t>Acetic acid, cyclohexyl ester</t>
  </si>
  <si>
    <t>Cyclohexyl acetate</t>
  </si>
  <si>
    <t>Cyclohexane acetate</t>
  </si>
  <si>
    <t>7779-16-0</t>
  </si>
  <si>
    <t>Benzoic acid, 2-amino-, cyclohexyl ester</t>
  </si>
  <si>
    <t>Cyclohexyl anthranilate</t>
  </si>
  <si>
    <t>Cyclohexyl 2-aminobenzoate</t>
  </si>
  <si>
    <t>1551-44-6</t>
  </si>
  <si>
    <t>Butanoic acid,  cyclohexyl ester</t>
  </si>
  <si>
    <t>Cyclohexyl butyrate</t>
  </si>
  <si>
    <t>Cyclohexyl butanoate</t>
  </si>
  <si>
    <t>7779-17-1</t>
  </si>
  <si>
    <t>Cyclohexyl cinnamate</t>
  </si>
  <si>
    <t>Cyclohexyl 3-phenylpropenoate</t>
  </si>
  <si>
    <t>2-Propenoic acid, 3-phenyl-, cyclohexyl ester</t>
  </si>
  <si>
    <t>4351-54-6</t>
  </si>
  <si>
    <t>Cyclohexyl formate</t>
  </si>
  <si>
    <t>Formic acid, cyclohexyl ester</t>
  </si>
  <si>
    <t>6222-35-1</t>
  </si>
  <si>
    <t>Cyclohexyl propionate</t>
  </si>
  <si>
    <t>Propanoic acid, cyclohexyl ester</t>
  </si>
  <si>
    <t>7774-44-9</t>
  </si>
  <si>
    <t>Butanoic acid, 3-methyl-, cyclohexyl ester</t>
  </si>
  <si>
    <t>Cyclohexyl isovalerate</t>
  </si>
  <si>
    <t>Cyclohexyl isopentanoate</t>
  </si>
  <si>
    <t>Cyclohexyl isovalerianate</t>
  </si>
  <si>
    <t>Cyclohexyl 3-methylbutanoate</t>
  </si>
  <si>
    <t>99-87-6</t>
  </si>
  <si>
    <t>Benzene, 1-methyl-4-(1-methylethyl)-</t>
  </si>
  <si>
    <t>p-Cymene</t>
  </si>
  <si>
    <t>Cymene</t>
  </si>
  <si>
    <t>Cymol</t>
  </si>
  <si>
    <t>p-Isopropyltoluene</t>
  </si>
  <si>
    <t>p-Methylcumene</t>
  </si>
  <si>
    <t>1-Methyl-4-isopropylbenzene</t>
  </si>
  <si>
    <t>4-Methyl-1-isopropylbenzene</t>
  </si>
  <si>
    <t>68990-74-9</t>
  </si>
  <si>
    <t>Dandelion fluid extract (Taraxacum spp.)</t>
  </si>
  <si>
    <t>Taraxacum fluid extract</t>
  </si>
  <si>
    <t>Dandelion root extract solid (Taraxacum spp.)</t>
  </si>
  <si>
    <t>Taraxacum root extract solid</t>
  </si>
  <si>
    <t>8016-03-3</t>
  </si>
  <si>
    <t>Artemisia pallens, ext.</t>
  </si>
  <si>
    <t>Davana oil (Artemisia pallens Wall.)</t>
  </si>
  <si>
    <t>Artemisia pallens oil</t>
  </si>
  <si>
    <t>706-14-9</t>
  </si>
  <si>
    <t>gamma-Decalactone</t>
  </si>
  <si>
    <t>Decan-4-olide</t>
  </si>
  <si>
    <t>2(3H)-Furanone, 5-hexyldihydro-</t>
  </si>
  <si>
    <t>4-n-Hexyl-4-hydroxybutanoic acid lactone</t>
  </si>
  <si>
    <t>4-Hydroxydecanoic acid, gamma-lactone</t>
  </si>
  <si>
    <t>705-86-2</t>
  </si>
  <si>
    <t>5-n-Amyl-5-hydroxypentanoic acid lactone</t>
  </si>
  <si>
    <t>delta-Decalactone</t>
  </si>
  <si>
    <t>Decan-5-olide</t>
  </si>
  <si>
    <t>5-Hydroxydecanoic acid, delta-lactone</t>
  </si>
  <si>
    <t>2H-Pyran-2-one, tetrahydro-6-pentyl-</t>
  </si>
  <si>
    <t>112-31-2</t>
  </si>
  <si>
    <t>Aldehyde C-10</t>
  </si>
  <si>
    <t>Decanal</t>
  </si>
  <si>
    <t>Capraldehyde</t>
  </si>
  <si>
    <t>Capric aldehyde</t>
  </si>
  <si>
    <t>Caprinaldehyde</t>
  </si>
  <si>
    <t>1-Decanal</t>
  </si>
  <si>
    <t>n-Decyl aldehyde</t>
  </si>
  <si>
    <t>7779-41-1</t>
  </si>
  <si>
    <t>Capraldehyde dimethyl acetal</t>
  </si>
  <si>
    <t>Decanal dimethyl acetal</t>
  </si>
  <si>
    <t>Decane, 1,1-dimethoxy-</t>
  </si>
  <si>
    <t>Decylaldehyde dimethyl acetal</t>
  </si>
  <si>
    <t>1,1-Dimethoxydecane</t>
  </si>
  <si>
    <t>334-48-5</t>
  </si>
  <si>
    <t>Capric acid</t>
  </si>
  <si>
    <t>Decanoic acid</t>
  </si>
  <si>
    <t>Decylic acid</t>
  </si>
  <si>
    <t>112-30-1</t>
  </si>
  <si>
    <t>Alcohol C-10</t>
  </si>
  <si>
    <t>1-Decanol</t>
  </si>
  <si>
    <t>Alfol-10</t>
  </si>
  <si>
    <t>Capric alcohol</t>
  </si>
  <si>
    <t>n-Decanol</t>
  </si>
  <si>
    <t>n-Decyl alcohol</t>
  </si>
  <si>
    <t>Decylic alcohol</t>
  </si>
  <si>
    <t>Nonyl carbinol</t>
  </si>
  <si>
    <t>3913-71-1</t>
  </si>
  <si>
    <t>2-Decenal</t>
  </si>
  <si>
    <t>2-Decen-1-al</t>
  </si>
  <si>
    <t>Decenaldehyde</t>
  </si>
  <si>
    <t>Decylenic aldehyde</t>
  </si>
  <si>
    <t>3-Heptylacrolein</t>
  </si>
  <si>
    <t>112-17-4</t>
  </si>
  <si>
    <t>Acetate C-10</t>
  </si>
  <si>
    <t>Decyl acetate</t>
  </si>
  <si>
    <t>Acetic acid, decyl ester</t>
  </si>
  <si>
    <t>Decanyl acetate</t>
  </si>
  <si>
    <t>5454-09-1</t>
  </si>
  <si>
    <t>Butanoic acid, decyl ester</t>
  </si>
  <si>
    <t>Decyl butyrate</t>
  </si>
  <si>
    <t>Decyl butanoate</t>
  </si>
  <si>
    <t>5454-19-3</t>
  </si>
  <si>
    <t>Decyl propanoate</t>
  </si>
  <si>
    <t>Decyl propionate</t>
  </si>
  <si>
    <t>Propanoic acid, decyl ester</t>
  </si>
  <si>
    <t>431-03-8</t>
  </si>
  <si>
    <t>Biacetyl</t>
  </si>
  <si>
    <t>Diacetyl</t>
  </si>
  <si>
    <t>2,3-Butanedione</t>
  </si>
  <si>
    <t>2,3-Diketobutane</t>
  </si>
  <si>
    <t>Dimethyl diketone</t>
  </si>
  <si>
    <t>Dimethylglyoxal</t>
  </si>
  <si>
    <t>103-50-4</t>
  </si>
  <si>
    <t>Benzene, 1,1'-[oxybis(methylene)]bis-</t>
  </si>
  <si>
    <t>Dibenzyl ether</t>
  </si>
  <si>
    <t>Benzyl ether</t>
  </si>
  <si>
    <t>Benzyl oxide</t>
  </si>
  <si>
    <t>7774-47-2</t>
  </si>
  <si>
    <t>4-Butyl-4-hydroxyoctanoic acid lactone</t>
  </si>
  <si>
    <t>4,4-Dibutyl-gamma-butyrolactone</t>
  </si>
  <si>
    <t>Dibutylbutyrolactone</t>
  </si>
  <si>
    <t>5,5-Dibutyldihydrofuran-2(3H)-one</t>
  </si>
  <si>
    <t>4,4-Dibutyl-4-hydroxybutyric acid, gamma-lactone</t>
  </si>
  <si>
    <t>2(3H)-Furanone, 5,5-dibutyldihydro-</t>
  </si>
  <si>
    <t>109-43-3</t>
  </si>
  <si>
    <t>Butyl sebacate</t>
  </si>
  <si>
    <t>Dibutyl sebacate</t>
  </si>
  <si>
    <t>Decanedioic acid, dibutyl ester</t>
  </si>
  <si>
    <t>Dibutyl decanedioate</t>
  </si>
  <si>
    <t>Dibutyl 1,8-octanedicarboxylate</t>
  </si>
  <si>
    <t>7554-12-3</t>
  </si>
  <si>
    <t>Butanedioic acid, hydroxy-, diethyl ester</t>
  </si>
  <si>
    <t>Diethyl malate</t>
  </si>
  <si>
    <t>Diethyl 2-hydroxybutanedioate</t>
  </si>
  <si>
    <t>Diethyl hydroxysuccinate</t>
  </si>
  <si>
    <t>Ethyl malate</t>
  </si>
  <si>
    <t>dl-Ethyl malate</t>
  </si>
  <si>
    <t>105-53-3</t>
  </si>
  <si>
    <t>Diethyl malonate</t>
  </si>
  <si>
    <t>Ethyl malonate</t>
  </si>
  <si>
    <t>Ethyl methanedicarboxylate</t>
  </si>
  <si>
    <t>Ethyl propanedioate</t>
  </si>
  <si>
    <t>Malonic ester</t>
  </si>
  <si>
    <t>Propanedioic acid, diethyl ester</t>
  </si>
  <si>
    <t>110-40-7</t>
  </si>
  <si>
    <t>Decanedioic acid, diethyl ester</t>
  </si>
  <si>
    <t>Diethyl sebacate</t>
  </si>
  <si>
    <t>Diethyl decanedioate</t>
  </si>
  <si>
    <t>Diethyl 1,8-octanedicarboxylate</t>
  </si>
  <si>
    <t>Ethyl decanedioate</t>
  </si>
  <si>
    <t>Ethyl sebacate</t>
  </si>
  <si>
    <t>123-25-1</t>
  </si>
  <si>
    <t>Butanedioic acid, diethyl ester</t>
  </si>
  <si>
    <t>Diethyl succinate</t>
  </si>
  <si>
    <t>Diethyl butanedioate</t>
  </si>
  <si>
    <t>Diethyl ethanedicarboxylate</t>
  </si>
  <si>
    <t>Ethyl succinate</t>
  </si>
  <si>
    <t>87-91-2</t>
  </si>
  <si>
    <t>Butanedioic acid, 2,3-dihydroxy-[R-(R*,R*]-, diethyl ester</t>
  </si>
  <si>
    <t>Diethyl tartrate</t>
  </si>
  <si>
    <t>Diethyl 2,3-dihydroxybutanedioate</t>
  </si>
  <si>
    <t>Diethyl 2,3-dihydroxysuccinate</t>
  </si>
  <si>
    <t>Ethyl tartrate</t>
  </si>
  <si>
    <t>619-01-2</t>
  </si>
  <si>
    <t>Cyclohexanol, 2-methyl-5-(1-methylethenyl)-</t>
  </si>
  <si>
    <t>Dihydrocarveol (isomer unspecified)</t>
  </si>
  <si>
    <t>8-p-Menthen-2-ol</t>
  </si>
  <si>
    <t>6-Methyl-3-isopropenylcyclohexanol</t>
  </si>
  <si>
    <t>20777-49-5</t>
  </si>
  <si>
    <t>Carhydrine</t>
  </si>
  <si>
    <t>Dihydrocarvyl acetate</t>
  </si>
  <si>
    <t>Cyclohexanol, 2-methyl-5-(1-methylethenyl)-, acetate</t>
  </si>
  <si>
    <t>8-p-Menthen-2-yl acetate</t>
  </si>
  <si>
    <t>p-Menth-8(9)-en-2-yl acetate</t>
  </si>
  <si>
    <t>1-Methyl-4-isopropenylcyclohexan-2-yl acetate</t>
  </si>
  <si>
    <t>6-Methyl-3-isopropenylcyclohexyl acetate</t>
  </si>
  <si>
    <t>(1a,2b,5a)-2-Methyl-5-(1-methylvinyl)cyclohexyl acetate</t>
  </si>
  <si>
    <t>Tuberyl acetate</t>
  </si>
  <si>
    <t>119-84-6</t>
  </si>
  <si>
    <t>1,2-Benzodihydropyrone</t>
  </si>
  <si>
    <t>Dihydrocoumarin</t>
  </si>
  <si>
    <t>2H-1-Benzopyran-2-one, 3,4-dihydro-</t>
  </si>
  <si>
    <t>2-Chromanone</t>
  </si>
  <si>
    <t>3,4-Dihydro-2H-1-benzopyran-2-one</t>
  </si>
  <si>
    <t>o-Hydroxydihydrocinnamic acid lactone</t>
  </si>
  <si>
    <t>Melilotic acid lactone</t>
  </si>
  <si>
    <t>8006-75-5</t>
  </si>
  <si>
    <t>Anethum graveolens</t>
  </si>
  <si>
    <t>Dill (Anethum graveolens L.)</t>
  </si>
  <si>
    <t>Anethum graveolens oil</t>
  </si>
  <si>
    <t>Dill oil (Anethum graveolens L.)</t>
  </si>
  <si>
    <t>Dill, ext.</t>
  </si>
  <si>
    <t>Dill weed oil</t>
  </si>
  <si>
    <t>Dill seed Indian (Anethum spp.)</t>
  </si>
  <si>
    <t>151-10-0</t>
  </si>
  <si>
    <t>Benzene, 1,3-dimethoxy-</t>
  </si>
  <si>
    <t>m-Dimethoxybenzene</t>
  </si>
  <si>
    <t>Benzene, m-dimethoxy-</t>
  </si>
  <si>
    <t>1,3-Dimethoxybenzene</t>
  </si>
  <si>
    <t>Dimethyl resorcinol</t>
  </si>
  <si>
    <t>3-Methoxyanisole</t>
  </si>
  <si>
    <t>m-Methoxyanisole</t>
  </si>
  <si>
    <t>Resorcinol dimethyl ether</t>
  </si>
  <si>
    <t>150-78-7</t>
  </si>
  <si>
    <t>Benzene, 1,4-dimethoxy-</t>
  </si>
  <si>
    <t>p-Dimethoxybenzene</t>
  </si>
  <si>
    <t>1,4-Dimethoxybenzene</t>
  </si>
  <si>
    <t>Dimethylhydroquinone</t>
  </si>
  <si>
    <t>DMB</t>
  </si>
  <si>
    <t>Hydroquinone dimethyl ether</t>
  </si>
  <si>
    <t>89-74-7</t>
  </si>
  <si>
    <t>Acetyl m-xylene</t>
  </si>
  <si>
    <t>2,4-Dimethylacetophenone</t>
  </si>
  <si>
    <t>Ethanone, 1-(2,4-dimethylphenyl)-</t>
  </si>
  <si>
    <t>Methyl 2,4-dimethylphenyl ketone</t>
  </si>
  <si>
    <t>7774-60-9</t>
  </si>
  <si>
    <t>alpha,alpha-Dimethylbenzyl isobutyrate</t>
  </si>
  <si>
    <t>alpha,alpha-Dimethylbenzyl 2-methylpropanoate</t>
  </si>
  <si>
    <t>Phenyl dimethyl carbinyl isobutyrate</t>
  </si>
  <si>
    <t>2-Phenylpropan-2-yl isobutyrate</t>
  </si>
  <si>
    <t>2-Phenylpropan-2-yl 2-methylpropanoate</t>
  </si>
  <si>
    <t>Propanoic acid, 2-methyl-, 1-methyl-1-phenylethyl ester</t>
  </si>
  <si>
    <t>106-72-9</t>
  </si>
  <si>
    <t>Dimethylheptenal</t>
  </si>
  <si>
    <t>2,6-Dimethyl-5-heptenal</t>
  </si>
  <si>
    <t>2,6-Dimethyl-2-hepten-7-al</t>
  </si>
  <si>
    <t>5-Heptenal, 2,6-dimethyl-</t>
  </si>
  <si>
    <t>Melonal</t>
  </si>
  <si>
    <t>7779-07-9</t>
  </si>
  <si>
    <t>2,6-Dimethyloctanal</t>
  </si>
  <si>
    <t>Isodecanal</t>
  </si>
  <si>
    <t>Isodecylaldehyde</t>
  </si>
  <si>
    <t>106-21-8</t>
  </si>
  <si>
    <t>Dihydrocitronellol</t>
  </si>
  <si>
    <t>3,7-Dimethyl-1-octanol</t>
  </si>
  <si>
    <t>1-Octanol, 3,7-dimethyl-</t>
  </si>
  <si>
    <t>Tetrahydrogeraniol</t>
  </si>
  <si>
    <t>151-05-3</t>
  </si>
  <si>
    <t>Benzeneethanol, .alpha.,.alpha.-dimethyl-, acetate</t>
  </si>
  <si>
    <t>alpha,alpha-Dimethylphenethyl acetate</t>
  </si>
  <si>
    <t>Benzyl dimethyl carbinyl acetate</t>
  </si>
  <si>
    <t>2-Benzyl-2-propyl acetate</t>
  </si>
  <si>
    <t>Dimethylbenzyl carbinyl acetate</t>
  </si>
  <si>
    <t>DMBCA</t>
  </si>
  <si>
    <t>1-Phenyl-2-methyl-2-propyl acetate</t>
  </si>
  <si>
    <t>100-86-7</t>
  </si>
  <si>
    <t>Benzeneethanol, .alpha.,.alpha.-dimethyl-</t>
  </si>
  <si>
    <t>alpha,alpha-Dimethylphenethyl alcohol</t>
  </si>
  <si>
    <t>Benzyl dimethyl carbinol</t>
  </si>
  <si>
    <t>2-Benzyl-2-propanol</t>
  </si>
  <si>
    <t>Dimethylbenzyl carbinol</t>
  </si>
  <si>
    <t>alpha,alpha-Dimethylphenethanol</t>
  </si>
  <si>
    <t>alpha-Dimethyl-beta-phenethyl alcohol</t>
  </si>
  <si>
    <t>1,1-Dimethyl-2-phenylethanol, alpha</t>
  </si>
  <si>
    <t>2-Hydroxy-2-methyl-1-phenylpropane</t>
  </si>
  <si>
    <t>2-Methyl-1-phenyl-2-propanol</t>
  </si>
  <si>
    <t>10094-34-5</t>
  </si>
  <si>
    <t>Benzyl dimethyl carbinyl butyrate</t>
  </si>
  <si>
    <t>alpha,alpha-Dimethylphenethyl butyrate</t>
  </si>
  <si>
    <t>2-Benzyl-2-propyl butyrate</t>
  </si>
  <si>
    <t>Butanoic acid, 1,1-dimethyl-2-phenethyl ester</t>
  </si>
  <si>
    <t>Dimethylbenzyl carbinyl butyrate</t>
  </si>
  <si>
    <t>DMBC butyrate</t>
  </si>
  <si>
    <t>2-Methyl-1-phenyl-2-propyl butyrate</t>
  </si>
  <si>
    <t>10058-43-2</t>
  </si>
  <si>
    <t>Benzeneethanol, .alpha.,.alpha.-dimethyl-, formate</t>
  </si>
  <si>
    <t>alpha,alpha-Dimethylphenethyl formate</t>
  </si>
  <si>
    <t>Benzyl dimethyl carbinyl formate</t>
  </si>
  <si>
    <t>2-Benzyl-2-propyl formate</t>
  </si>
  <si>
    <t>Dimethyl benzyl carbinyl formate</t>
  </si>
  <si>
    <t>DMBC formate</t>
  </si>
  <si>
    <t>106-65-0</t>
  </si>
  <si>
    <t>Butanedioic acid, dimethyl ester</t>
  </si>
  <si>
    <t>Dimethyl succinate</t>
  </si>
  <si>
    <t>Dimethyl butanedioate</t>
  </si>
  <si>
    <t>Methyl butanedioate</t>
  </si>
  <si>
    <t>Methyl succinate</t>
  </si>
  <si>
    <t>102-04-5</t>
  </si>
  <si>
    <t>Benzyl ketone</t>
  </si>
  <si>
    <t>1,3-Diphenyl-2-propanone</t>
  </si>
  <si>
    <t>Dibenzyl ketone</t>
  </si>
  <si>
    <t>alpha,alpha(1)-Diphenylacetone</t>
  </si>
  <si>
    <t>2-Propanone, 1,3-diphenyl-</t>
  </si>
  <si>
    <t>7558-79-4</t>
  </si>
  <si>
    <t>Disodium phosphate</t>
  </si>
  <si>
    <t>Phosphoric acid, disodium salt</t>
  </si>
  <si>
    <t>Sodium monohydrogen phosphate (2:1:1)</t>
  </si>
  <si>
    <t>89998-27-6</t>
  </si>
  <si>
    <t>Cretan dittany</t>
  </si>
  <si>
    <t>Dittany of crete (Origanum dictamnus L.)</t>
  </si>
  <si>
    <t>Origanum dictamnus</t>
  </si>
  <si>
    <t>Spanish hops</t>
  </si>
  <si>
    <t>2305-05-7</t>
  </si>
  <si>
    <t>Dihydro-5-octylfuran-2(3H)-one</t>
  </si>
  <si>
    <t>gamma-Dodecalactone</t>
  </si>
  <si>
    <t>Dodecanolide-1,4</t>
  </si>
  <si>
    <t>2(3H)-Furanone, dihydro-5-octyl-</t>
  </si>
  <si>
    <t>4-Hydroxydodecanoic acid, gamma-lactone</t>
  </si>
  <si>
    <t>gamma-Octyl-gamma-butyrolactone</t>
  </si>
  <si>
    <t>gamma-n-Octyl-gamma-butyrolactone</t>
  </si>
  <si>
    <t>4-n-Octyl-4-hydroxybutanoic acid lactone</t>
  </si>
  <si>
    <t>713-95-1</t>
  </si>
  <si>
    <t>delta-Dodecalactone</t>
  </si>
  <si>
    <t>Dodecan-5-olide</t>
  </si>
  <si>
    <t>delta-n-Heptyl-delta-valerolactone</t>
  </si>
  <si>
    <t>5-Hydroxydodecanoic acid, delta-lactone</t>
  </si>
  <si>
    <t>2H-Pyran-2-one, 6-heptyltetrahydro-</t>
  </si>
  <si>
    <t>4826-62-4</t>
  </si>
  <si>
    <t>2-Dodecenal</t>
  </si>
  <si>
    <t>3-Nonylacrolein</t>
  </si>
  <si>
    <t>84649-79-6</t>
  </si>
  <si>
    <t>Agropyrum repens</t>
  </si>
  <si>
    <t>Doggrass extract (Agropyron repens (L.) Beauv.)</t>
  </si>
  <si>
    <t>Couch grass</t>
  </si>
  <si>
    <t>Graminis</t>
  </si>
  <si>
    <t>Quack grass</t>
  </si>
  <si>
    <t>Quick grass</t>
  </si>
  <si>
    <t>9000-19-5</t>
  </si>
  <si>
    <t>Draco rubin extract</t>
  </si>
  <si>
    <t>Dragon's blood extract (Daemonorops spp. or other botanical sources)</t>
  </si>
  <si>
    <t>999999-22-3</t>
  </si>
  <si>
    <t>Dulse (Rhodymenia palmata (L.) Grev.)</t>
  </si>
  <si>
    <t>Rhodymenia palmata</t>
  </si>
  <si>
    <t>91722-58-6</t>
  </si>
  <si>
    <t>Elder flowers (Sambucus canadensis L. or Sambucus nigra L.)</t>
  </si>
  <si>
    <t>Sambucus canadensis L.</t>
  </si>
  <si>
    <t>8023-89-0</t>
  </si>
  <si>
    <t>Canarium gum</t>
  </si>
  <si>
    <t>Elemi gum (Canarium spp.)</t>
  </si>
  <si>
    <t>Canarium oil</t>
  </si>
  <si>
    <t>Elemi oil (Canarium spp.)</t>
  </si>
  <si>
    <t>Resins, Manila elemi</t>
  </si>
  <si>
    <t>8007-27-0</t>
  </si>
  <si>
    <t>Erigeron oil (Erigeron candensis L.)</t>
  </si>
  <si>
    <t>Fleabane oil (Erigeron candensis L.)</t>
  </si>
  <si>
    <t>89-65-6</t>
  </si>
  <si>
    <t>Araboascorbic acid</t>
  </si>
  <si>
    <t>Erythrobic acid</t>
  </si>
  <si>
    <t>d-Erythro-3-ketohexonic acid lactone</t>
  </si>
  <si>
    <t>Glucosaccharonic acid</t>
  </si>
  <si>
    <t>D-erythro-Hex-2-enoic acid, .gamma.-lactone</t>
  </si>
  <si>
    <t>Isoascorbic acid</t>
  </si>
  <si>
    <t>Isovitamin C</t>
  </si>
  <si>
    <t>140-67-0</t>
  </si>
  <si>
    <t>p-Allylanisole</t>
  </si>
  <si>
    <t>Estragole</t>
  </si>
  <si>
    <t>Benzene, 1-methoxy-4-(2-propenyl)-</t>
  </si>
  <si>
    <t>Chavicyl methyl ether</t>
  </si>
  <si>
    <t>Isoanethole</t>
  </si>
  <si>
    <t>p-Methoxyallylbenzene</t>
  </si>
  <si>
    <t>1-Methoxy-4-(2-propen-1-yl)benzene</t>
  </si>
  <si>
    <t>Methyl chavicol</t>
  </si>
  <si>
    <t>8016-88-4</t>
  </si>
  <si>
    <t>Artemisia dracunculus oil</t>
  </si>
  <si>
    <t>Estragon oil (Artemisia dracunculus L.)</t>
  </si>
  <si>
    <t>Tarragon, ext.</t>
  </si>
  <si>
    <t>Tarragon oil</t>
  </si>
  <si>
    <t>10031-82-0</t>
  </si>
  <si>
    <t>Benzaldehyde, 4-ethoxy-</t>
  </si>
  <si>
    <t>p-Ethoxybenzaldehyde</t>
  </si>
  <si>
    <t>4-Ethoxybenzaldehyde</t>
  </si>
  <si>
    <t>Homoanisaldehyde</t>
  </si>
  <si>
    <t>141-78-6</t>
  </si>
  <si>
    <t>Acetic acid, ethyl ester</t>
  </si>
  <si>
    <t>Ethyl acetate</t>
  </si>
  <si>
    <t>Acetic ether</t>
  </si>
  <si>
    <t>Ethyl ethanoate</t>
  </si>
  <si>
    <t>Vinegar naphtha</t>
  </si>
  <si>
    <t>141-97-9</t>
  </si>
  <si>
    <t>Acetoacetic ester</t>
  </si>
  <si>
    <t>Ethyl acetoacetate</t>
  </si>
  <si>
    <t>Butanoic acid, 3-oxo-, ethyl ester</t>
  </si>
  <si>
    <t>Ethyl acetylacetate</t>
  </si>
  <si>
    <t>Ethyl beta-ketobutyrate</t>
  </si>
  <si>
    <t>Ethyl 3-oxobutanoate</t>
  </si>
  <si>
    <t>620-79-1</t>
  </si>
  <si>
    <t>Benzenepropanoic acid, .alpha.-acetyl-, ethyl ester</t>
  </si>
  <si>
    <t>Ethyl 2-acetyl-3-phenylpropionate</t>
  </si>
  <si>
    <t>Ethyl 2-acetyldihydrocinnamate</t>
  </si>
  <si>
    <t>Ethyl alpha-acetylhydrocinnamate</t>
  </si>
  <si>
    <t>Ethyl 2-benzylacetoacetate</t>
  </si>
  <si>
    <t>Ethyl 3-oxo-2-benzylbutanoate</t>
  </si>
  <si>
    <t>1321-30-8</t>
  </si>
  <si>
    <t>Ethyl aconitate (mixed esters)</t>
  </si>
  <si>
    <t>Ethyl 2-carboxyglutaconate</t>
  </si>
  <si>
    <t>Ethyl 1-propene-1,2,3-tricarboxylate</t>
  </si>
  <si>
    <t>1-Propene-1,2,3-tricarboxylic acid, monoethyl ester</t>
  </si>
  <si>
    <t>140-88-5</t>
  </si>
  <si>
    <t>Ethyl acrylate</t>
  </si>
  <si>
    <t>Ethyl propenoate</t>
  </si>
  <si>
    <t>2-Propenoic acid, ethyl ester</t>
  </si>
  <si>
    <t>64-17-5</t>
  </si>
  <si>
    <t>Ethanol</t>
  </si>
  <si>
    <t>Ethyl alcohol</t>
  </si>
  <si>
    <t>Methyl carbinol</t>
  </si>
  <si>
    <t>94-30-4</t>
  </si>
  <si>
    <t>Benzoic acid, 4-methoxy-, ethyl ester</t>
  </si>
  <si>
    <t>Ethyl p-anisate</t>
  </si>
  <si>
    <t>Ethyl anisate</t>
  </si>
  <si>
    <t>Ethyl p-methoxybenzoate</t>
  </si>
  <si>
    <t>87-25-2</t>
  </si>
  <si>
    <t>Benzoic acid, 2-amino-, ethyl ester</t>
  </si>
  <si>
    <t>Ethyl anthranilate</t>
  </si>
  <si>
    <t>Ethyl 2-aminobenzoate</t>
  </si>
  <si>
    <t>Ethyl o-aminobenzoate</t>
  </si>
  <si>
    <t>93-89-0</t>
  </si>
  <si>
    <t>Benzoic acid, ethyl ester</t>
  </si>
  <si>
    <t>Ethyl benzoate</t>
  </si>
  <si>
    <t>Ethyl benzene carboxylate</t>
  </si>
  <si>
    <t>94-02-0</t>
  </si>
  <si>
    <t>Benzenepropanoic acid, .beta.-oxo-, ethyl ester</t>
  </si>
  <si>
    <t>Ethyl benzoylacetate</t>
  </si>
  <si>
    <t>Ethyl 3-phenyl-3-oxopropanoate</t>
  </si>
  <si>
    <t>10031-86-4</t>
  </si>
  <si>
    <t>Butanoic acid, 1-phenylpropyl ester</t>
  </si>
  <si>
    <t>alpha-Ethylbenzyl butyrate</t>
  </si>
  <si>
    <t>Ethyl phenyl carbinyl butyrate</t>
  </si>
  <si>
    <t>alpha-Phenylpropyl butyrate</t>
  </si>
  <si>
    <t>1-Phenyl-1-propyl butyrate</t>
  </si>
  <si>
    <t>10031-87-5</t>
  </si>
  <si>
    <t>Acetic acid, 2-ethylbutyl ester</t>
  </si>
  <si>
    <t>2-Ethylbutyl acetate</t>
  </si>
  <si>
    <t>beta-Ethylbutyl acetate</t>
  </si>
  <si>
    <t>97-96-1</t>
  </si>
  <si>
    <t>Butanal, 2-ethyl-</t>
  </si>
  <si>
    <t>2-Ethylbutyraldehyde</t>
  </si>
  <si>
    <t>Diethylacetaldehyde</t>
  </si>
  <si>
    <t>2-Ethylbutanal</t>
  </si>
  <si>
    <t>105-54-4</t>
  </si>
  <si>
    <t>Butanoic acid, ethyl ester</t>
  </si>
  <si>
    <t>Ethyl butyrate</t>
  </si>
  <si>
    <t>Butyric ether</t>
  </si>
  <si>
    <t>Ethyl n-butanoate</t>
  </si>
  <si>
    <t>Ethyl normal butanoate</t>
  </si>
  <si>
    <t>97-62-1</t>
  </si>
  <si>
    <t>Ethyl isobutyrate</t>
  </si>
  <si>
    <t>Ethyl 2-methylpropanoate</t>
  </si>
  <si>
    <t>Propanoic acid, 2-methyl-, ethyl ester</t>
  </si>
  <si>
    <t>88-09-5</t>
  </si>
  <si>
    <t>Butanoic acid, 2-ethyl-</t>
  </si>
  <si>
    <t>2-Ethylbutyric acid</t>
  </si>
  <si>
    <t>Diethylacetic acid</t>
  </si>
  <si>
    <t>alpha-Ethylbutyric acid</t>
  </si>
  <si>
    <t>103-36-6</t>
  </si>
  <si>
    <t>Ethyl cinnamate</t>
  </si>
  <si>
    <t>Ethyl phenylacrylate</t>
  </si>
  <si>
    <t>Ethyl 3-phenylpropenoate</t>
  </si>
  <si>
    <t>2-Propenoic acid, 3-phenyl-, ethyl ester</t>
  </si>
  <si>
    <t>10094-36-7</t>
  </si>
  <si>
    <t>Cyclohexanepropanoic acid, ethyl ester</t>
  </si>
  <si>
    <t>Ethyl cyclohexanepropionate</t>
  </si>
  <si>
    <t>Ethyl 3-cyclohexylpropanoate</t>
  </si>
  <si>
    <t>Ethyl cyclohexylpropionate</t>
  </si>
  <si>
    <t>Ethyl hexahydrophenylpropionate</t>
  </si>
  <si>
    <t>110-38-3</t>
  </si>
  <si>
    <t>Decanoic acid, ethyl ester</t>
  </si>
  <si>
    <t>Ethyl decanoate</t>
  </si>
  <si>
    <t>Ethyl caprate</t>
  </si>
  <si>
    <t>Ethyl caprinate</t>
  </si>
  <si>
    <t>Ethyl decylate</t>
  </si>
  <si>
    <t>109-94-4</t>
  </si>
  <si>
    <t>Ethyl formate</t>
  </si>
  <si>
    <t>Ethyl methanoate</t>
  </si>
  <si>
    <t>Formic acid, ethyl ester</t>
  </si>
  <si>
    <t>Formic ether</t>
  </si>
  <si>
    <t>10031-90-0</t>
  </si>
  <si>
    <t>Ethyl 2-furanpropionate 'so called'</t>
  </si>
  <si>
    <t>Ethyl 3(2-furyl)propanoate</t>
  </si>
  <si>
    <t>Ethyl furfurylacetate</t>
  </si>
  <si>
    <t>Ethyl furylpropionate</t>
  </si>
  <si>
    <t>2-Furanpropanoic acid, ethyl ester</t>
  </si>
  <si>
    <t>2785-89-9</t>
  </si>
  <si>
    <t>4-Ethylguaiacol</t>
  </si>
  <si>
    <t>4-Ethyl-2-methoxyphenol</t>
  </si>
  <si>
    <t>Homocreosol</t>
  </si>
  <si>
    <t>1-Hydroxy-2-methoxy-4-ethylbenzene</t>
  </si>
  <si>
    <t>2-Methoxy-4-ethylphenol</t>
  </si>
  <si>
    <t>Phenol, 4-ethyl-2-methoxy-</t>
  </si>
  <si>
    <t>106-30-9</t>
  </si>
  <si>
    <t>Cognac oil, artificial</t>
  </si>
  <si>
    <t>Ethyl heptanoate</t>
  </si>
  <si>
    <t>Enanthic ether</t>
  </si>
  <si>
    <t>Ethyl enantate</t>
  </si>
  <si>
    <t>Ethyl heptoate</t>
  </si>
  <si>
    <t>Ethyl heptylate</t>
  </si>
  <si>
    <t>Ethyl oenanthate</t>
  </si>
  <si>
    <t>Heptanoic acid, ethyl ester</t>
  </si>
  <si>
    <t>Oenanthic ether</t>
  </si>
  <si>
    <t>10031-88-6</t>
  </si>
  <si>
    <t>2-Ethyl-3-butylacrolein</t>
  </si>
  <si>
    <t>2-Ethyl-2-heptenal</t>
  </si>
  <si>
    <t>2-Heptenal, 2-ethyl-</t>
  </si>
  <si>
    <t>123-66-0</t>
  </si>
  <si>
    <t>Capronic ether absolute</t>
  </si>
  <si>
    <t>Ethyl hexanoate</t>
  </si>
  <si>
    <t>Ethyl caproate</t>
  </si>
  <si>
    <t>Hexanoic acid, ethyl ester</t>
  </si>
  <si>
    <t>97-64-3</t>
  </si>
  <si>
    <t>Ethyl 2-hydroxypropanoate</t>
  </si>
  <si>
    <t>Ethyl lactate</t>
  </si>
  <si>
    <t>Ethyl alpha-hydroxypropionate</t>
  </si>
  <si>
    <t>Propanoic acid, 2-hydroxy-, ethyl ester</t>
  </si>
  <si>
    <t>106-33-2</t>
  </si>
  <si>
    <t>Dodecanoic acid, ethyl ester</t>
  </si>
  <si>
    <t>Ethyl laurate</t>
  </si>
  <si>
    <t>Ethyl dodecanoate</t>
  </si>
  <si>
    <t>Ethyl dodecylate</t>
  </si>
  <si>
    <t>539-88-8</t>
  </si>
  <si>
    <t>Ethyl acetylpropanoate</t>
  </si>
  <si>
    <t>Ethyl levulinate</t>
  </si>
  <si>
    <t>Ethyl 4-ketovalerate</t>
  </si>
  <si>
    <t>Ethyl laevulate</t>
  </si>
  <si>
    <t>Ethyl laevulinate</t>
  </si>
  <si>
    <t>Ethyl 4-oxopentanoate</t>
  </si>
  <si>
    <t>Levulinic acid, ethyl ester</t>
  </si>
  <si>
    <t>7452-79-1</t>
  </si>
  <si>
    <t>Butanoic acid, 2-methyl-, ethyl ester</t>
  </si>
  <si>
    <t>Ethyl 2-methylbutyrate</t>
  </si>
  <si>
    <t>Ethyl 2-methylbutanoate</t>
  </si>
  <si>
    <t>77-83-8</t>
  </si>
  <si>
    <t>Aldehyde C-16 pure (so called)</t>
  </si>
  <si>
    <t>Ethyl methylphenylglycidate</t>
  </si>
  <si>
    <t>EMPG</t>
  </si>
  <si>
    <t>Ethyl alpha,beta-epoxy-beta-methylhydrocinnamate</t>
  </si>
  <si>
    <t>Ethyl 2,3-epoxy-3-methyl-3-phenylpropionate</t>
  </si>
  <si>
    <t>Ethyl 3-methyl-3-phenylglycidate</t>
  </si>
  <si>
    <t>Fraise pure</t>
  </si>
  <si>
    <t>Methyl phenyl ethyl glycidate</t>
  </si>
  <si>
    <t>Oxiranecarboxylic acid, 3-methyl-3-phenyl-, ethyl ester</t>
  </si>
  <si>
    <t>Strawberry aldehyde</t>
  </si>
  <si>
    <t>124-06-1</t>
  </si>
  <si>
    <t>Ethyl myristate</t>
  </si>
  <si>
    <t>Ethyl tetradecanoate</t>
  </si>
  <si>
    <t>Tetradecanoic acid, ethyl ester</t>
  </si>
  <si>
    <t>109-95-5</t>
  </si>
  <si>
    <t>Ethyl nitrite</t>
  </si>
  <si>
    <t>Nitrous acid, ethyl ester</t>
  </si>
  <si>
    <t>Nitrous ether</t>
  </si>
  <si>
    <t>Spirit of nitrous ether</t>
  </si>
  <si>
    <t>Sweet spirit of nitre</t>
  </si>
  <si>
    <t>123-29-5</t>
  </si>
  <si>
    <t>Ethyl nonanoate</t>
  </si>
  <si>
    <t>Ethyl nonylate</t>
  </si>
  <si>
    <t>Ethyl pelargonate</t>
  </si>
  <si>
    <t>Nonanoic acid, ethyl ester</t>
  </si>
  <si>
    <t>10031-92-2</t>
  </si>
  <si>
    <t>Ethyl 2-nonynoate</t>
  </si>
  <si>
    <t>Ethyl octine carbonate</t>
  </si>
  <si>
    <t>Ethyl octyne carbonate</t>
  </si>
  <si>
    <t>2-Nonynoic acid, ethyl ester</t>
  </si>
  <si>
    <t>106-32-1</t>
  </si>
  <si>
    <t>Ethyl caprylate</t>
  </si>
  <si>
    <t>Ethyl octanoate</t>
  </si>
  <si>
    <t>Ethyl octoate</t>
  </si>
  <si>
    <t>Ethyl octylate</t>
  </si>
  <si>
    <t>Octanoic acid, ethyl ester</t>
  </si>
  <si>
    <t>111-62-6</t>
  </si>
  <si>
    <t>Ethyl cis-9-octadecenoate</t>
  </si>
  <si>
    <t>Ethyl oleate</t>
  </si>
  <si>
    <t>9-Octadecenoic acid (Z)-, ethyl ester</t>
  </si>
  <si>
    <t>628-97-7</t>
  </si>
  <si>
    <t>Ethyl cetylate</t>
  </si>
  <si>
    <t>Ethyl palmitate</t>
  </si>
  <si>
    <t>Ethyl hexadecanoate</t>
  </si>
  <si>
    <t>Hexadecanoic acid, ethyl ester</t>
  </si>
  <si>
    <t>101-97-3</t>
  </si>
  <si>
    <t>Benzeneacetic acid, ethyl ester</t>
  </si>
  <si>
    <t>Ethyl phenylacetate</t>
  </si>
  <si>
    <t>Ethyl alpha-toluate</t>
  </si>
  <si>
    <t>10031-93-3</t>
  </si>
  <si>
    <t>Benzenebutanoic acid, ethyl ester</t>
  </si>
  <si>
    <t>Ethyl 4-phenylbutyrate</t>
  </si>
  <si>
    <t>Ethyl 4-phenylbutanoate</t>
  </si>
  <si>
    <t>121-39-1</t>
  </si>
  <si>
    <t>EPG</t>
  </si>
  <si>
    <t>Ethyl 3-phenylglycidate</t>
  </si>
  <si>
    <t>Ethyl alpha,beta-epoxy-beta-phenylpropionate</t>
  </si>
  <si>
    <t>Ethyl 3-phenyl-2,3-epoxypropionate</t>
  </si>
  <si>
    <t>Ethyl phenylglycidate</t>
  </si>
  <si>
    <t>Ethyl beta-phenylglycidate</t>
  </si>
  <si>
    <t>Oxiranecarboxylic acid, 3-phenyl-, ethyl ester</t>
  </si>
  <si>
    <t>2021-28-5</t>
  </si>
  <si>
    <t>Benzenepropanoic acid, ethyl ester</t>
  </si>
  <si>
    <t>Ethyl 3-phenylpropionate</t>
  </si>
  <si>
    <t>Ethyl dihydrocinnamate</t>
  </si>
  <si>
    <t>Ethyl hydrocinnamate</t>
  </si>
  <si>
    <t>105-37-3</t>
  </si>
  <si>
    <t>Ethyl propanoate</t>
  </si>
  <si>
    <t>Ethyl propionate</t>
  </si>
  <si>
    <t>Propanoic acid, ethyl ester</t>
  </si>
  <si>
    <t>617-35-6</t>
  </si>
  <si>
    <t>Ethyl acetylformate</t>
  </si>
  <si>
    <t>Ethyl pyruvate</t>
  </si>
  <si>
    <t>Ethyl alpha-ketopropionate</t>
  </si>
  <si>
    <t>Ethyl 2-oxopropanoate</t>
  </si>
  <si>
    <t>Ethyl pyroracemate</t>
  </si>
  <si>
    <t>Propanoic acid, 2-oxo-, ethyl ester</t>
  </si>
  <si>
    <t>118-61-6</t>
  </si>
  <si>
    <t>Benzoic acid, 2-hydroxy-, ethyl ester</t>
  </si>
  <si>
    <t>Ethyl salicylate</t>
  </si>
  <si>
    <t>Ethyl 2-hydroxybenzoate</t>
  </si>
  <si>
    <t>Ethyl o-hydroxybenzoate</t>
  </si>
  <si>
    <t>Salicylic ether</t>
  </si>
  <si>
    <t>2396-84-1</t>
  </si>
  <si>
    <t>Ethyl 2,4-hexadienoate</t>
  </si>
  <si>
    <t>Ethyl sorbate</t>
  </si>
  <si>
    <t>2,4-Hexadienoic acid, ethyl ester, (E,E)-</t>
  </si>
  <si>
    <t>5837-78-5</t>
  </si>
  <si>
    <t>2-Butenoic acid, 2-methyl-, ethyl ester, (E)</t>
  </si>
  <si>
    <t>Ethyl tiglate</t>
  </si>
  <si>
    <t>Ethyl (E)-2-methyl-2-butenoate</t>
  </si>
  <si>
    <t>Ethyl 2-methylcrotonate</t>
  </si>
  <si>
    <t>Ethyl alpha-methylcrotonate</t>
  </si>
  <si>
    <t>Ethyl trans-2-methylcrotonate</t>
  </si>
  <si>
    <t>692-86-4</t>
  </si>
  <si>
    <t>Ethyl 10-undecenoate</t>
  </si>
  <si>
    <t>Ethyl undecylenate</t>
  </si>
  <si>
    <t>10-Undecenoic acid, ethyl ester</t>
  </si>
  <si>
    <t>539-82-2</t>
  </si>
  <si>
    <t>Ethyl pentanoate</t>
  </si>
  <si>
    <t>Ethyl valerate</t>
  </si>
  <si>
    <t>Ethyl valerianate</t>
  </si>
  <si>
    <t>Pentanoic acid, ethyl ester</t>
  </si>
  <si>
    <t>108-64-5</t>
  </si>
  <si>
    <t>Butanoic acid, 3-methyl-, ethyl ester</t>
  </si>
  <si>
    <t>Ethyl isovalerate</t>
  </si>
  <si>
    <t>Ethyl isopentanoate</t>
  </si>
  <si>
    <t>Ethyl isovalerianate</t>
  </si>
  <si>
    <t>Ethyl 3-methylbutanoate</t>
  </si>
  <si>
    <t>Ethyl beta-methylbutyrate</t>
  </si>
  <si>
    <t>121-32-4</t>
  </si>
  <si>
    <t>Benzaldehyde, 3-ethoxy-4-hydroxy-</t>
  </si>
  <si>
    <t>Ethyl vanillin</t>
  </si>
  <si>
    <t>Bourbonal</t>
  </si>
  <si>
    <t>3-Ethoxy-4-hydroxybenzaldehyde</t>
  </si>
  <si>
    <t>3-Ethoxyprotocatechualdehyde</t>
  </si>
  <si>
    <t>Ethyl protal</t>
  </si>
  <si>
    <t>Ethylprotocatechualdehyde-3-ethyl ether</t>
  </si>
  <si>
    <t>470-82-6</t>
  </si>
  <si>
    <t>Cajeputol</t>
  </si>
  <si>
    <t>Eucalyptol</t>
  </si>
  <si>
    <t>Cineole</t>
  </si>
  <si>
    <t>1,8-Cineole</t>
  </si>
  <si>
    <t>1,8-Epoxy-p-menthane</t>
  </si>
  <si>
    <t>2-Oxabicyclo[2.2.2]octane, 1,3,3-trimethyl-</t>
  </si>
  <si>
    <t>1,8-Oxido-p-menthane</t>
  </si>
  <si>
    <t>8000-48-4</t>
  </si>
  <si>
    <t>Eucalyptus globulus, ext.</t>
  </si>
  <si>
    <t>Eucalyptus oil (Eucalyptus globulus Labille)</t>
  </si>
  <si>
    <t>Eucalyptus globulus oil</t>
  </si>
  <si>
    <t>97-53-0</t>
  </si>
  <si>
    <t>4-Allylcatechol-2-methyl ether</t>
  </si>
  <si>
    <t>Eugenol</t>
  </si>
  <si>
    <t>4-Allylguaiacol</t>
  </si>
  <si>
    <t>4-Allyl-2-methoxyphenol</t>
  </si>
  <si>
    <t>4-Hydroxy-3-methoxy-1-allylbenzene</t>
  </si>
  <si>
    <t>1-Hydroxy-2-methoxy-4-propenylbenzene</t>
  </si>
  <si>
    <t>2-Methoxy-4-allylphenol</t>
  </si>
  <si>
    <t>Phenol, 2-methoxy-4-(2-propenyl)-</t>
  </si>
  <si>
    <t>97-54-1</t>
  </si>
  <si>
    <t>iso-Eugenol</t>
  </si>
  <si>
    <t>Isoeugenol</t>
  </si>
  <si>
    <t>1-Hydroxy-2-methoxy-4-propen-1-ylbenzene</t>
  </si>
  <si>
    <t>4-Hydroxy-3-methoxy-1-propen-1-ylbenzene</t>
  </si>
  <si>
    <t>3-Methoxy-4-hydroxy-1-propen-1-ylbenzene</t>
  </si>
  <si>
    <t>2-Methoxy-4-propenylphenol</t>
  </si>
  <si>
    <t>Phenol, 2-methoxy-4-(1-propenyl)-</t>
  </si>
  <si>
    <t>4-Propenylguaiacol</t>
  </si>
  <si>
    <t>93-28-7</t>
  </si>
  <si>
    <t>Acetyl eugenol</t>
  </si>
  <si>
    <t>Eugenyl acetate</t>
  </si>
  <si>
    <t>4-Allyl-2-methoxyphenyl acetate</t>
  </si>
  <si>
    <t>Eugenol acetate</t>
  </si>
  <si>
    <t>2-Methoxy-4-(2-propen-1-yl)phenyl acetate</t>
  </si>
  <si>
    <t>Phenol, 2-methoxy-4-(2-propenyl)-, acetate</t>
  </si>
  <si>
    <t>93-29-8</t>
  </si>
  <si>
    <t>Acetisoeugenol</t>
  </si>
  <si>
    <t>Isoeugenyl acetate</t>
  </si>
  <si>
    <t>4-Acetoxy-3-methoxy-1-(1-propen-1-yl)benzene</t>
  </si>
  <si>
    <t>Acetyl iso-eugenol</t>
  </si>
  <si>
    <t>Acetyl isoeugenol</t>
  </si>
  <si>
    <t>Isoeugenol acetate</t>
  </si>
  <si>
    <t>2-Methoxy-4-propenylphenyl acetate</t>
  </si>
  <si>
    <t>Phenol, 2-methoxy-4-(1-propenyl)-, acetate</t>
  </si>
  <si>
    <t>531-26-0</t>
  </si>
  <si>
    <t>4-Allyl-2-methoxyphenyl benzoate</t>
  </si>
  <si>
    <t>Eugenyl benzoate</t>
  </si>
  <si>
    <t>Benzoyl eugenol</t>
  </si>
  <si>
    <t>Eugenol benzoate</t>
  </si>
  <si>
    <t>Phenol, 2-methoxy-4-(2-propenyl)-, benzoate</t>
  </si>
  <si>
    <t>7784-67-0</t>
  </si>
  <si>
    <t>Benzene, 1-ethoxy-2-methoxy-4-(1-propenyl)-</t>
  </si>
  <si>
    <t>Isoeugenyl ethyl ether</t>
  </si>
  <si>
    <t>1-Ethoxy-2-methoxy-4-(1-propen-1-yl)benzene</t>
  </si>
  <si>
    <t>2-Ethoxy-5-propenylanisole</t>
  </si>
  <si>
    <t>Ethyl isoeugenol</t>
  </si>
  <si>
    <t>10031-96-6</t>
  </si>
  <si>
    <t>4-Allyl-2-methoxyphenyl formate</t>
  </si>
  <si>
    <t>Eugenyl formate</t>
  </si>
  <si>
    <t>Eugenol formate</t>
  </si>
  <si>
    <t>Phenol, 2-methoxy-4-(2-propenyl)-, formate</t>
  </si>
  <si>
    <t>4-(2-Propen-1-yl)-2-methoxyphenyl formate</t>
  </si>
  <si>
    <t>7774-96-1</t>
  </si>
  <si>
    <t>Isoeugenyl formate</t>
  </si>
  <si>
    <t>2-Methoxy-4-(1-propen-1-yl)phenyl formate</t>
  </si>
  <si>
    <t>2-Methoxy-4-propenylphenyl formate</t>
  </si>
  <si>
    <t>Phenol, 2-methoxy-4-(1-propenyl)-, formate</t>
  </si>
  <si>
    <t>4-(1-Propen-1-yl)-2-methoxyphenyl formate</t>
  </si>
  <si>
    <t>93-15-2</t>
  </si>
  <si>
    <t>4-Allyl-1,2-dimethoxybenzene</t>
  </si>
  <si>
    <t>Eugenyl methyl ether</t>
  </si>
  <si>
    <t>4-Allylveratrole</t>
  </si>
  <si>
    <t>Benzene, 1,2-dimethoxy-4-(2-propenyl)-</t>
  </si>
  <si>
    <t>1,2-Dimethoxy-4-allylbenzene</t>
  </si>
  <si>
    <t>Eugenol methyl ether</t>
  </si>
  <si>
    <t>Methyl eugenol</t>
  </si>
  <si>
    <t>Methyl eugenol ether</t>
  </si>
  <si>
    <t>93-16-3</t>
  </si>
  <si>
    <t>Benzene, 1,2-dimethoxy-4-(1-propenyl)-</t>
  </si>
  <si>
    <t>Isoeugenyl methyl ether</t>
  </si>
  <si>
    <t>1,2-Dimethoxy-4-propenylbenzene</t>
  </si>
  <si>
    <t>1,2-Dimethoxy-4-(1-propen-1-yl)benzene</t>
  </si>
  <si>
    <t>3,4-Dimethoxy-1-(1-propen-1-yl)benzene</t>
  </si>
  <si>
    <t>Isoeugenol methyl ether</t>
  </si>
  <si>
    <t>Methyl isoeugenol</t>
  </si>
  <si>
    <t>4-Propenylveratrole</t>
  </si>
  <si>
    <t>120-24-1</t>
  </si>
  <si>
    <t>Benzeneacetic acid, 2-methoxy-4-(1-propenyl)phenyl ester</t>
  </si>
  <si>
    <t>Isoeugenyl phenylacetate</t>
  </si>
  <si>
    <t>Isoeugenyl alpha-toluate</t>
  </si>
  <si>
    <t>2-Methoxy-4-(1-propen-1-yl)phenyl phenylacetate</t>
  </si>
  <si>
    <t>2-Methoxy-4-propenylphenyl phenylacetate</t>
  </si>
  <si>
    <t>4-Propenylguaiacyl phenylacetate</t>
  </si>
  <si>
    <t>4602-84-0</t>
  </si>
  <si>
    <t>2,6,10-Dodecatrien-1-ol, 3,7,11-trimethyl-</t>
  </si>
  <si>
    <t>Farnesol</t>
  </si>
  <si>
    <t>Farnesyl alcohol</t>
  </si>
  <si>
    <t>3,7,11-Trimethyl-2,6,10-dodecatrien-1-ol</t>
  </si>
  <si>
    <t>4695-62-9</t>
  </si>
  <si>
    <t>Bicyclo[2.2.1]heptan-2-one, 1,3,3-trimethyl-, d-</t>
  </si>
  <si>
    <t>d-Fenchone</t>
  </si>
  <si>
    <t>d-2-Fenchanone</t>
  </si>
  <si>
    <t>(1S)-1,3,3-Trimethylbicyclo(2.2.1)heptan-2-one</t>
  </si>
  <si>
    <t>1,3,3-Trimethylbicyclo(2.2.1)heptan-2-one</t>
  </si>
  <si>
    <t>d-1,3,3-Trimethyl-2-norbornanone</t>
  </si>
  <si>
    <t>d-1,3,3-Trimethyl-2-norcamphanone</t>
  </si>
  <si>
    <t>1632-73-1</t>
  </si>
  <si>
    <t>Bicyclo[2.2.1]heptan-2-ol, 1,3,3-trimethyl-</t>
  </si>
  <si>
    <t>Fenchyl alcohol</t>
  </si>
  <si>
    <t>2-Fenchanol</t>
  </si>
  <si>
    <t>Fenchol</t>
  </si>
  <si>
    <t>alpha-Fenchyl alcohol</t>
  </si>
  <si>
    <t>1,3,3-Trimethylbicyclo(2.2.1)heptan-2-ol</t>
  </si>
  <si>
    <t>1,3,3-Trimethyl-2-norbornanol</t>
  </si>
  <si>
    <t>84625-39-8</t>
  </si>
  <si>
    <t>Fennel, common(Foeniculum vulgare Mill.)</t>
  </si>
  <si>
    <t>Fennel, ext.</t>
  </si>
  <si>
    <t>Foeniculum vulgare</t>
  </si>
  <si>
    <t>Fennel, sweet (Foeniculum vulgare Mill. var Dulce (D.C.)</t>
  </si>
  <si>
    <t>Finochio</t>
  </si>
  <si>
    <t>Florence fennel</t>
  </si>
  <si>
    <t>8006-84-6</t>
  </si>
  <si>
    <t>Fennel, Foeniculum vulgare dulce, ext.</t>
  </si>
  <si>
    <t>Fennel oil, sweet (Foeniculum vulgare Mill. var. dulce DC.)</t>
  </si>
  <si>
    <t>Fennel oil</t>
  </si>
  <si>
    <t>Foeniculum vulgare oil</t>
  </si>
  <si>
    <t>68990-15-8</t>
  </si>
  <si>
    <t>Fenugreek (Trigonella foenum-graecum L.)</t>
  </si>
  <si>
    <t>Trigonella foenum-graecum</t>
  </si>
  <si>
    <t>84625-40-1</t>
  </si>
  <si>
    <t>Fenugreek, ext.</t>
  </si>
  <si>
    <t>Fenugreek extract (Trigonella foenum-graecum L.)</t>
  </si>
  <si>
    <t>Trigonella foenum-graecum extract</t>
  </si>
  <si>
    <t>Fenugreek oleoresin (Trigonella foenumgraecum L.)</t>
  </si>
  <si>
    <t>Trigonella foenumgraecum oleoresin</t>
  </si>
  <si>
    <t>64-18-6</t>
  </si>
  <si>
    <t>Formic acid</t>
  </si>
  <si>
    <t>Methanoic acid</t>
  </si>
  <si>
    <t>110-17-8</t>
  </si>
  <si>
    <t>Allomaleic acid</t>
  </si>
  <si>
    <t>Fumaric acid</t>
  </si>
  <si>
    <t>Boletic acid</t>
  </si>
  <si>
    <t>2-Butenedioic acid, (E)-</t>
  </si>
  <si>
    <t>trans-Butenedioic acid</t>
  </si>
  <si>
    <t>trans-1,2-Ethylenedicarboxylic acid</t>
  </si>
  <si>
    <t>98-01-1</t>
  </si>
  <si>
    <t>Fural</t>
  </si>
  <si>
    <t>Furfural</t>
  </si>
  <si>
    <t>2-Furaldehyde</t>
  </si>
  <si>
    <t>2-Furancarboxaldehyde</t>
  </si>
  <si>
    <t>Furfuraldehyde</t>
  </si>
  <si>
    <t>alpha-Furfuraldehyde</t>
  </si>
  <si>
    <t>2-Furylcarboxaldehyde</t>
  </si>
  <si>
    <t>Pyromucic aldehyde</t>
  </si>
  <si>
    <t>623-17-6</t>
  </si>
  <si>
    <t>2-Furanmethanol, acetate</t>
  </si>
  <si>
    <t>Furfuryl acetate</t>
  </si>
  <si>
    <t>2-Furyl carbinyl acetate</t>
  </si>
  <si>
    <t>98-00-0</t>
  </si>
  <si>
    <t>2-Furancarbinol</t>
  </si>
  <si>
    <t>Furfuryl alcohol</t>
  </si>
  <si>
    <t>2-Furanmethanol</t>
  </si>
  <si>
    <t>Furfuralcohol</t>
  </si>
  <si>
    <t>alpha-Furylcarbinol</t>
  </si>
  <si>
    <t>2-Furylcarbinol</t>
  </si>
  <si>
    <t>2-Hydroxymethylfuran</t>
  </si>
  <si>
    <t>770-27-4</t>
  </si>
  <si>
    <t>Butanal, 2-(2-furanylmethylene)-</t>
  </si>
  <si>
    <t>2-Furfurylidene butyraldehyde</t>
  </si>
  <si>
    <t>2-Ethyl-3(2-furyl)acrolein</t>
  </si>
  <si>
    <t>2-Ethyl-3(2-furyl)-2-propenal</t>
  </si>
  <si>
    <t>3(2-Furyl)-2-ethylacrolein</t>
  </si>
  <si>
    <t>3(2-Furyl)-2-ethyl-2-propenal</t>
  </si>
  <si>
    <t>98-02-2</t>
  </si>
  <si>
    <t>2-Furanmethanethiol</t>
  </si>
  <si>
    <t>Furfuryl mercaptan</t>
  </si>
  <si>
    <t>alpha-Furfuryl mercaptan</t>
  </si>
  <si>
    <t>2-Furylmethanethiol</t>
  </si>
  <si>
    <t>623-30-3</t>
  </si>
  <si>
    <t>2-Furanacrolein</t>
  </si>
  <si>
    <t>3-(2-Furyl)acrolein</t>
  </si>
  <si>
    <t>Furylacrolein 'so called'</t>
  </si>
  <si>
    <t>3-(2-Furyl)acrylaldehyde</t>
  </si>
  <si>
    <t>3-(2-Furyl)-2-propen-1-al</t>
  </si>
  <si>
    <t>2-Propenal, 3-(2-furanyl)-</t>
  </si>
  <si>
    <t>623-15-4</t>
  </si>
  <si>
    <t>3-Buten-2-one, 4-(2-furanyl)-</t>
  </si>
  <si>
    <t>4-(2-Furyl)-3-buten-2-one</t>
  </si>
  <si>
    <t>Furfuralacetone</t>
  </si>
  <si>
    <t>Furfurylidene acetone</t>
  </si>
  <si>
    <t>6975-60-6</t>
  </si>
  <si>
    <t>Furfuryl methyl ketone</t>
  </si>
  <si>
    <t>(2-Furyl)-2-propanone</t>
  </si>
  <si>
    <t>Furyl acetone</t>
  </si>
  <si>
    <t>Methyl furfuryl ketone</t>
  </si>
  <si>
    <t>2-Propanone, 1-(2-furanyl)-</t>
  </si>
  <si>
    <t>8013-75-0</t>
  </si>
  <si>
    <t>Fusel oil</t>
  </si>
  <si>
    <t>Fusel oil, refined</t>
  </si>
  <si>
    <t>8024-40-6</t>
  </si>
  <si>
    <t>Alpinia root</t>
  </si>
  <si>
    <t>Galangal root (Alpinia spp.)</t>
  </si>
  <si>
    <t>Alpinia root extract</t>
  </si>
  <si>
    <t>Galangal root extract (Alpinia spp.)</t>
  </si>
  <si>
    <t>Alpinia root oil</t>
  </si>
  <si>
    <t>Galangal root oil (Alpinia spp.)</t>
  </si>
  <si>
    <t>8023-91-4</t>
  </si>
  <si>
    <t>Ferula oil</t>
  </si>
  <si>
    <t>Galbanum oil (Ferula spp.)</t>
  </si>
  <si>
    <t>9000-24-2</t>
  </si>
  <si>
    <t>Ferula resin</t>
  </si>
  <si>
    <t>Galbanum resin (Ferula spp.)</t>
  </si>
  <si>
    <t>Galbanum gum</t>
  </si>
  <si>
    <t>8000-78-0</t>
  </si>
  <si>
    <t>Allium sativum oil</t>
  </si>
  <si>
    <t>Garlic oil (Allium sativum L.)</t>
  </si>
  <si>
    <t>Oils, garlic</t>
  </si>
  <si>
    <t>90131-21-8</t>
  </si>
  <si>
    <t>Genet absolute (Spartium junceum L.)</t>
  </si>
  <si>
    <t>Spartium junceum, absolute</t>
  </si>
  <si>
    <t>Broom extract</t>
  </si>
  <si>
    <t>Genet extract (Spartium junceum L.)</t>
  </si>
  <si>
    <t>Spartium junceum extract</t>
  </si>
  <si>
    <t>72968-42-4</t>
  </si>
  <si>
    <t>Gentiana lutea root extract</t>
  </si>
  <si>
    <t>Gentian root extract (Gentiana lutea L.)</t>
  </si>
  <si>
    <t>106-24-1</t>
  </si>
  <si>
    <t>2,6-Dimethyl-2,6-octadien-8-ol</t>
  </si>
  <si>
    <t>Geraniol</t>
  </si>
  <si>
    <t>trans-3,7-Dimethyl-2,6-octadien-1-ol</t>
  </si>
  <si>
    <t>trans-3,7-Dimethyl-2,7-octadien-1-ol</t>
  </si>
  <si>
    <t>Meranol</t>
  </si>
  <si>
    <t>2,6-Octadien-1-ol, 3,7-dimethyl-, (e)-</t>
  </si>
  <si>
    <t>8000-46-2</t>
  </si>
  <si>
    <t>Geranium rose oil (Pelargonium graveolens L'Her)</t>
  </si>
  <si>
    <t>105-87-3</t>
  </si>
  <si>
    <t>trans-3,7-Dimethyl-2,6-octadien-1-yl acetate</t>
  </si>
  <si>
    <t>Geranyl acetate</t>
  </si>
  <si>
    <t>2,6-Octadien-1-ol, 3,7-dimethyl-, acetate, (E)-</t>
  </si>
  <si>
    <t>10032-00-5</t>
  </si>
  <si>
    <t>Butanoic acid, 3-oxo-, 3,7-dimethyl-2,6-octadienyl ester</t>
  </si>
  <si>
    <t>Geranyl acetoacetate</t>
  </si>
  <si>
    <t>trans-3,7-Dimethyl-2,6-octadien-1-yl acetoacetate</t>
  </si>
  <si>
    <t>(E)-3,7-Dimethyl-2,6-octadienyl acetoacetate</t>
  </si>
  <si>
    <t>trans-3,7-Dimethyl-2,6-octadien-1-yl 3-oxobutanoate</t>
  </si>
  <si>
    <t>Geranyl beta-ketobutyrate</t>
  </si>
  <si>
    <t>Geranyl 3-oxobutanoate</t>
  </si>
  <si>
    <t>94-48-4</t>
  </si>
  <si>
    <t>trans-3,7-Dimethyl-2,6-octadien-1-yl benzoate</t>
  </si>
  <si>
    <t>Geranyl benzoate</t>
  </si>
  <si>
    <t>Geraniol benzoate</t>
  </si>
  <si>
    <t>2,6-Octadien-1-ol, 3,7-dimethyl-, benzoate, (E)</t>
  </si>
  <si>
    <t>106-29-6</t>
  </si>
  <si>
    <t>Butanoic acid, 3,7-dimethyl-2,6-octadien-1-yl ester (E)</t>
  </si>
  <si>
    <t>Geranyl butyrate</t>
  </si>
  <si>
    <t>trans-3,7-Dimethyl-2,6-octadien-1-yl butanoate</t>
  </si>
  <si>
    <t>2345-26-8</t>
  </si>
  <si>
    <t>trans-3,7-Dimethyl-2,6-octadien-1-yl isobutyrate</t>
  </si>
  <si>
    <t>Geranyl isobutyrate</t>
  </si>
  <si>
    <t>trans-3,7-Dimethyl-2,6-octadien-1-yl 2-methylpropanoate</t>
  </si>
  <si>
    <t>Geranyl 2-methylpropanoate</t>
  </si>
  <si>
    <t>Propanoic acid, 2-methyl-, 3,7-dimethyl-2,6-octadienyl ester, (E)</t>
  </si>
  <si>
    <t>105-86-2</t>
  </si>
  <si>
    <t>trans-3,7-Dimethyl-2,6-octadien-1-yl formate</t>
  </si>
  <si>
    <t>Geranyl formate</t>
  </si>
  <si>
    <t>2,6-Octadien-1-ol, 3,7-dimethyl-, formate, (E)-</t>
  </si>
  <si>
    <t>10032-02-7</t>
  </si>
  <si>
    <t>trans-3,7-Dimethyl-2,6-octadien-1-yl hexanoate</t>
  </si>
  <si>
    <t>Geranyl hexanoate</t>
  </si>
  <si>
    <t>Geranyl caproate</t>
  </si>
  <si>
    <t>Hexanoic acid, 3,7-dimethyl-2,6-octadienyl ester, (E)</t>
  </si>
  <si>
    <t>102-22-7</t>
  </si>
  <si>
    <t>Benzeneacetic, 3,7-dimethyl-2,6-octadienyl ester</t>
  </si>
  <si>
    <t>Geranyl phenylacetate</t>
  </si>
  <si>
    <t>trans-3,7-Dimethyl-2,6-octadien-1-yl phenylacetate</t>
  </si>
  <si>
    <t>Geranyl alpha-toluate</t>
  </si>
  <si>
    <t>105-90-8</t>
  </si>
  <si>
    <t>trans-3,7-Dimethyl-2,6-octadien-1-yl propanoate</t>
  </si>
  <si>
    <t>Geranyl propionate</t>
  </si>
  <si>
    <t>trans-3,7-Dimethyl-2,6-octadien-1-yl propionate</t>
  </si>
  <si>
    <t>Geranyl propanoate</t>
  </si>
  <si>
    <t>2,6-Octadien-1-ol, 3,7-dimethyl-, propanoate</t>
  </si>
  <si>
    <t>109-20-6</t>
  </si>
  <si>
    <t>Butanoic acid, 3-methyl-, 3,7-dimethyl-2,6-octadienyl ester, (E)-</t>
  </si>
  <si>
    <t>Geranyl isovalerate</t>
  </si>
  <si>
    <t>trans-3,7-Dimethyl-2,6-octadien-1-yl isopentanoate</t>
  </si>
  <si>
    <t>trans-3,7-Dimethyl-2,6-octadien-1-yl isovalerate</t>
  </si>
  <si>
    <t>trans-3,7-Dimethyl-2,6-octadien-1-yl 3-methylbutanoate</t>
  </si>
  <si>
    <t>Geranyl isopentanoate</t>
  </si>
  <si>
    <t>Geranyl isovalerianate</t>
  </si>
  <si>
    <t>Geranyl 3-methylbutanoate</t>
  </si>
  <si>
    <t>9000-28-6</t>
  </si>
  <si>
    <t>Anogeissus latifolia gum</t>
  </si>
  <si>
    <t>Ghatti gum (Anogeissus latifolia Wall.)</t>
  </si>
  <si>
    <t>Gum, ghatti</t>
  </si>
  <si>
    <t>Indian gum</t>
  </si>
  <si>
    <t>84696-15-1</t>
  </si>
  <si>
    <t>Ginger (Zingiber officinale Rosc.)</t>
  </si>
  <si>
    <t>Zingiber officinale Rosc.</t>
  </si>
  <si>
    <t>Ginger, ext.</t>
  </si>
  <si>
    <t>Ginger extract (Zingiber officinale Rosc.)</t>
  </si>
  <si>
    <t>Zingiber officinale extract</t>
  </si>
  <si>
    <t>8007-08-7</t>
  </si>
  <si>
    <t>Ginger oil</t>
  </si>
  <si>
    <t>Zingiber officinale oil</t>
  </si>
  <si>
    <t>Zingiber officinale (Roscoe)</t>
  </si>
  <si>
    <t>Ginger oleoresin (Zingiber officinale Rosc.)</t>
  </si>
  <si>
    <t>Zingiber officinale oleoresin</t>
  </si>
  <si>
    <t>3891-59-6</t>
  </si>
  <si>
    <t>Glucose pentaacetate</t>
  </si>
  <si>
    <t>D-Glucose, 2,3,4,5,6-pentaacetate</t>
  </si>
  <si>
    <t>Pentaacetylglucose</t>
  </si>
  <si>
    <t>alpha-Pentaacetyl-dextro-glucose</t>
  </si>
  <si>
    <t>beta-Pentaacetyl-dextro-glucose</t>
  </si>
  <si>
    <t>1,2,3,4,6-Pentaacetyl-beta-d-glucose</t>
  </si>
  <si>
    <t>1,2,3,4,6-Pentaacetyl-alpha-d-glucose</t>
  </si>
  <si>
    <t>56-81-5</t>
  </si>
  <si>
    <t>Glycerine</t>
  </si>
  <si>
    <t>Glycerol</t>
  </si>
  <si>
    <t>1,2,3-Propanetriol</t>
  </si>
  <si>
    <t>Trihydroxypropane</t>
  </si>
  <si>
    <t>111-03-5</t>
  </si>
  <si>
    <t>2,3-Dihydroxypropyl oleate</t>
  </si>
  <si>
    <t>Glyceryl monooleate</t>
  </si>
  <si>
    <t>1-Glyceryl monooleate</t>
  </si>
  <si>
    <t>Monoolein</t>
  </si>
  <si>
    <t>9-Octadecenoic acid (Z)-, 2,3-dihydroxypropyl ester</t>
  </si>
  <si>
    <t>(mono)Olein</t>
  </si>
  <si>
    <t>123-94-4</t>
  </si>
  <si>
    <t>Glyceryl monooctadecanoate</t>
  </si>
  <si>
    <t>Glyceryl monostearate</t>
  </si>
  <si>
    <t>1-Glyceryl monostearate</t>
  </si>
  <si>
    <t>Monostearin</t>
  </si>
  <si>
    <t>alpha-Monostearin</t>
  </si>
  <si>
    <t>Octadecanoic acid, 2,3-dihydroxypropyl ester</t>
  </si>
  <si>
    <t>(mono)Stearin</t>
  </si>
  <si>
    <t>53956-04-0</t>
  </si>
  <si>
    <t>Glycyrrhizin, ammoniated (Glycyrrhiza spp.)</t>
  </si>
  <si>
    <t>90320-21-1</t>
  </si>
  <si>
    <t>Aframomum melegueta</t>
  </si>
  <si>
    <t>Grains of paradise (Aframomum melegueta (Rosc.) K. Schum.)</t>
  </si>
  <si>
    <t>8016-20-4</t>
  </si>
  <si>
    <t>Citrus paradisi oil, expressed</t>
  </si>
  <si>
    <t>Grapefruit oil, expressed (Citrus paradisi Macf.)</t>
  </si>
  <si>
    <t>Citrus paradisi oil, folded</t>
  </si>
  <si>
    <t>Grapefruit, ext.</t>
  </si>
  <si>
    <t>Oil of grapefruit</t>
  </si>
  <si>
    <t>Shaddock oil, expressed</t>
  </si>
  <si>
    <t>8052-39-9</t>
  </si>
  <si>
    <t>Guaiac gum extract (Guaiacum spp.)</t>
  </si>
  <si>
    <t>Guaiacum gum extract</t>
  </si>
  <si>
    <t>90-05-1</t>
  </si>
  <si>
    <t>Guaiacol</t>
  </si>
  <si>
    <t>o-Hydroxyanisole</t>
  </si>
  <si>
    <t>1-Hydroxy-2-methoxybenzene</t>
  </si>
  <si>
    <t>o-Methoxyphenol</t>
  </si>
  <si>
    <t>Methylcatechol</t>
  </si>
  <si>
    <t>o-Methylcatechol</t>
  </si>
  <si>
    <t>Phenol, 2-methoxy-</t>
  </si>
  <si>
    <t>Pyroguaiac acid</t>
  </si>
  <si>
    <t>Guaiacum wood extract</t>
  </si>
  <si>
    <t>Guaiac wood extract (Guaiacum spp.)</t>
  </si>
  <si>
    <t>8016-23-7</t>
  </si>
  <si>
    <t>Bulnesia sarmienti, ext.</t>
  </si>
  <si>
    <t>Guaiac wood oil (Bulnesia sarmienti)</t>
  </si>
  <si>
    <t>Guaiacum wood oil</t>
  </si>
  <si>
    <t>4112-89-4</t>
  </si>
  <si>
    <t>Benzeneacetic acid, 2-methoxyphenyl ester</t>
  </si>
  <si>
    <t>Guaiacyl phenylacetate</t>
  </si>
  <si>
    <t>Guaiacol phenylacetate</t>
  </si>
  <si>
    <t>2-Methoxyphenyl phenylacetate</t>
  </si>
  <si>
    <t>o-Methoxyphenyl phenylacetate</t>
  </si>
  <si>
    <t>o-Methylcatechol phenylacetate</t>
  </si>
  <si>
    <t>999999-22-8</t>
  </si>
  <si>
    <t>Guarana gum (Paullinia cupana HBK)</t>
  </si>
  <si>
    <t>Paullinia cupana gum</t>
  </si>
  <si>
    <t>9000-30-0</t>
  </si>
  <si>
    <t>Burtonite v-7-e</t>
  </si>
  <si>
    <t>Guar gum (Cyamopsis tetragonolobus (L.))</t>
  </si>
  <si>
    <t>Cyamopsis tetragonolobus gum</t>
  </si>
  <si>
    <t>Guar flour</t>
  </si>
  <si>
    <t>Gum cyamopsis</t>
  </si>
  <si>
    <t>Jaguar</t>
  </si>
  <si>
    <t>Regonol</t>
  </si>
  <si>
    <t>84929-54-4</t>
  </si>
  <si>
    <t>Haw bark black extract (Viburnum prunifolium L.)</t>
  </si>
  <si>
    <t>Viburnum prunifolium bark extract</t>
  </si>
  <si>
    <t>105-21-5</t>
  </si>
  <si>
    <t>2(3H)-Furanone, dihydro-5-propyl-</t>
  </si>
  <si>
    <t>gamma-Heptalactone</t>
  </si>
  <si>
    <t>Hepta-1,4-lactone</t>
  </si>
  <si>
    <t>Heptanolide-1,4</t>
  </si>
  <si>
    <t>4-Hydroxyheptanoic acid, gamma-lactone</t>
  </si>
  <si>
    <t>gamma-n-Propyl-gamma-butyrolactone</t>
  </si>
  <si>
    <t>4-n-Propyl-4-hydroxybutanoic acid lactone</t>
  </si>
  <si>
    <t>111-71-7</t>
  </si>
  <si>
    <t>Aldehyde C-7</t>
  </si>
  <si>
    <t>Heptanal</t>
  </si>
  <si>
    <t>Enanthal</t>
  </si>
  <si>
    <t>Enanthaldehyde</t>
  </si>
  <si>
    <t>n-Heptaldehyde</t>
  </si>
  <si>
    <t>Heptyl aldehyde</t>
  </si>
  <si>
    <t>Oenanthal</t>
  </si>
  <si>
    <t>10032-05-0</t>
  </si>
  <si>
    <t>Aldehyde C-7 dimethyl acetal</t>
  </si>
  <si>
    <t>Heptanal, dimethyl acetal</t>
  </si>
  <si>
    <t>1,1-Dimethoxyheptane</t>
  </si>
  <si>
    <t>Enanthal dimethyl acetal</t>
  </si>
  <si>
    <t>Heptaldehyde dimethyl acetal</t>
  </si>
  <si>
    <t>Oenanthal dimethyl acetal</t>
  </si>
  <si>
    <t>1708-35-6</t>
  </si>
  <si>
    <t>1,3-Dioxolane-4-methanol, 2-hexyl-, cis-</t>
  </si>
  <si>
    <t>Heptanal glyceryl acetal (mixed 1,2 and 1,3 acetals)</t>
  </si>
  <si>
    <t>2-Hexyl-1,3-dioxolane-4-methanol</t>
  </si>
  <si>
    <t>2-Hexyl-4-hydroxy-1,3-dioxane</t>
  </si>
  <si>
    <t>2-Hexyl-4-hydroxymethyl-1,3-dioxolane</t>
  </si>
  <si>
    <t>96-04-8</t>
  </si>
  <si>
    <t>Acetyl pentanoyl</t>
  </si>
  <si>
    <t>2,3-Heptanedione</t>
  </si>
  <si>
    <t>Acetyl valeryl</t>
  </si>
  <si>
    <t>Valeryl acetyl</t>
  </si>
  <si>
    <t>110-43-0</t>
  </si>
  <si>
    <t>Amyl methyl ketone</t>
  </si>
  <si>
    <t>2-Heptanone</t>
  </si>
  <si>
    <t>Ketone C-7</t>
  </si>
  <si>
    <t>Methyl amyl ketone</t>
  </si>
  <si>
    <t>Methyl n-amyl ketone</t>
  </si>
  <si>
    <t>106-35-4</t>
  </si>
  <si>
    <t>Butyl ethyl ketone</t>
  </si>
  <si>
    <t>3-Heptanone</t>
  </si>
  <si>
    <t>Ethyl butyl ketone</t>
  </si>
  <si>
    <t>123-19-3</t>
  </si>
  <si>
    <t>Butyrone</t>
  </si>
  <si>
    <t>4-Heptanone</t>
  </si>
  <si>
    <t>Dipropyl ketone</t>
  </si>
  <si>
    <t>112-06-1</t>
  </si>
  <si>
    <t>Acetate C-7</t>
  </si>
  <si>
    <t>Heptyl acetate</t>
  </si>
  <si>
    <t>Acetic acid, heptyl ester</t>
  </si>
  <si>
    <t>Heptyl ethanoate</t>
  </si>
  <si>
    <t>111-70-6</t>
  </si>
  <si>
    <t>Alcohol C-7</t>
  </si>
  <si>
    <t>Heptyl alcohol</t>
  </si>
  <si>
    <t>Enanthic alcohol</t>
  </si>
  <si>
    <t>Enanthyl alcohol</t>
  </si>
  <si>
    <t>1-Heptanol</t>
  </si>
  <si>
    <t>Hydroxyheptane</t>
  </si>
  <si>
    <t>5870-93-9</t>
  </si>
  <si>
    <t>Butanoic acid, heptyl ester</t>
  </si>
  <si>
    <t>Heptyl butyrate</t>
  </si>
  <si>
    <t>Heptyl butanoate</t>
  </si>
  <si>
    <t>2349-13-5</t>
  </si>
  <si>
    <t>Heptyl isobutyrate</t>
  </si>
  <si>
    <t>Heptyl 2-methypropanoate</t>
  </si>
  <si>
    <t>Propanoic acid, 2-methyl-, heptyl ester</t>
  </si>
  <si>
    <t>10032-08-3</t>
  </si>
  <si>
    <t>Heptyl cinnamate</t>
  </si>
  <si>
    <t>Heptyl beta-phenylacrylate</t>
  </si>
  <si>
    <t>Heptyl 3-phenylpropenoate</t>
  </si>
  <si>
    <t>2-Propenoic acid, 3-phenyl-, heptyl ester</t>
  </si>
  <si>
    <t>112-23-2</t>
  </si>
  <si>
    <t>Formic acid, heptyl ester</t>
  </si>
  <si>
    <t>Heptyl formate</t>
  </si>
  <si>
    <t>Heptyl methanoate</t>
  </si>
  <si>
    <t>4265-97-8</t>
  </si>
  <si>
    <t>Heptyl caprylate</t>
  </si>
  <si>
    <t>Heptyl octanoate</t>
  </si>
  <si>
    <t>Heptyl octylate</t>
  </si>
  <si>
    <t>Octanoic acid, heptyl ester</t>
  </si>
  <si>
    <t>36653-82-4</t>
  </si>
  <si>
    <t>Alcohol C-16</t>
  </si>
  <si>
    <t>1-Hexadecanol</t>
  </si>
  <si>
    <t>Cetyl alcohol</t>
  </si>
  <si>
    <t>Palmityl alcohol</t>
  </si>
  <si>
    <t>7779-50-2</t>
  </si>
  <si>
    <t>Ambrettolide (-2-one)</t>
  </si>
  <si>
    <t>omega-6-Hexadecenlactone</t>
  </si>
  <si>
    <t>Hexadec-6-en 1,16-lactone</t>
  </si>
  <si>
    <t>6-Hexadecenolide</t>
  </si>
  <si>
    <t>16-Hydroxy-6-hexadecenoic acid, omega-lactone</t>
  </si>
  <si>
    <t>Oxacycloheptadec-7-en-2-one</t>
  </si>
  <si>
    <t>695-06-7</t>
  </si>
  <si>
    <t>gamma-Caprolactone</t>
  </si>
  <si>
    <t>gamma-Hexalactone</t>
  </si>
  <si>
    <t>gamma-Ethyl-gamma-butyrolactone</t>
  </si>
  <si>
    <t>4-Ethyl-4-hydroxybutanoic acid lactone</t>
  </si>
  <si>
    <t>2(3H)-Furanone, 5-ethyldihydro-</t>
  </si>
  <si>
    <t>Hexa-1,4-lactone</t>
  </si>
  <si>
    <t>Hexan-4-olide</t>
  </si>
  <si>
    <t>4-Hydroxyhexanoic acid, gamma-lactone</t>
  </si>
  <si>
    <t>Tonkalide</t>
  </si>
  <si>
    <t>66-25-1</t>
  </si>
  <si>
    <t>Aldehyde C-6</t>
  </si>
  <si>
    <t>Hexanal</t>
  </si>
  <si>
    <t>Caproaldehyde</t>
  </si>
  <si>
    <t>Caproic aldehyde</t>
  </si>
  <si>
    <t>Hexaldehyde</t>
  </si>
  <si>
    <t>Hexoic aldehyde</t>
  </si>
  <si>
    <t>3848-24-6</t>
  </si>
  <si>
    <t>Acetylbutyryl</t>
  </si>
  <si>
    <t>2,3-Hexanedione</t>
  </si>
  <si>
    <t>Butyryl acetyl</t>
  </si>
  <si>
    <t>Methyl propyl diketone</t>
  </si>
  <si>
    <t>142-62-1</t>
  </si>
  <si>
    <t>Butylacetic acid</t>
  </si>
  <si>
    <t>Hexanoic acid</t>
  </si>
  <si>
    <t>Caproic acid</t>
  </si>
  <si>
    <t>Capronic acid</t>
  </si>
  <si>
    <t>Hexoic acid</t>
  </si>
  <si>
    <t>Pentanecarboxylic acid</t>
  </si>
  <si>
    <t>Pentylformic acid</t>
  </si>
  <si>
    <t>6728-26-3</t>
  </si>
  <si>
    <t>Hexen-2-al</t>
  </si>
  <si>
    <t>2-Hexenal, (E)-</t>
  </si>
  <si>
    <t>trans-2-Hexenal</t>
  </si>
  <si>
    <t>Leaf aldehyde</t>
  </si>
  <si>
    <t>beta-Propyl acrolein</t>
  </si>
  <si>
    <t>6789-80-6</t>
  </si>
  <si>
    <t>(Z)-Hex-3-enal</t>
  </si>
  <si>
    <t>cis-3-Hexenal</t>
  </si>
  <si>
    <t>3-Hexenal, (Z)-</t>
  </si>
  <si>
    <t>2305-21-7</t>
  </si>
  <si>
    <t>2-Hexen-1-ol</t>
  </si>
  <si>
    <t>3-Propylallyl alcohol</t>
  </si>
  <si>
    <t>928-96-1</t>
  </si>
  <si>
    <t>Blatteralkohol</t>
  </si>
  <si>
    <t>cis-3-hexenol</t>
  </si>
  <si>
    <t>3-Hexen-1-ol, (Z)</t>
  </si>
  <si>
    <t>cis-3-Hexen-1-ol</t>
  </si>
  <si>
    <t>Leaf alcohol</t>
  </si>
  <si>
    <t>2497-18-9</t>
  </si>
  <si>
    <t>2-Hexen-1-ol, acetate (E)-</t>
  </si>
  <si>
    <t>2-Hexen-1-yl acetate (E)</t>
  </si>
  <si>
    <t>trans-2-Hexenyl acetate</t>
  </si>
  <si>
    <t>trans-Hex-2-enyl acetate</t>
  </si>
  <si>
    <t>142-92-7</t>
  </si>
  <si>
    <t>Acetate C-6</t>
  </si>
  <si>
    <t>Hexyl acetate</t>
  </si>
  <si>
    <t>Acetic acid, hexyl ester</t>
  </si>
  <si>
    <t>111-27-3</t>
  </si>
  <si>
    <t>Alcohol C-6</t>
  </si>
  <si>
    <t>Hexyl alcohol</t>
  </si>
  <si>
    <t>Caproic alcohol</t>
  </si>
  <si>
    <t>1-Hexanol</t>
  </si>
  <si>
    <t>2639-63-6</t>
  </si>
  <si>
    <t>Butanoic acid, hexyl ester</t>
  </si>
  <si>
    <t>Hexyl butyrate</t>
  </si>
  <si>
    <t>Hexyl butanoate</t>
  </si>
  <si>
    <t>101-86-0</t>
  </si>
  <si>
    <t>2-Benzylideneoctanal</t>
  </si>
  <si>
    <t>alpha-Hexylcinnamaldehyde</t>
  </si>
  <si>
    <t>H.C.A.</t>
  </si>
  <si>
    <t>Hexyl cinnamic aldehyde</t>
  </si>
  <si>
    <t>alpha-n-Hexylcinnamic aldehyde</t>
  </si>
  <si>
    <t>alpha-n-Hexyl-beta-phenylacrolein</t>
  </si>
  <si>
    <t>Jasmonal H.</t>
  </si>
  <si>
    <t>Octanal, 2-(phenylmethylene)-</t>
  </si>
  <si>
    <t>629-33-4</t>
  </si>
  <si>
    <t>Formic acid, hexyl ester</t>
  </si>
  <si>
    <t>Hexyl formate</t>
  </si>
  <si>
    <t>n-Hexyl formate</t>
  </si>
  <si>
    <t>39251-86-0</t>
  </si>
  <si>
    <t>2-Furancarboxylic acid, hexyl ester</t>
  </si>
  <si>
    <t>Hexyl 2-furoate</t>
  </si>
  <si>
    <t>6378-65-0</t>
  </si>
  <si>
    <t>Hexanoic acid, hexyl ester</t>
  </si>
  <si>
    <t>Hexyl hexanoate</t>
  </si>
  <si>
    <t>Hexyl caproate</t>
  </si>
  <si>
    <t>17373-89-6</t>
  </si>
  <si>
    <t>Cyclopentanone, 2-hexylidene-</t>
  </si>
  <si>
    <t>2-Hexylidene cyclopentanone</t>
  </si>
  <si>
    <t>alpha-Hexylidenecyclopentanone</t>
  </si>
  <si>
    <t>Jasmalone</t>
  </si>
  <si>
    <t>65504-97-4</t>
  </si>
  <si>
    <t>1,4-Dioxan-2-one, 5(or 6)-hexyl-</t>
  </si>
  <si>
    <t>2-Hexyl-5 or 6-keto-1,4-dioxane</t>
  </si>
  <si>
    <t>5(or 6)-Hexyl-1,4-dioxan-2-one</t>
  </si>
  <si>
    <t>(1 or 2-Hexyl-2-hydroxyethoxy)acetic acid, delta-lactone</t>
  </si>
  <si>
    <t>1117-55-1</t>
  </si>
  <si>
    <t>Hexyl caprylate</t>
  </si>
  <si>
    <t>Hexyl octanoate</t>
  </si>
  <si>
    <t>Hexyl octylate</t>
  </si>
  <si>
    <t>Octanoic acid, hexyl ester</t>
  </si>
  <si>
    <t>2445-76-3</t>
  </si>
  <si>
    <t>Hexyl propanoate</t>
  </si>
  <si>
    <t>Hexyl propionate</t>
  </si>
  <si>
    <t>Propanoic acid, hexyl ester</t>
  </si>
  <si>
    <t>91723-46-5</t>
  </si>
  <si>
    <t>Hickory bark extract (Carya spp.)</t>
  </si>
  <si>
    <t>8060-28-4</t>
  </si>
  <si>
    <t>Hop, Humulus lupulus, ext.</t>
  </si>
  <si>
    <t>Hops extract (Humulus lupulus L.)</t>
  </si>
  <si>
    <t>Humulus lupulus extract</t>
  </si>
  <si>
    <t>Hop, Humulus lupulus, extract solid</t>
  </si>
  <si>
    <t>Hops extract solid (Humulus lupulus L.)</t>
  </si>
  <si>
    <t>Humulus lupulus extract solid</t>
  </si>
  <si>
    <t>8007-04-3</t>
  </si>
  <si>
    <t>Hops oil (Humulus lupus L.)</t>
  </si>
  <si>
    <t>Humulus lupus oil</t>
  </si>
  <si>
    <t>Humulus oil</t>
  </si>
  <si>
    <t>Oils, hop</t>
  </si>
  <si>
    <t>84696-20-8</t>
  </si>
  <si>
    <t>Horehound (hoarhound) extract (Marrubium vulgare L.)</t>
  </si>
  <si>
    <t>Marrubium vulgare extract</t>
  </si>
  <si>
    <t>8006-85-7</t>
  </si>
  <si>
    <t>Horsemint leaves extract (Monarda spp.)</t>
  </si>
  <si>
    <t>Monarda leaves extract</t>
  </si>
  <si>
    <t>107-75-5</t>
  </si>
  <si>
    <t>Citronellalhydrate</t>
  </si>
  <si>
    <t>Hydroxycitronellal</t>
  </si>
  <si>
    <t>3,7-Dimethyl-7-hydroxyoctanal</t>
  </si>
  <si>
    <t>Laurinal</t>
  </si>
  <si>
    <t>Laurine</t>
  </si>
  <si>
    <t>Octanal, 7-hydroxy-3,7-dimethyl</t>
  </si>
  <si>
    <t>Oxydihydrocitronellal</t>
  </si>
  <si>
    <t>7779-94-4</t>
  </si>
  <si>
    <t>1,1-Diethoxy-3,7-dimethyl-7-octanol</t>
  </si>
  <si>
    <t>Hydroxycitronellal diethyl acetal</t>
  </si>
  <si>
    <t>8,8-Diethoxy-2,6-dimethyl-2-octanol</t>
  </si>
  <si>
    <t>2-Octanol, 8,8-diethoxy-2,6-dimethyl-</t>
  </si>
  <si>
    <t>141-92-4</t>
  </si>
  <si>
    <t>1,1-Dimethoxy-3,7-dimethyl-7-octanol</t>
  </si>
  <si>
    <t>Hydroxycitronellal dimethyl acetal</t>
  </si>
  <si>
    <t>8,8-Dimethoxy-2,6-dimethyl-2-octanol</t>
  </si>
  <si>
    <t>7-Hydroxycit-3,7-dimethyloctanal acetal</t>
  </si>
  <si>
    <t>Hydroxycit DMA</t>
  </si>
  <si>
    <t>2-Octanol, 8,8-dimethoxy-2,6-dimethyl-</t>
  </si>
  <si>
    <t>107-74-4</t>
  </si>
  <si>
    <t>Citronellolhydrate</t>
  </si>
  <si>
    <t>Hydroxycitronellol</t>
  </si>
  <si>
    <t>3,7-Dimethyloctane-1,7-diol</t>
  </si>
  <si>
    <t>3,7-Dimethyl-1,7-octanediol</t>
  </si>
  <si>
    <t>Hydroxydihydrocitronellol</t>
  </si>
  <si>
    <t>1,7-Octanediol, 3,7-dimethyl-</t>
  </si>
  <si>
    <t>496-77-5</t>
  </si>
  <si>
    <t>Butyroin</t>
  </si>
  <si>
    <t>5-Hydroxy-4-octanone</t>
  </si>
  <si>
    <t>5-Octanol-4-one</t>
  </si>
  <si>
    <t>4-Octanone, 5-hydroxy-</t>
  </si>
  <si>
    <t>5471-51-2</t>
  </si>
  <si>
    <t>2-Butanone, 4-(4-hydroxyphenyl)-</t>
  </si>
  <si>
    <t>4-(p-Hydroxyphenyl)-2-butanone</t>
  </si>
  <si>
    <t>Frambinon</t>
  </si>
  <si>
    <t>p-Hydroxybenzylacetone</t>
  </si>
  <si>
    <t>1-p-Hydroxyphenyl-3-butanone</t>
  </si>
  <si>
    <t>4-(4-Hydroxyphenyl)butan-2-one</t>
  </si>
  <si>
    <t>Oxanone</t>
  </si>
  <si>
    <t>Oxyphenylon</t>
  </si>
  <si>
    <t>Raspberry ketone</t>
  </si>
  <si>
    <t>84603-66-7</t>
  </si>
  <si>
    <t>Hyssop (Hyssopus officinalis L.)</t>
  </si>
  <si>
    <t>Hyssopus officinalis</t>
  </si>
  <si>
    <t>Hyssop, ext.</t>
  </si>
  <si>
    <t>Hyssop extract (Hyssopus officinalis L.)</t>
  </si>
  <si>
    <t>Hyssopus officinalis extract</t>
  </si>
  <si>
    <t>8006-83-5</t>
  </si>
  <si>
    <t>Hyssop oil (Hyssopus officinalis L.)</t>
  </si>
  <si>
    <t>Hyssopus officinalis oil</t>
  </si>
  <si>
    <t>8023-95-8</t>
  </si>
  <si>
    <t>Helichrysum augustifolium extract</t>
  </si>
  <si>
    <t>Immortelle extract (Helichrysum augustifolium DC.)</t>
  </si>
  <si>
    <t>120-72-9</t>
  </si>
  <si>
    <t>1-Benzazole</t>
  </si>
  <si>
    <t>Indole</t>
  </si>
  <si>
    <t>Benzopyrrole</t>
  </si>
  <si>
    <t>1-Benzo(b)pyrrole</t>
  </si>
  <si>
    <t>2,3-Benzopyrrole</t>
  </si>
  <si>
    <t>1H-Indole</t>
  </si>
  <si>
    <t>127-41-3</t>
  </si>
  <si>
    <t>3-Buten-2-one, 4-(2,6,6-trimethyl-2-cyclohexen-1-yl)-</t>
  </si>
  <si>
    <t>alpha-Ionone</t>
  </si>
  <si>
    <t>alpha-Cyclocitrylideneacetone</t>
  </si>
  <si>
    <t>alpha-Irisone</t>
  </si>
  <si>
    <t>4-(2,2,6-Trimethyl-2-cyclohexen-1-yl)-3-buten-2-one</t>
  </si>
  <si>
    <t>14901-07-6</t>
  </si>
  <si>
    <t>3-Buten-2-one, 4-(2,6,6-trimethyl-1-cyclohexen-1-yl)-</t>
  </si>
  <si>
    <t>beta-Ionone</t>
  </si>
  <si>
    <t>beta-Cyclocitrylideneacetone</t>
  </si>
  <si>
    <t>beta-Irisone</t>
  </si>
  <si>
    <t>4-(2,6,6-Trimethyl-1-cyclohexen-1-yl)-3-buten-2-one</t>
  </si>
  <si>
    <t>9000-07-1</t>
  </si>
  <si>
    <t>Carrageen extract</t>
  </si>
  <si>
    <t>Irish moss extract</t>
  </si>
  <si>
    <t>Chondrus extract</t>
  </si>
  <si>
    <t>79-69-6</t>
  </si>
  <si>
    <t>3-Buten-2-one, 4-(2,5,6,6-tetramethyl-2-cyclohexen-1-yl)-, cis-</t>
  </si>
  <si>
    <t>alpha-Irone</t>
  </si>
  <si>
    <t>cis-(2,6)-cis-(2(1),2(2))-alpha-Irone</t>
  </si>
  <si>
    <t>6-Methylionone</t>
  </si>
  <si>
    <t>6-Methyl-alpha-ionone</t>
  </si>
  <si>
    <t>4-(2,5,6,6-Tetramethyl-2-cyclohexen-1-yl)-3-buten-2-one</t>
  </si>
  <si>
    <t>84776-64-7</t>
  </si>
  <si>
    <t>Jasmine absolute (Jasminum grandiflorum L.)</t>
  </si>
  <si>
    <t>Jasminum grandiflorum absolute</t>
  </si>
  <si>
    <t>Jasmine concrete (Jasminum grandiflorum L.)</t>
  </si>
  <si>
    <t>Jasmine, Jasminum grandiflorum, ext.</t>
  </si>
  <si>
    <t>Jasminum grandiflorum concrete</t>
  </si>
  <si>
    <t>8022-96-6</t>
  </si>
  <si>
    <t>Jasmine oil (Jasminum grandiflorum L.)</t>
  </si>
  <si>
    <t>Jasminum grandiflorum oil</t>
  </si>
  <si>
    <t>Jasmine spiritus (Jasminum grandiflorum L.)</t>
  </si>
  <si>
    <t>Jasminum grandiflorum spiritus</t>
  </si>
  <si>
    <t>84603-69-0</t>
  </si>
  <si>
    <t>Juniper berries (Juniperus communis L.)</t>
  </si>
  <si>
    <t>Juniperus communis</t>
  </si>
  <si>
    <t>Juniper berry extract (Juniperus communis L.)</t>
  </si>
  <si>
    <t>Juniper extract (Juniperus communis L.)</t>
  </si>
  <si>
    <t>Juniper, Juniperus communis, ext.</t>
  </si>
  <si>
    <t>Juniperus communis extract</t>
  </si>
  <si>
    <t>8002-68-4</t>
  </si>
  <si>
    <t>Juniper berry oil</t>
  </si>
  <si>
    <t>Juniper oil (Juniperus communis L.)</t>
  </si>
  <si>
    <t>Juniperus communis oil</t>
  </si>
  <si>
    <t>9000-36-6</t>
  </si>
  <si>
    <t>Kadaya</t>
  </si>
  <si>
    <t>Karaya gum (Sterculia urens Roxb.)</t>
  </si>
  <si>
    <t>Katilo</t>
  </si>
  <si>
    <t>Kullo</t>
  </si>
  <si>
    <t>Kuteeral</t>
  </si>
  <si>
    <t>Mucara</t>
  </si>
  <si>
    <t>Sterculia gum</t>
  </si>
  <si>
    <t>Sterculia urens gum</t>
  </si>
  <si>
    <t>Tragacanth, Indian</t>
  </si>
  <si>
    <t>92128-82-0</t>
  </si>
  <si>
    <t>Kelp (Laminaria &amp; Mereocystis spp.)</t>
  </si>
  <si>
    <t>Laminaria spp.</t>
  </si>
  <si>
    <t>Mereocystis spp.</t>
  </si>
  <si>
    <t>68916-19-8</t>
  </si>
  <si>
    <t>Cola acuminata extract</t>
  </si>
  <si>
    <t>Kola nut extract (Cola acuminata Shott et Endl.)</t>
  </si>
  <si>
    <t>8016-26-0</t>
  </si>
  <si>
    <t>Labdanum absolute (Cistus spp.)</t>
  </si>
  <si>
    <t>Ambreine oil</t>
  </si>
  <si>
    <t>Labdanum oil (Cistus spp.)</t>
  </si>
  <si>
    <t>Cistus oil</t>
  </si>
  <si>
    <t>Cistus oleoresin</t>
  </si>
  <si>
    <t>Labdanum oleoresin (Cistus spp.)</t>
  </si>
  <si>
    <t>598-82-3</t>
  </si>
  <si>
    <t>alpha-Hydroxypropanoic acid</t>
  </si>
  <si>
    <t>Lactic acid</t>
  </si>
  <si>
    <t>2-Hydroxypropanoic acid</t>
  </si>
  <si>
    <t>2-Hydroxypropionic acid</t>
  </si>
  <si>
    <t>Propanoic acid, 2-hydroxy-, (.+-.)-</t>
  </si>
  <si>
    <t>Laurel berries (Laurus nobilis L.)</t>
  </si>
  <si>
    <t>Laurus nobilis berries</t>
  </si>
  <si>
    <t>84603-73-6</t>
  </si>
  <si>
    <t>Laurel leaves extract (Laurus nobilis L.)</t>
  </si>
  <si>
    <t>Laurus nobilis, ext.</t>
  </si>
  <si>
    <t>Laurus nobilis leaves extract</t>
  </si>
  <si>
    <t>143-07-7</t>
  </si>
  <si>
    <t>Dodecanoic acid</t>
  </si>
  <si>
    <t>Lauric acid</t>
  </si>
  <si>
    <t>Lauric acid, pure</t>
  </si>
  <si>
    <t>Laurostearic acid</t>
  </si>
  <si>
    <t>112-54-9</t>
  </si>
  <si>
    <t>Aldehyde C-12, lauric</t>
  </si>
  <si>
    <t>Lauric aldehyde</t>
  </si>
  <si>
    <t>Dodecanal</t>
  </si>
  <si>
    <t>1-Dodecanal</t>
  </si>
  <si>
    <t>n-Dodecylic aldehyde</t>
  </si>
  <si>
    <t>Lauraldehyde</t>
  </si>
  <si>
    <t>Lauryl aldehyde</t>
  </si>
  <si>
    <t>112-66-3</t>
  </si>
  <si>
    <t>Acetate C-12</t>
  </si>
  <si>
    <t>Lauryl acetate</t>
  </si>
  <si>
    <t>Acetic acid, dodecyl ester</t>
  </si>
  <si>
    <t>Dodecanyl acetate</t>
  </si>
  <si>
    <t>Dodecyl acetate</t>
  </si>
  <si>
    <t>112-53-8</t>
  </si>
  <si>
    <t>Alcohol C-12</t>
  </si>
  <si>
    <t>Lauryl alcohol</t>
  </si>
  <si>
    <t>Alfol-12</t>
  </si>
  <si>
    <t>1-Dodecanol</t>
  </si>
  <si>
    <t>n-Dodecyl alcohol</t>
  </si>
  <si>
    <t>Lauric alcohol</t>
  </si>
  <si>
    <t>Undecyl carbinol</t>
  </si>
  <si>
    <t>8022-15-9</t>
  </si>
  <si>
    <t>Lavandin oil (Lavandula hybrida)</t>
  </si>
  <si>
    <t>Lavandula hybrida oil</t>
  </si>
  <si>
    <t>8000-28-0</t>
  </si>
  <si>
    <t>Lavandula officinalis</t>
  </si>
  <si>
    <t>Lavender (Lavandula officinalis Chaix)</t>
  </si>
  <si>
    <t>97660-01-0</t>
  </si>
  <si>
    <t>Lavandula officinalis absolute</t>
  </si>
  <si>
    <t>Lavender absolute (Lavandula officinalis Chaix)</t>
  </si>
  <si>
    <t>Lavandula officinalis oil</t>
  </si>
  <si>
    <t>Lavandula officinalis concrete</t>
  </si>
  <si>
    <t>Lavender concrete (Lavandula officinalis Chaix)</t>
  </si>
  <si>
    <t>Lavender oil (Lavandula officinalis Chaix)</t>
  </si>
  <si>
    <t>84929-31-7</t>
  </si>
  <si>
    <t>Citrus limon extract</t>
  </si>
  <si>
    <t>Lemon extract (Citrus limon (L.) Burm. f.)</t>
  </si>
  <si>
    <t>Lemon, ext.</t>
  </si>
  <si>
    <t>8007-02-1</t>
  </si>
  <si>
    <t>Cymbopogon citratus</t>
  </si>
  <si>
    <t>Lemongrass oil</t>
  </si>
  <si>
    <t>Cymbopogon citratus DC. and Cymbopogon flexuosus</t>
  </si>
  <si>
    <t>Cymbopogon citratus, ext.</t>
  </si>
  <si>
    <t>Cymbopogon citratus oil</t>
  </si>
  <si>
    <t>Cymbopogon flexuosus oil</t>
  </si>
  <si>
    <t>Lemongrass oil East Indian</t>
  </si>
  <si>
    <t>Lemongrass oil West Indian</t>
  </si>
  <si>
    <t>8008-56-8</t>
  </si>
  <si>
    <t>Citrus limon (L.) Burm. F.</t>
  </si>
  <si>
    <t>Lemon oil</t>
  </si>
  <si>
    <t>Citrus limon (L.) (N.L. Burman)</t>
  </si>
  <si>
    <t>Citrus limon oil</t>
  </si>
  <si>
    <t>Lemon oil, cold pressed, Italian type</t>
  </si>
  <si>
    <t>Lemon oil expressed</t>
  </si>
  <si>
    <t>68648-39-5</t>
  </si>
  <si>
    <t>Lemon oil terpeneless (Citrus limon (L.) Burm. F.)</t>
  </si>
  <si>
    <t>123-76-2</t>
  </si>
  <si>
    <t>3-Acetylpropionic acid</t>
  </si>
  <si>
    <t>Levulinic acid</t>
  </si>
  <si>
    <t>gamma-Ketovaleric acid</t>
  </si>
  <si>
    <t>Laevulic acid</t>
  </si>
  <si>
    <t>Laevulinic acid</t>
  </si>
  <si>
    <t>gamma-Oxopentanoic acid</t>
  </si>
  <si>
    <t>4-Oxovaleric acid</t>
  </si>
  <si>
    <t>Pentanoic acid, 4-oxo-</t>
  </si>
  <si>
    <t>68916-91-6</t>
  </si>
  <si>
    <t>Glycyrrhiza extract</t>
  </si>
  <si>
    <t>Licorice extract (Glycyrrhiza spp.)</t>
  </si>
  <si>
    <t>Glycyrrhiza glabra extract powder</t>
  </si>
  <si>
    <t>Licorice extract powder (Glycyrrhiza glabra L.)</t>
  </si>
  <si>
    <t>Glycyrrhiza glabra root</t>
  </si>
  <si>
    <t>Licorice root (Glycyrrhiza glabra L.)</t>
  </si>
  <si>
    <t>8008-26-2</t>
  </si>
  <si>
    <t>Citrus aurantifolia (Christman) Swingle</t>
  </si>
  <si>
    <t>Lime oil</t>
  </si>
  <si>
    <t>Citrus aurantifolia oil</t>
  </si>
  <si>
    <t>Citrus aurantifolia (Swingle)</t>
  </si>
  <si>
    <t>Lime oil distilled</t>
  </si>
  <si>
    <t>Lime oil, distilled, Mexican type</t>
  </si>
  <si>
    <t>Oil of lime</t>
  </si>
  <si>
    <t>68916-84-7</t>
  </si>
  <si>
    <t>Citrus aurantifolia oil, terpeneless</t>
  </si>
  <si>
    <t>Lime oil, terpeneless (Citrus aurantifolia (Christman) Swingle)</t>
  </si>
  <si>
    <t>5989-27-5</t>
  </si>
  <si>
    <t>Cyclohexene, 1-methyl-4-(1-methylethenyl)-, (R)-</t>
  </si>
  <si>
    <t>d-Limonene</t>
  </si>
  <si>
    <t>(R)-(+)-p-Mentha-1,8-diene</t>
  </si>
  <si>
    <t>d-p-Mentha-1,8-diene</t>
  </si>
  <si>
    <t>p-1,8(9)-Menthadiene</t>
  </si>
  <si>
    <t>d-1-Methyl-4-isopropenyl-1-cyclohexene</t>
  </si>
  <si>
    <t>8006-86-8</t>
  </si>
  <si>
    <t>Bursera oil</t>
  </si>
  <si>
    <t>Linaloe wood oil (Bursera delpechiana Poiss. and other bursera spp.)</t>
  </si>
  <si>
    <t>78-70-6</t>
  </si>
  <si>
    <t>Coriandrol</t>
  </si>
  <si>
    <t>Linalool</t>
  </si>
  <si>
    <t>2,6-Dimethyl-2,7-octadien-6-ol</t>
  </si>
  <si>
    <t>3,7-Dimethyl-1,6-octadien-3-ol</t>
  </si>
  <si>
    <t>Licareol</t>
  </si>
  <si>
    <t>Linalol</t>
  </si>
  <si>
    <t>1,6-Octadien-3-ol, 3,7-dimethyl-</t>
  </si>
  <si>
    <t>115-95-7</t>
  </si>
  <si>
    <t>Bergamol</t>
  </si>
  <si>
    <t>Linalyl acetate</t>
  </si>
  <si>
    <t>3,7-Dimethyl-1,6-octadien-3-yl acetate</t>
  </si>
  <si>
    <t>Linalool acetate</t>
  </si>
  <si>
    <t>Linalyl acetate synthetic</t>
  </si>
  <si>
    <t>1,6-Octadien-3-ol, 3,7-dimethyl-, acetate</t>
  </si>
  <si>
    <t>7149-26-0</t>
  </si>
  <si>
    <t>3,7-Dimethyl-1,6-octadien-3-yl 2-aminobenzoate</t>
  </si>
  <si>
    <t>Linalyl anthranilate</t>
  </si>
  <si>
    <t>3,7-Dimethyl-1,6-octadien-3-yl anthranilate</t>
  </si>
  <si>
    <t>Linalyl 2-aminobenzoate</t>
  </si>
  <si>
    <t>Linalyl o-aminobenzoate</t>
  </si>
  <si>
    <t>1,6-Octadien-3-ol, 3,7-dimethyl-, 2-aminobenzoate</t>
  </si>
  <si>
    <t>126-64-7</t>
  </si>
  <si>
    <t>3,7-Dimethyl-1,6-octadien-3-yl benzoate</t>
  </si>
  <si>
    <t>Linalyl benzoate</t>
  </si>
  <si>
    <t>Linalool benzoate</t>
  </si>
  <si>
    <t>1,6-Octadien-3-ol, 3,7-dimethyl-, benzoate</t>
  </si>
  <si>
    <t>78-36-4</t>
  </si>
  <si>
    <t>Butanoic acid, 1-ethenyl-1,5-dimethyl-4-hexenyl ester</t>
  </si>
  <si>
    <t>Linalyl butyrate</t>
  </si>
  <si>
    <t>3,7-Dimethyl-1,6-octadien-3-yl butanoate</t>
  </si>
  <si>
    <t>3,7-Dimethyl-1,6-octadien-3-yl butyrate</t>
  </si>
  <si>
    <t>Linalool butanoate</t>
  </si>
  <si>
    <t>78-35-3</t>
  </si>
  <si>
    <t>3,7-Dimethyl-1,6-octadien-3-yl isobutanoate</t>
  </si>
  <si>
    <t>Linalyl isobutyrate</t>
  </si>
  <si>
    <t>3,7-Dimethyl-1,6-octadien-3-yl 2-methylpropanoate</t>
  </si>
  <si>
    <t>1,5-Dimethyl-1-vinyl-4-hexenyl isobutyrate</t>
  </si>
  <si>
    <t>Isobutyric acid, 1,5-dimethyl-1-vinyl-4-hexenyl ester</t>
  </si>
  <si>
    <t>Linalool isobutyrate</t>
  </si>
  <si>
    <t>Linalool 2-methylpropanoate</t>
  </si>
  <si>
    <t>Propanoic acid, 2-methyl-, 1-ethenyl-1,5-dimethyl-4-hexenyl ester</t>
  </si>
  <si>
    <t>78-37-5</t>
  </si>
  <si>
    <t>Cinnamic acid, linalyl ester</t>
  </si>
  <si>
    <t>Linalyl cinnamate</t>
  </si>
  <si>
    <t>3,7-Dimethyl-1,6-octadien-3-yl cinnamate</t>
  </si>
  <si>
    <t>3,7-Dimethyl-1,6-octadien-3-yl beta-phenylacrylate</t>
  </si>
  <si>
    <t>3,7-Dimethyl-1,6-octadien-3-yl 3-phenylpropenoate</t>
  </si>
  <si>
    <t>Linalyl 3-phenylpropenoate</t>
  </si>
  <si>
    <t>2-Propenoic acid, 3-phenyl-, 1-ethenyl-1,5-dimethyl-4-hexenyl ester</t>
  </si>
  <si>
    <t>115-99-1</t>
  </si>
  <si>
    <t>3,7-Dimethyl-1,6-octadien-3-yl formate</t>
  </si>
  <si>
    <t>Linalyl formate</t>
  </si>
  <si>
    <t>Linalool formate</t>
  </si>
  <si>
    <t>1,6-Octadien-3-ol, 3,7-dimethyl-, formate</t>
  </si>
  <si>
    <t>7779-23-9</t>
  </si>
  <si>
    <t>3,7-Dimethyl-1,6-octadien-3-yl hexanoate</t>
  </si>
  <si>
    <t>Linalyl hexanoate</t>
  </si>
  <si>
    <t>1,5-Dimethyl-1-vinylhex-4-enyl hexanoate</t>
  </si>
  <si>
    <t>Hexanoic acid, 1-ethenyl-1,5-dimethyl-4-hexenyl ester</t>
  </si>
  <si>
    <t>Linalyl caproate</t>
  </si>
  <si>
    <t>Linalyl capronate</t>
  </si>
  <si>
    <t>10024-64-3</t>
  </si>
  <si>
    <t>3,7-Dimethyl-1,6-octadien-3-yl octanoate</t>
  </si>
  <si>
    <t>Linalyl octanoate</t>
  </si>
  <si>
    <t>Linalool octanoate</t>
  </si>
  <si>
    <t>Linalyl caprylate</t>
  </si>
  <si>
    <t>Octanoic acid, 1-ethyenyl-1,5-dimethyl-4-hexenyl ester</t>
  </si>
  <si>
    <t>144-39-8</t>
  </si>
  <si>
    <t>3,7-Dimethyl-1,6-octadien-3-yl propanoate</t>
  </si>
  <si>
    <t>Linalyl propionate</t>
  </si>
  <si>
    <t>3,7-Dimethyl-1,6-octadien-3-yl propionate</t>
  </si>
  <si>
    <t>Linalool propanoate</t>
  </si>
  <si>
    <t>1,6-Octadien-3-ol, 3,7-dimethyl-, propanoate</t>
  </si>
  <si>
    <t>1118-27-0</t>
  </si>
  <si>
    <t>3,7-Dimethyl-1,6-octadien-3-yl isovalerate</t>
  </si>
  <si>
    <t>Linalyl isovalerate</t>
  </si>
  <si>
    <t>3,7-Dimethyl-1,6-octadien-3-yl 3-methylbutanoate</t>
  </si>
  <si>
    <t>Isovaleric acid, 3,7-dimethyl-1,6-octadien-3-yl ester</t>
  </si>
  <si>
    <t>Linalyl isopentanoate</t>
  </si>
  <si>
    <t>Linalyl isovalerianate</t>
  </si>
  <si>
    <t>Linalyl 3-methylbutanoate</t>
  </si>
  <si>
    <t>90063-53-9</t>
  </si>
  <si>
    <t>Linden flowers (Tilia glabra Vent.)</t>
  </si>
  <si>
    <t>Tilia glabra flowers</t>
  </si>
  <si>
    <t>9000-40-2</t>
  </si>
  <si>
    <t>Ceratonia siliqua gum</t>
  </si>
  <si>
    <t>Locust gum (Ceratonia siliqua L.)</t>
  </si>
  <si>
    <t>8016-31-7</t>
  </si>
  <si>
    <t>Levisticum officinale</t>
  </si>
  <si>
    <t>Lovage (Levisticum officinale Koch)</t>
  </si>
  <si>
    <t>Smallage</t>
  </si>
  <si>
    <t>Smellage</t>
  </si>
  <si>
    <t>Levisticum officinale extract</t>
  </si>
  <si>
    <t>Lovage extract (Levisticum officinale Koch)</t>
  </si>
  <si>
    <t>Smallage extract</t>
  </si>
  <si>
    <t>Smellage extract</t>
  </si>
  <si>
    <t>Levisticum officinale, ext.</t>
  </si>
  <si>
    <t>Lovage oil (Levisticum officinale Koch)</t>
  </si>
  <si>
    <t>Levisticum officinale oil</t>
  </si>
  <si>
    <t>Smallage oil</t>
  </si>
  <si>
    <t>Smellage oil</t>
  </si>
  <si>
    <t>8007-12-3</t>
  </si>
  <si>
    <t>Mace (Myristica fragrans Houtt.)</t>
  </si>
  <si>
    <t>Myristica fragrans</t>
  </si>
  <si>
    <t>Mace oil (Myristica fragrans Houtt.)</t>
  </si>
  <si>
    <t>Myristica fragrans oil</t>
  </si>
  <si>
    <t>Mace oleoresin (Myristica fragrans Houtt.)</t>
  </si>
  <si>
    <t>Myristica fragrans oleoresin</t>
  </si>
  <si>
    <t>6915-15-7</t>
  </si>
  <si>
    <t>Apple acid</t>
  </si>
  <si>
    <t>l-Malic acid</t>
  </si>
  <si>
    <t>Butanedioic acid, hydroxy-</t>
  </si>
  <si>
    <t>2-Hydroxybutanedioic acid</t>
  </si>
  <si>
    <t>l-Hydroxysuccinic acid</t>
  </si>
  <si>
    <t>Malic acid</t>
  </si>
  <si>
    <t>118-71-8</t>
  </si>
  <si>
    <t>Corps praline</t>
  </si>
  <si>
    <t>Maltol</t>
  </si>
  <si>
    <t>3-Hydroxy-2-methyl-4h-pyran-4-one</t>
  </si>
  <si>
    <t>3-Hydroxy-2-methyl-gamma-pyrone</t>
  </si>
  <si>
    <t>3-Hydroxy-2-methyl-4-pyrone</t>
  </si>
  <si>
    <t>Larixinic acid</t>
  </si>
  <si>
    <t>2-Methylpyromeconic acid</t>
  </si>
  <si>
    <t>4H-Pyran-4-one, 3-hydroxy-2-methyl-</t>
  </si>
  <si>
    <t>8008-31-9</t>
  </si>
  <si>
    <t>Citrus reticulata oil</t>
  </si>
  <si>
    <t>Mandarin oil, expressed</t>
  </si>
  <si>
    <t>Mexerica oil</t>
  </si>
  <si>
    <t>70892-20-5</t>
  </si>
  <si>
    <t>Calendula officinalis</t>
  </si>
  <si>
    <t>Marigold, pot (Calendula officinalis L.)</t>
  </si>
  <si>
    <t>Pot marigold (Calendula officinalis L.)</t>
  </si>
  <si>
    <t>84082-58-6</t>
  </si>
  <si>
    <t>Marjoram oleoresin (Majorana hortensis Moench-Origanum majorana L.)</t>
  </si>
  <si>
    <t>Marjoram, sweet, ext.</t>
  </si>
  <si>
    <t>Marjorana hortensis oleoresin (Origanum majorana L.)</t>
  </si>
  <si>
    <t>Origanum majorana oleoresin</t>
  </si>
  <si>
    <t>84012-24-8</t>
  </si>
  <si>
    <t>Marjoram, pot (Origanum vulgare L.)</t>
  </si>
  <si>
    <t>Origanum vulgare</t>
  </si>
  <si>
    <t>8015-01-8</t>
  </si>
  <si>
    <t>Majorana hortensis seed (Origanum majorana L.)</t>
  </si>
  <si>
    <t>Marjoram seed (Majorana hortensis Moench-Origanum majorana L.)</t>
  </si>
  <si>
    <t>Origanum majorana seed (Majorana hortensis)</t>
  </si>
  <si>
    <t>Majorana hortensis-Origanum majorana</t>
  </si>
  <si>
    <t>Marjoram, sweet (Majorana hortensis Moench-Origanum majorana L.)</t>
  </si>
  <si>
    <t>Origanum majorana-Majorana hortensis</t>
  </si>
  <si>
    <t>Marjoram oil, sweet (Origanum majorana)</t>
  </si>
  <si>
    <t>Oils, marjorum, sweet</t>
  </si>
  <si>
    <t>Origanum majorana oil</t>
  </si>
  <si>
    <t>536-59-4</t>
  </si>
  <si>
    <t>iso-Carveol</t>
  </si>
  <si>
    <t>p-Mentha-1,8-dien-7-ol</t>
  </si>
  <si>
    <t>1-Cyclohexene-1-methanol, 4-(1-methylethenyl)-</t>
  </si>
  <si>
    <t>Dihydrocuminic alcohol</t>
  </si>
  <si>
    <t>Dihydrocuminyl alcohol</t>
  </si>
  <si>
    <t>Hydrocumin alcohol</t>
  </si>
  <si>
    <t>1-Hydroxymethyl-4-isopropenyl-1-cyclohexene</t>
  </si>
  <si>
    <t>4-Isopropenyl-1-cyclohexenecarbinol</t>
  </si>
  <si>
    <t>Perilla alcohol</t>
  </si>
  <si>
    <t>15356-70-4</t>
  </si>
  <si>
    <t>Cyclohexanol, 5-methyl-2-(1-methylethyl)-, (1alpha,2beta,5alpha)-(+/-)</t>
  </si>
  <si>
    <t>Menthol racemic</t>
  </si>
  <si>
    <t>3-p-Menthanol</t>
  </si>
  <si>
    <t>dl Menthol</t>
  </si>
  <si>
    <t>1-Methyl-4-isopropylcyclohexan-3-ol</t>
  </si>
  <si>
    <t>5-Methyl-2-isopropylcyclohexanol</t>
  </si>
  <si>
    <t>5-Methyl-2-isopropylhexahydrophenol</t>
  </si>
  <si>
    <t>20752-34-5</t>
  </si>
  <si>
    <t>Cyclohexanol, 5-methyl-2-(1-methylethyl)-, [1R-(1alpha,2alpha,5alpha)]-</t>
  </si>
  <si>
    <t>(+)-Neoisomenthol</t>
  </si>
  <si>
    <t>2-Isopropyl-5-methylcyclohexanol, [1R-(1alpha,2alpha,5alpha)]-</t>
  </si>
  <si>
    <t>Menthol, (1R,3R,4R)-(+)-</t>
  </si>
  <si>
    <t>10458-14-7</t>
  </si>
  <si>
    <t>2-Isopropyl-5-methylcyclohexanone (isomer unspecified)</t>
  </si>
  <si>
    <t>Menthone</t>
  </si>
  <si>
    <t>p-Menthan-3-one</t>
  </si>
  <si>
    <t>p-Menthan-3-one (isomer unspecified)</t>
  </si>
  <si>
    <t>Menthone racemic</t>
  </si>
  <si>
    <t>16409-45-3</t>
  </si>
  <si>
    <t>Cyclohexanol, 5-methyl-2-(1-methylethyl), acetate</t>
  </si>
  <si>
    <t>Menthyl acetate (isomer unspecified)</t>
  </si>
  <si>
    <t>1-Isopropyl-4-methylcyclohex-2-yl acetate</t>
  </si>
  <si>
    <t>Menthol acetate (isomer unspecified)</t>
  </si>
  <si>
    <t>p-Menth-3-yl acetate</t>
  </si>
  <si>
    <t>l-Menthyl acetate (isomer unspecified)</t>
  </si>
  <si>
    <t>16409-46-4</t>
  </si>
  <si>
    <t>Butanoic acid, 3-methyl-, 5-methyl-2-(1-methylethyl)-cyclohexyl ester</t>
  </si>
  <si>
    <t>Menthyl isovalerate</t>
  </si>
  <si>
    <t>1-Isopropyl-4-methylcyclohex-2-yl 3-methylbutanoate</t>
  </si>
  <si>
    <t>Menthyl isopentanoate</t>
  </si>
  <si>
    <t>p-Menth-3-yl isovalerate</t>
  </si>
  <si>
    <t>Menthyl isovalerianate</t>
  </si>
  <si>
    <t>Menthyl 3-methybutanoate</t>
  </si>
  <si>
    <t>Validol</t>
  </si>
  <si>
    <t>123-11-5</t>
  </si>
  <si>
    <t>p-Anisaldehyde</t>
  </si>
  <si>
    <t>p-Methoxybenzaldehyde</t>
  </si>
  <si>
    <t>Anisic aldehyde</t>
  </si>
  <si>
    <t>Aubepine liquid</t>
  </si>
  <si>
    <t>Benzaldehyde, 4-methoxy</t>
  </si>
  <si>
    <t>93-51-6</t>
  </si>
  <si>
    <t>Creosol</t>
  </si>
  <si>
    <t>2-Methoxy-4-methylphenol</t>
  </si>
  <si>
    <t>1-Hydroxy-2-methoxy-4-methylbenzene</t>
  </si>
  <si>
    <t>2-Methoxy-p-cresol</t>
  </si>
  <si>
    <t>3-Methoxy-4-hydroxytoluene</t>
  </si>
  <si>
    <t>4-Methylguaiacol</t>
  </si>
  <si>
    <t>Phenol, 2-methoxy-4-methyl-</t>
  </si>
  <si>
    <t>Valspice</t>
  </si>
  <si>
    <t>104-20-1</t>
  </si>
  <si>
    <t>Anisylacetone</t>
  </si>
  <si>
    <t>4-(p-Methoxyphenyl)-2-butanone</t>
  </si>
  <si>
    <t>2-Butanone, 4-(4-methoxyphenyl)-</t>
  </si>
  <si>
    <t>p-Methoxybenzylacetone</t>
  </si>
  <si>
    <t>4-(p-Methoxyphenyl)butan-2-one</t>
  </si>
  <si>
    <t>Methyl oxanone</t>
  </si>
  <si>
    <t>Raspberry ketone methyl ether</t>
  </si>
  <si>
    <t>104-27-8</t>
  </si>
  <si>
    <t>Ethone</t>
  </si>
  <si>
    <t>1-(p-Methoxyphenyl)-1-penten-3-one</t>
  </si>
  <si>
    <t>p-Methoxystyryl ethyl ketone</t>
  </si>
  <si>
    <t>alpha-Methylanisalacetone</t>
  </si>
  <si>
    <t>alpha-Methyl anisylidene acetone</t>
  </si>
  <si>
    <t>1-Penten-3-one, 1-(4-(methoxyphenyl)-</t>
  </si>
  <si>
    <t>122-84-9</t>
  </si>
  <si>
    <t>Anisic ketone</t>
  </si>
  <si>
    <t>1-(p-Methoxyphenyl)-2-propanone</t>
  </si>
  <si>
    <t>p-Anisyl acetone</t>
  </si>
  <si>
    <t>Anisyl methyl ketone</t>
  </si>
  <si>
    <t>4-Methoxyphenylacetone</t>
  </si>
  <si>
    <t>p-Methoxyphenylacetone</t>
  </si>
  <si>
    <t>2-Propanone, 1-(4-methoxyphenyl)-</t>
  </si>
  <si>
    <t>7786-61-0</t>
  </si>
  <si>
    <t>4-Hydroxy-3-methoxystyrene</t>
  </si>
  <si>
    <t>2-Methoxy-4-vinylphenol</t>
  </si>
  <si>
    <t>Phenol, 4-ethenyl-2-methoxy-</t>
  </si>
  <si>
    <t>p-Vinylcatechol-0-methyl ether</t>
  </si>
  <si>
    <t>p-Vinylguaiacol</t>
  </si>
  <si>
    <t>79-20-9</t>
  </si>
  <si>
    <t>Acetic acid, methyl ester</t>
  </si>
  <si>
    <t>Methyl acetate</t>
  </si>
  <si>
    <t>122-00-9</t>
  </si>
  <si>
    <t>1-Acetyl-4-methylbenzene</t>
  </si>
  <si>
    <t>4'-Methylacetophenone</t>
  </si>
  <si>
    <t>p-Acetyltoluene</t>
  </si>
  <si>
    <t>Ethanone, 1-(4-methylphenyl)-</t>
  </si>
  <si>
    <t>p-Methylacetophenone</t>
  </si>
  <si>
    <t>1-Methyl-4-acetyl benzene</t>
  </si>
  <si>
    <t>Methyl p-tolyl ketone</t>
  </si>
  <si>
    <t>p-Tolyl methyl ketone</t>
  </si>
  <si>
    <t>7149-29-3</t>
  </si>
  <si>
    <t>Butanoic acid, 2-methyl-2-propenyl ester</t>
  </si>
  <si>
    <t>2-Methylallyl butyrate</t>
  </si>
  <si>
    <t>2-Methylallyl butanoate</t>
  </si>
  <si>
    <t>2-Methyl-2-propen-1-yl butyrate</t>
  </si>
  <si>
    <t>121-98-2</t>
  </si>
  <si>
    <t>Benzoic acid, 4-methoxy-, methyl ester</t>
  </si>
  <si>
    <t>Methyl anisate</t>
  </si>
  <si>
    <t>Methyl p-methoxybenzoate</t>
  </si>
  <si>
    <t>578-58-5</t>
  </si>
  <si>
    <t>Benzene, 1-methoxy-2-methyl-</t>
  </si>
  <si>
    <t>o-Methylanisole</t>
  </si>
  <si>
    <t>o-Cresyl methyl ether</t>
  </si>
  <si>
    <t>o-Methoxytoluene</t>
  </si>
  <si>
    <t>2-Methoxytoluene</t>
  </si>
  <si>
    <t>Methyl o-tolyl ether</t>
  </si>
  <si>
    <t>104-93-8</t>
  </si>
  <si>
    <t>Benzene, 1-methoxy-4-methyl-</t>
  </si>
  <si>
    <t>p-Methylanisole</t>
  </si>
  <si>
    <t>p-Cresyl methyl ether</t>
  </si>
  <si>
    <t>4-Methoxytoluene</t>
  </si>
  <si>
    <t>p-Methoxytoluene</t>
  </si>
  <si>
    <t>Methyl p-cresol</t>
  </si>
  <si>
    <t>Methyl p-cresyl ether</t>
  </si>
  <si>
    <t>4-Methyl-1-methoxybenzene</t>
  </si>
  <si>
    <t>4-Methylphenol methyl ether</t>
  </si>
  <si>
    <t>134-20-3</t>
  </si>
  <si>
    <t>o-Amino methyl benzoate</t>
  </si>
  <si>
    <t>Methyl anthranilate</t>
  </si>
  <si>
    <t>Benzoic acid, 2-amino-, methyl ester</t>
  </si>
  <si>
    <t>Methyl 2-aminobenzoate</t>
  </si>
  <si>
    <t>Methyl o-aminobenzoate</t>
  </si>
  <si>
    <t>93-58-3</t>
  </si>
  <si>
    <t>Benzoic acid, methyl ester</t>
  </si>
  <si>
    <t>Methyl benzoate</t>
  </si>
  <si>
    <t>Methyl benzenecarboxylate</t>
  </si>
  <si>
    <t>Oil of niobe</t>
  </si>
  <si>
    <t>93-92-5</t>
  </si>
  <si>
    <t>Benzenemethanol, .alpha.-methyl-, acetate</t>
  </si>
  <si>
    <t>alpha-Methylbenzyl acetate</t>
  </si>
  <si>
    <t>Gardenol</t>
  </si>
  <si>
    <t>Methylphenylcarbinyl acetate</t>
  </si>
  <si>
    <t>alpha-Phenylethyl acetate</t>
  </si>
  <si>
    <t>sec-Phenylethyl acetate</t>
  </si>
  <si>
    <t>Phenyl methyl carbinyl acetate</t>
  </si>
  <si>
    <t>Styralyl acetate</t>
  </si>
  <si>
    <t>98-85-1</t>
  </si>
  <si>
    <t>Benzenemethanol, .alpha.-methyl-</t>
  </si>
  <si>
    <t>alpha-Methylbenzyl alcohol</t>
  </si>
  <si>
    <t>Methyl phenyl carbinol</t>
  </si>
  <si>
    <t>1-Phenylethanol</t>
  </si>
  <si>
    <t>1-Phenylethan-1-ol</t>
  </si>
  <si>
    <t>alpha-Phenylethyl alcohol</t>
  </si>
  <si>
    <t>secondary-Phenylethyl alcohol</t>
  </si>
  <si>
    <t>1-Phenyl-1-hydroxyethane</t>
  </si>
  <si>
    <t>Phenyl methyl carbinol</t>
  </si>
  <si>
    <t>Styralyl alcohol</t>
  </si>
  <si>
    <t>3460-44-4</t>
  </si>
  <si>
    <t>Butanoic acid, 1-phenylethyl ester</t>
  </si>
  <si>
    <t>alpha-Methylbenzyl butyrate</t>
  </si>
  <si>
    <t>Methyl phenylcarbinyl butyrate</t>
  </si>
  <si>
    <t>1-Phenyl-1-ethyl butanoate</t>
  </si>
  <si>
    <t>Styralyl butyrate</t>
  </si>
  <si>
    <t>7775-39-5</t>
  </si>
  <si>
    <t>alpha-Methylbenzyl isobutyrate</t>
  </si>
  <si>
    <t>alpha-Methylbenzyl 2-methylpropanoate</t>
  </si>
  <si>
    <t>Methyl phenylcarbinyl isobutyrate</t>
  </si>
  <si>
    <t>1-Phenyl-1-ethyl isobutyrate</t>
  </si>
  <si>
    <t>1-Phenyl-1-ethyl 2-methylpropanoate</t>
  </si>
  <si>
    <t>Propanoic acid, 2-methyl-, 1-phenylethyl ester</t>
  </si>
  <si>
    <t>Styralyl isobutyrate</t>
  </si>
  <si>
    <t>7775-38-4</t>
  </si>
  <si>
    <t>Benzenemethanol, .alpha.-methyl-, formate</t>
  </si>
  <si>
    <t>alpha-Methylbenzyl formate</t>
  </si>
  <si>
    <t>Methyl phenylcarbinyl formate</t>
  </si>
  <si>
    <t>1-Phenyl-1-ethyl formate</t>
  </si>
  <si>
    <t>1-Phenyl-1-ethyl methanoate</t>
  </si>
  <si>
    <t>Styralyl formate</t>
  </si>
  <si>
    <t>120-45-6</t>
  </si>
  <si>
    <t>Benzenemethanol, .alpha.-methyl-, propanoate</t>
  </si>
  <si>
    <t>alpha-Methylbenzyl propionate</t>
  </si>
  <si>
    <t>Methylphenylcarbinyl propionate</t>
  </si>
  <si>
    <t>1-Phenylethyl propionate</t>
  </si>
  <si>
    <t>Styralyl propionate</t>
  </si>
  <si>
    <t>3549-23-3</t>
  </si>
  <si>
    <t>Benzeneacetic acid, 4-(1,1-dimethylethyl)-, methyl ester</t>
  </si>
  <si>
    <t>Methyl p-tert-butylphenylacetate</t>
  </si>
  <si>
    <t>96-17-3</t>
  </si>
  <si>
    <t>Butanal, 2-methyl-</t>
  </si>
  <si>
    <t>2-Methylbutyraldehyde</t>
  </si>
  <si>
    <t>2-Methylbutanal</t>
  </si>
  <si>
    <t>alpha-Methyl butyraldehyde</t>
  </si>
  <si>
    <t>Methyl ethyl acetaldehyde</t>
  </si>
  <si>
    <t>590-86-3</t>
  </si>
  <si>
    <t>Butanal, 3-methyl-</t>
  </si>
  <si>
    <t>3-Methylbutyraldehyde</t>
  </si>
  <si>
    <t>Isoamyl aldehyde</t>
  </si>
  <si>
    <t>Isopentaldehyde</t>
  </si>
  <si>
    <t>Isovaleral</t>
  </si>
  <si>
    <t>Isovaleraldehyde</t>
  </si>
  <si>
    <t>Isovaleric aldehyde</t>
  </si>
  <si>
    <t>3-Methylbutanal</t>
  </si>
  <si>
    <t>623-42-7</t>
  </si>
  <si>
    <t>Butanoic acid, methyl ester</t>
  </si>
  <si>
    <t>Methyl butyrate</t>
  </si>
  <si>
    <t>Methyl butanoate</t>
  </si>
  <si>
    <t>547-63-7</t>
  </si>
  <si>
    <t>Methyl isobutyrate</t>
  </si>
  <si>
    <t>Methyl 2-methylpropanoate</t>
  </si>
  <si>
    <t>Propanoic acid, 2-methyl-, methyl ester</t>
  </si>
  <si>
    <t>116-53-0</t>
  </si>
  <si>
    <t>Butanoic acid, 2-methyl-</t>
  </si>
  <si>
    <t>2-Methylbutyric acid</t>
  </si>
  <si>
    <t>2-Methylbutanoic acid</t>
  </si>
  <si>
    <t>9004-67-5</t>
  </si>
  <si>
    <t>Cellulose, methyl ether</t>
  </si>
  <si>
    <t>Methyl cellulose</t>
  </si>
  <si>
    <t>101-39-3</t>
  </si>
  <si>
    <t>alpha-Methylcinnamaldehyde</t>
  </si>
  <si>
    <t>alpha-Methylcinnamic aldehyde</t>
  </si>
  <si>
    <t>alpha-Methylcinnamyl aldehyde</t>
  </si>
  <si>
    <t>2-Methyl-3-phenyl-2-propenal</t>
  </si>
  <si>
    <t>3-Phenyl-2-methylacrolein</t>
  </si>
  <si>
    <t>2-Propenyl, 2-methyl-3-phenyl-</t>
  </si>
  <si>
    <t>103-26-4</t>
  </si>
  <si>
    <t>Methyl cinnamate</t>
  </si>
  <si>
    <t>Methyl 3-phenylpropenoate</t>
  </si>
  <si>
    <t>2-Propenoic acid, 3-phenyl-, methyl ester</t>
  </si>
  <si>
    <t>92-48-8</t>
  </si>
  <si>
    <t>2H-1-Benzopyran-2-one, 6-methyl</t>
  </si>
  <si>
    <t>6-Methylcoumarin</t>
  </si>
  <si>
    <t>6-Methyl-2h-1-benzopyran-2-one</t>
  </si>
  <si>
    <t>6-Methylbenzopyrone</t>
  </si>
  <si>
    <t>6-Methyl-cis-o-coumarinic lactone</t>
  </si>
  <si>
    <t>5-Methyl-2-hydroxyphenylpropenoic acid lactone</t>
  </si>
  <si>
    <t>80-71-7</t>
  </si>
  <si>
    <t>2-Cyclopenten-1-one, 2-hydroxy-3-methyl-</t>
  </si>
  <si>
    <t>Methylcyclopentenolone</t>
  </si>
  <si>
    <t>Cyclotene</t>
  </si>
  <si>
    <t>2-Hydroxy-1-methylcyclopenten-3-one</t>
  </si>
  <si>
    <t>Kentonarome</t>
  </si>
  <si>
    <t>3-Methylcyclopentane-1,2-dione</t>
  </si>
  <si>
    <t>55418-52-5</t>
  </si>
  <si>
    <t>4-(1,3-Benzodioxol-5-yl)butan-2-one</t>
  </si>
  <si>
    <t>4-(3,4-Methylenedioxyphenyl)-2-butanone</t>
  </si>
  <si>
    <t>2-Butanone, 4-(1,3-benzodioxol-5-yl)-</t>
  </si>
  <si>
    <t>Dulcinyl</t>
  </si>
  <si>
    <t>Piperonyl acetone</t>
  </si>
  <si>
    <t>620-02-0</t>
  </si>
  <si>
    <t>2-Furancarboxaldehyde, 5-methyl-</t>
  </si>
  <si>
    <t>5-Methylfurfural</t>
  </si>
  <si>
    <t>5-Methyl-2-furaldehyde</t>
  </si>
  <si>
    <t>611-13-2</t>
  </si>
  <si>
    <t>2-Furancarboxylic acid, methyl ester</t>
  </si>
  <si>
    <t>Methyl 2-furoate</t>
  </si>
  <si>
    <t>Methyl furoate</t>
  </si>
  <si>
    <t>Methyl pyromucate</t>
  </si>
  <si>
    <t>874-66-8</t>
  </si>
  <si>
    <t>Furfurylidene-2-propanal</t>
  </si>
  <si>
    <t>2-Methyl-3(2-furyl)acrolein</t>
  </si>
  <si>
    <t>alpha-Methylfurylacrolein</t>
  </si>
  <si>
    <t>alpha-Methyl-beta-furylacrolein</t>
  </si>
  <si>
    <t>2-Methyl-3-furylacrolein 'so called'</t>
  </si>
  <si>
    <t>2-Methyl-3-(2-furyl)propenal</t>
  </si>
  <si>
    <t>2-Propenal, 3-(2-furanyl)-2-methyl-</t>
  </si>
  <si>
    <t>106-73-0</t>
  </si>
  <si>
    <t>Heptanoic acid, methyl ester</t>
  </si>
  <si>
    <t>Methyl heptanoate</t>
  </si>
  <si>
    <t>Methyl heptoate</t>
  </si>
  <si>
    <t>Methyl heptylate</t>
  </si>
  <si>
    <t>Methyl oenanthate</t>
  </si>
  <si>
    <t>1188-02-9</t>
  </si>
  <si>
    <t>Heptanoic acid, 2-methyl-</t>
  </si>
  <si>
    <t>2-Methylheptanoic acid</t>
  </si>
  <si>
    <t>Methylamylacetic acid</t>
  </si>
  <si>
    <t>2-Methyloenanthic acid</t>
  </si>
  <si>
    <t>110-93-0</t>
  </si>
  <si>
    <t>5-Hepten-2-one, 6-methyl</t>
  </si>
  <si>
    <t>6-Methyl-5-hepten-2-one</t>
  </si>
  <si>
    <t>Methyl heptenone</t>
  </si>
  <si>
    <t>2-Methyl-2-hepten-6-one</t>
  </si>
  <si>
    <t>106-70-7</t>
  </si>
  <si>
    <t>Hexanoic acid, methyl ester</t>
  </si>
  <si>
    <t>Methyl hexanoate</t>
  </si>
  <si>
    <t>Methyl caproate</t>
  </si>
  <si>
    <t>2396-77-2</t>
  </si>
  <si>
    <t>2-Hexenoic acid, methyl ester</t>
  </si>
  <si>
    <t>Methyl 2-hexenoate</t>
  </si>
  <si>
    <t>Methyl beta-propylacrylate</t>
  </si>
  <si>
    <t>99-76-3</t>
  </si>
  <si>
    <t>Benzoic acid, 4-hydroxy-, methyl ester</t>
  </si>
  <si>
    <t>Methyl p-hydroxybenzoate</t>
  </si>
  <si>
    <t>Methylparaben</t>
  </si>
  <si>
    <t>Methyl parasept</t>
  </si>
  <si>
    <t>Nipagin</t>
  </si>
  <si>
    <t>Tegosept M</t>
  </si>
  <si>
    <t>127-42-4</t>
  </si>
  <si>
    <t>alpha-Cetone</t>
  </si>
  <si>
    <t>Methyl-alpha-ionone</t>
  </si>
  <si>
    <t>alpha-Cyclocitrylidenebutanone</t>
  </si>
  <si>
    <t>alpha-Cyclocitrylidenemethyl ethyl ketone</t>
  </si>
  <si>
    <t>alpha-Methylionone</t>
  </si>
  <si>
    <t>1-Penten-3-one, 1-(2,6,6-trimethyl-2-cyclohexen-1-yl)-, [R-(E)]-</t>
  </si>
  <si>
    <t>(R-(E))-1-(2,6,6-Trimethyl-2-cyclohexen-1-yl)pent-1-en-3-one</t>
  </si>
  <si>
    <t>127-43-5</t>
  </si>
  <si>
    <t>beta-Cetone</t>
  </si>
  <si>
    <t>Methyl-beta-ionone</t>
  </si>
  <si>
    <t>beta-Cyclocitrylidenebutanone</t>
  </si>
  <si>
    <t>beta-Iraldeine</t>
  </si>
  <si>
    <t>beta-Methylionone</t>
  </si>
  <si>
    <t>1-Penten-3-one, 1-(2,6,6-trimethyl-1-cyclohexen-1-yl)-</t>
  </si>
  <si>
    <t>5-(2,6,6-Trimethyl-1-cyclohexen-1-yl)-4-penten-3-one</t>
  </si>
  <si>
    <t>1-(2,6,6-Trimethyl-1-cyclohexen-1-yl)pent -1-en-3-one</t>
  </si>
  <si>
    <t>7784-98-7</t>
  </si>
  <si>
    <t>Methyl-delta-ionone</t>
  </si>
  <si>
    <t>1-Penten-3-one, 1-(2,6,6-trimethyl-3-cyclohexen-1-yl)-</t>
  </si>
  <si>
    <t>5-(2,6,6-Trimethyl-3-cyclohexen-1-yl)-4-penten-3-one</t>
  </si>
  <si>
    <t>127-51-5</t>
  </si>
  <si>
    <t>3-Buten-2-one, 3-methyl-4-(2,6,6-trimethyl-2-cyclohexen-1-yl)-</t>
  </si>
  <si>
    <t>alpha-iso-Methylionone</t>
  </si>
  <si>
    <t>Iraldeine gamma</t>
  </si>
  <si>
    <t>alpha-Isomethylionone</t>
  </si>
  <si>
    <t>Isoraldeine 95</t>
  </si>
  <si>
    <t>gamma-Methylionone</t>
  </si>
  <si>
    <t>Methyl-gamma-ionone (so called)</t>
  </si>
  <si>
    <t>3-Methyl-4-(2,6,6-trimethyl-2-cyclohexen-1-yl)-3-buten-2-one</t>
  </si>
  <si>
    <t>Raldeine gamma</t>
  </si>
  <si>
    <t>111-82-0</t>
  </si>
  <si>
    <t>Dodecanoic acid, methyl ester</t>
  </si>
  <si>
    <t>Methyl laurate</t>
  </si>
  <si>
    <t>Methyl dodecanoate</t>
  </si>
  <si>
    <t>Methyl dodecylate</t>
  </si>
  <si>
    <t>74-93-1</t>
  </si>
  <si>
    <t>Mercaptomethane</t>
  </si>
  <si>
    <t>Methyl mercaptan</t>
  </si>
  <si>
    <t>Methanethiol</t>
  </si>
  <si>
    <t>Methyl sulfhydrate</t>
  </si>
  <si>
    <t>Thiomethyl alcohol</t>
  </si>
  <si>
    <t>606-45-1</t>
  </si>
  <si>
    <t>Benzoic acid, 2-methoxy-, methyl ester</t>
  </si>
  <si>
    <t>Methyl o-methoxybenzoate</t>
  </si>
  <si>
    <t>Dimethyl salicylate</t>
  </si>
  <si>
    <t>o-Methoxybenzoic acid methyl ester</t>
  </si>
  <si>
    <t>o-Methoxy methyl benzoate</t>
  </si>
  <si>
    <t>Methyl o-anisate</t>
  </si>
  <si>
    <t>Methyl salicylate methyl ether</t>
  </si>
  <si>
    <t>85-91-6</t>
  </si>
  <si>
    <t>Benzoic acid, 2-(methylamino)-, methyl ester</t>
  </si>
  <si>
    <t>Methyl N-methylanthranilate</t>
  </si>
  <si>
    <t>Dimethyl anthranilate</t>
  </si>
  <si>
    <t>2-Methylamino methyl benzoate</t>
  </si>
  <si>
    <t>N-Methylanthranilic acid, methyl ester</t>
  </si>
  <si>
    <t>Methyl 2-methylaminobenzoate</t>
  </si>
  <si>
    <t>Methyl o-methylaminobenzoate</t>
  </si>
  <si>
    <t>868-57-5</t>
  </si>
  <si>
    <t>Butanoic acid, 2-methyl-, methyl ester</t>
  </si>
  <si>
    <t>Methyl 2-methylbutyrate</t>
  </si>
  <si>
    <t>Methyl 2-methylbutanoate</t>
  </si>
  <si>
    <t>13532-18-8</t>
  </si>
  <si>
    <t>Methyl beta-methiopropionate</t>
  </si>
  <si>
    <t>Methyl 3-methylthiopropionate</t>
  </si>
  <si>
    <t>Methyl beta-(methylmercapto)propionate</t>
  </si>
  <si>
    <t>Propanoic acid, 3-(methylthio)-, methyl ester</t>
  </si>
  <si>
    <t>2412-80-8</t>
  </si>
  <si>
    <t>Methyl isobutylacetate</t>
  </si>
  <si>
    <t>Methyl 4-methylvalerate</t>
  </si>
  <si>
    <t>Methyl isocaproate</t>
  </si>
  <si>
    <t>Methyl 4-methylpentanoate</t>
  </si>
  <si>
    <t>Pentanoic acid, 4-methyl-, methyl ester</t>
  </si>
  <si>
    <t>124-10-7</t>
  </si>
  <si>
    <t>Methyl myristate</t>
  </si>
  <si>
    <t>Methyl tetradecanoate</t>
  </si>
  <si>
    <t>Tetradecanoic acid, methyl ester</t>
  </si>
  <si>
    <t>93-08-3</t>
  </si>
  <si>
    <t>beta-Acetylnaphthalene</t>
  </si>
  <si>
    <t>Methyl beta-naphthyl ketone</t>
  </si>
  <si>
    <t>Cetone d</t>
  </si>
  <si>
    <t>Ethanone, 1-(2-naphthalenyl)-</t>
  </si>
  <si>
    <t>beta-Methyl naphthyl ketone</t>
  </si>
  <si>
    <t>beta-Naphthyl methyl ketone</t>
  </si>
  <si>
    <t>Oranger crystals</t>
  </si>
  <si>
    <t>1731-84-6</t>
  </si>
  <si>
    <t>Methyl nonanoate</t>
  </si>
  <si>
    <t>Methyl nonylate</t>
  </si>
  <si>
    <t>Methyl pelargonate</t>
  </si>
  <si>
    <t>Nonanoic acid, methyl ester</t>
  </si>
  <si>
    <t>111-79-5</t>
  </si>
  <si>
    <t>Methyl 2-nonenoate</t>
  </si>
  <si>
    <t>Methyl nonylenate</t>
  </si>
  <si>
    <t>Neofolione</t>
  </si>
  <si>
    <t>2-Nonenoic acid, methyl ester</t>
  </si>
  <si>
    <t>111-80-8</t>
  </si>
  <si>
    <t>Methyl 2-nonynoate</t>
  </si>
  <si>
    <t>Methyl octine carbonate</t>
  </si>
  <si>
    <t>Methyl octyne carbonate</t>
  </si>
  <si>
    <t>MOC</t>
  </si>
  <si>
    <t>2-Nonynoic acid, methyl ester</t>
  </si>
  <si>
    <t>7786-29-0</t>
  </si>
  <si>
    <t>Methylhexylacetaldehyde</t>
  </si>
  <si>
    <t>2-Methyloctanal</t>
  </si>
  <si>
    <t>Octanal, 2-methyl-</t>
  </si>
  <si>
    <t>111-11-5</t>
  </si>
  <si>
    <t>Methyl caprylate</t>
  </si>
  <si>
    <t>Methyl octanoate</t>
  </si>
  <si>
    <t>Methyl octylate</t>
  </si>
  <si>
    <t>Octanoic acid, methyl ester</t>
  </si>
  <si>
    <t>111-12-6</t>
  </si>
  <si>
    <t>Folione</t>
  </si>
  <si>
    <t>Methyl 2-octynoate</t>
  </si>
  <si>
    <t>Methyl heptine carbonate</t>
  </si>
  <si>
    <t>Methyl heptyne carbonate</t>
  </si>
  <si>
    <t>MHC</t>
  </si>
  <si>
    <t>2-Octynoic acid, methyl ester</t>
  </si>
  <si>
    <t>7493-58-5</t>
  </si>
  <si>
    <t>Acetyl isobutyryl</t>
  </si>
  <si>
    <t>4-Methyl-2,3-pentanedione</t>
  </si>
  <si>
    <t>Isopropyl methyl ketone</t>
  </si>
  <si>
    <t>Methyl isopropyl diketone</t>
  </si>
  <si>
    <t>2,3-Pentanedione, 4-methyl-</t>
  </si>
  <si>
    <t>108-10-1</t>
  </si>
  <si>
    <t>Hexone</t>
  </si>
  <si>
    <t>4-Methyl-2-pentanone</t>
  </si>
  <si>
    <t>Isobutyl methyl ketone</t>
  </si>
  <si>
    <t>Isohexanone</t>
  </si>
  <si>
    <t>Isopropylacetone</t>
  </si>
  <si>
    <t>Methyl isobutyl ketone</t>
  </si>
  <si>
    <t>MIBK</t>
  </si>
  <si>
    <t>2-Pentanone, 4-methyl-</t>
  </si>
  <si>
    <t>1123-85-9</t>
  </si>
  <si>
    <t>Benzeneethanol, .alpha.-methyl-</t>
  </si>
  <si>
    <t>beta-Methylphenethyl alcohol</t>
  </si>
  <si>
    <t>Hydratropic alcohol</t>
  </si>
  <si>
    <t>Hydratropyl alcohol</t>
  </si>
  <si>
    <t>2-Phenyl-1-propanol</t>
  </si>
  <si>
    <t>2-Phenylpropyl alcohol</t>
  </si>
  <si>
    <t>101-41-7</t>
  </si>
  <si>
    <t>Benzeneacetic acid, methyl ester</t>
  </si>
  <si>
    <t>Methyl phenylacetate</t>
  </si>
  <si>
    <t>Methyl alpha-toluate</t>
  </si>
  <si>
    <t>1901-26-4</t>
  </si>
  <si>
    <t>3-Benzylidene-2-butanone</t>
  </si>
  <si>
    <t>3-Methyl-4-phenyl-3-butene-2-one</t>
  </si>
  <si>
    <t>Benzylidene methyl acetone</t>
  </si>
  <si>
    <t>3-Butene-2-one, 3-methyl-4-phenyl-</t>
  </si>
  <si>
    <t>alpha-Methyl-alpha-benzalacetone</t>
  </si>
  <si>
    <t>1-Methyl-1-benzylideneacetone</t>
  </si>
  <si>
    <t>103-07-1</t>
  </si>
  <si>
    <t>Benzenepropanol, .alpha.,.alpha.-dimethyl-, acetate</t>
  </si>
  <si>
    <t>2-Methyl-4-phenyl-2-butyl acetate</t>
  </si>
  <si>
    <t>Dimethylphenylethylcarbinyl acetate</t>
  </si>
  <si>
    <t>1,1-Dimethyl-3-phenylpropan-1-yl acetate</t>
  </si>
  <si>
    <t>D.M.P.E.C. acetate</t>
  </si>
  <si>
    <t>10031-71-7</t>
  </si>
  <si>
    <t>Dimethyl phenethyl carbinyl isobutyrate</t>
  </si>
  <si>
    <t>2-Methyl-4-phenyl-2-butyl isobutyrate</t>
  </si>
  <si>
    <t>1,1-Dimethyl-3-phenylpropyl isobutyrate</t>
  </si>
  <si>
    <t>D.M.P.E.C. isobutyrate</t>
  </si>
  <si>
    <t>D.M.P.E.C. 2-methylpropanoate</t>
  </si>
  <si>
    <t>2-Methyl-4-phenyl-2-butyl 2-methylpropanoate</t>
  </si>
  <si>
    <t>Phenylethyl dimethyl carbinyl isobutyrate</t>
  </si>
  <si>
    <t>Propanoic acid, 2-methyl-, 1,1-dimethyl-3-phenylpropyl ester</t>
  </si>
  <si>
    <t>40654-82-8</t>
  </si>
  <si>
    <t>Benzenebutanal, .alpha.-methyl-</t>
  </si>
  <si>
    <t>2-Methyl-4-phenylbutyraldehyde</t>
  </si>
  <si>
    <t>2-Methyl-4-phenylbutanal</t>
  </si>
  <si>
    <t>2439-44-3</t>
  </si>
  <si>
    <t>Benzeneacetaldehyde, .alpha.-(1-methylethyl)-</t>
  </si>
  <si>
    <t>3-Methyl-2-phenylbutyraldehyde</t>
  </si>
  <si>
    <t>alpha-Isopropyl phenylacetaldehyde</t>
  </si>
  <si>
    <t>alpha-Phenylisopentanal</t>
  </si>
  <si>
    <t>alpha-Phenylisovaleraldehyde</t>
  </si>
  <si>
    <t>alpha-iso-Propyl phenylacetaldehyde</t>
  </si>
  <si>
    <t>2046-17-5</t>
  </si>
  <si>
    <t>Benzenebutanoic acid, methyl ester</t>
  </si>
  <si>
    <t>Methyl 4-phenylbutyrate</t>
  </si>
  <si>
    <t>Methyl gamma-phenylbutyrate</t>
  </si>
  <si>
    <t>5349-62-2</t>
  </si>
  <si>
    <t>Benzyl isobutyl ketone</t>
  </si>
  <si>
    <t>4-Methyl-1-phenyl-2-pentanone</t>
  </si>
  <si>
    <t>Isobutyl benzyl ketone</t>
  </si>
  <si>
    <t>2-Pentanone, 4-methyl-1-phenyl-</t>
  </si>
  <si>
    <t>103-25-3</t>
  </si>
  <si>
    <t>Benzenepropanoic acid, methyl ester</t>
  </si>
  <si>
    <t>Methyl 3-phenylpropionate</t>
  </si>
  <si>
    <t>Methyl dihydrocinnamate</t>
  </si>
  <si>
    <t>Methyl hydrocinnamate</t>
  </si>
  <si>
    <t>554-12-1</t>
  </si>
  <si>
    <t>Methyl propanoate</t>
  </si>
  <si>
    <t>Methyl propionate</t>
  </si>
  <si>
    <t>Propanoic acid, methyl ester</t>
  </si>
  <si>
    <t>103-95-7</t>
  </si>
  <si>
    <t>Benzenepropanol, .alpha.-methyl-4-(1-methylethyl)-</t>
  </si>
  <si>
    <t>2-Methyl-3-(p-isopropylphenyl)propionaldehyde</t>
  </si>
  <si>
    <t>3-p-Cumenyl-2-methylpropionaldehyde</t>
  </si>
  <si>
    <t>Cyclamal</t>
  </si>
  <si>
    <t>Cyclamen aldehyde</t>
  </si>
  <si>
    <t>Cyclaviol</t>
  </si>
  <si>
    <t>Cyclosal</t>
  </si>
  <si>
    <t>p-Isopropyl-alpha-methylhydrocinnamaldehyde</t>
  </si>
  <si>
    <t>alpha-Methyl-p-isopropylphenylpropylaldehyde</t>
  </si>
  <si>
    <t>91-62-3</t>
  </si>
  <si>
    <t>6-Methylquinoline</t>
  </si>
  <si>
    <t>p-Methylquinoline</t>
  </si>
  <si>
    <t>Quinoline, 6-methyl-</t>
  </si>
  <si>
    <t>p-Toluquinoline</t>
  </si>
  <si>
    <t>119-36-8</t>
  </si>
  <si>
    <t>Benzoic acid, 2-hydroxy-, methyl ester</t>
  </si>
  <si>
    <t>Methyl salicylate</t>
  </si>
  <si>
    <t>Methyl 2-hydroxybenzoate</t>
  </si>
  <si>
    <t>Synthetic sweet birch oil</t>
  </si>
  <si>
    <t>Synthetic teaberry oil</t>
  </si>
  <si>
    <t>Synthetic wintergreen oil</t>
  </si>
  <si>
    <t>75-18-3</t>
  </si>
  <si>
    <t>Dimethyl sulfide</t>
  </si>
  <si>
    <t>Methyl sulfide</t>
  </si>
  <si>
    <t>DMS</t>
  </si>
  <si>
    <t>Methane, thiobis-</t>
  </si>
  <si>
    <t>2-Thiapropane</t>
  </si>
  <si>
    <t>3268-49-3</t>
  </si>
  <si>
    <t>Methional</t>
  </si>
  <si>
    <t>3-(Methylthio)propionaldehyde</t>
  </si>
  <si>
    <t>beta-Methiopropionaldehyde</t>
  </si>
  <si>
    <t>Methylmercaptopropionaldehyde</t>
  </si>
  <si>
    <t>beta-(Methylmercapto)propionaldehyde</t>
  </si>
  <si>
    <t>3-(Methylmercapto)propionaldehyde</t>
  </si>
  <si>
    <t>beta-(Methylthio)propionaldehyde</t>
  </si>
  <si>
    <t>Propanal, 3-(methylthio)-</t>
  </si>
  <si>
    <t>41496-43-9</t>
  </si>
  <si>
    <t>Benzenepropanal, .alpha.,4-dimethyl</t>
  </si>
  <si>
    <t>2-Methyl-3-tolylpropionaldehyde</t>
  </si>
  <si>
    <t>p,alpha-Dimethyldihydrocinnamaldehyde</t>
  </si>
  <si>
    <t>2-Methyl-3-(p-methylphenyl)propanal</t>
  </si>
  <si>
    <t>2-Methyl-3-(p-tolyl)propionaldehyde</t>
  </si>
  <si>
    <t>Satinaldehyde</t>
  </si>
  <si>
    <t>110-41-8</t>
  </si>
  <si>
    <t>Aldehyde C-12 MNA</t>
  </si>
  <si>
    <t>2-Methylundecanal</t>
  </si>
  <si>
    <t>2-Methylhendecanal</t>
  </si>
  <si>
    <t>Methyl nonyl acetaldehyde</t>
  </si>
  <si>
    <t>Undecanal, 2-methyl-</t>
  </si>
  <si>
    <t>5760-50-9</t>
  </si>
  <si>
    <t>Methyl 9-undecenoate</t>
  </si>
  <si>
    <t>Methyl undecylenate</t>
  </si>
  <si>
    <t>9-Undecenoic acid, methyl ester</t>
  </si>
  <si>
    <t>10522-18-6</t>
  </si>
  <si>
    <t>Methyl decine carbonate</t>
  </si>
  <si>
    <t>Methyl 2-undecynoate</t>
  </si>
  <si>
    <t>Methyl decyne carbonate</t>
  </si>
  <si>
    <t>2-Undecynoic acid, methyl ester</t>
  </si>
  <si>
    <t>624-24-8</t>
  </si>
  <si>
    <t>Methyl pentanoate</t>
  </si>
  <si>
    <t>Methyl valerate</t>
  </si>
  <si>
    <t>Methyl valerianate</t>
  </si>
  <si>
    <t>Pentanoic acid, methyl ester</t>
  </si>
  <si>
    <t>556-24-1</t>
  </si>
  <si>
    <t>Butanoic acid, 3-methyl-, methyl ester</t>
  </si>
  <si>
    <t>Methyl isovalerate</t>
  </si>
  <si>
    <t>Methyl isopentanoate</t>
  </si>
  <si>
    <t>Methyl isovalerianate</t>
  </si>
  <si>
    <t>Methyl 3-methylbutanoate</t>
  </si>
  <si>
    <t>Methyl 3-methylbutyrate</t>
  </si>
  <si>
    <t>97-61-0</t>
  </si>
  <si>
    <t>2-Methylpentanoic acid</t>
  </si>
  <si>
    <t>2-Methylvaleric acid</t>
  </si>
  <si>
    <t>Methylpropylacetic acid</t>
  </si>
  <si>
    <t>Pentanoic acid, 2-methyl-</t>
  </si>
  <si>
    <t>93685-96-2</t>
  </si>
  <si>
    <t>Acacia decurrens absolute</t>
  </si>
  <si>
    <t>Mimosa absolute (Acacia decurrens Willd. var. dealbata)</t>
  </si>
  <si>
    <t>Mimosa, ext.</t>
  </si>
  <si>
    <t>142-47-2</t>
  </si>
  <si>
    <t>L-Glutamic acid, monosodium salt</t>
  </si>
  <si>
    <t>Monosodium glutamate</t>
  </si>
  <si>
    <t>MSG</t>
  </si>
  <si>
    <t>Sodium glutamate</t>
  </si>
  <si>
    <t>91770-23-9</t>
  </si>
  <si>
    <t>Acer spicatum extract solid</t>
  </si>
  <si>
    <t>Mountain maple extract solid (Acer spicatum Lam.)</t>
  </si>
  <si>
    <t>8001-04-5</t>
  </si>
  <si>
    <t>Moschus moschiferus</t>
  </si>
  <si>
    <t>Musk tonquin (Moschus moschiferus L.)</t>
  </si>
  <si>
    <t>8007-40-7</t>
  </si>
  <si>
    <t>Brassica, brown</t>
  </si>
  <si>
    <t>Mustard, brown (Brassica spp.)</t>
  </si>
  <si>
    <t>Brassica, yellow</t>
  </si>
  <si>
    <t>Mustard, black</t>
  </si>
  <si>
    <t>Mustard, white</t>
  </si>
  <si>
    <t>Mustard, yellow (Brassica spp.)</t>
  </si>
  <si>
    <t>123-35-3</t>
  </si>
  <si>
    <t>7-Methyl-3-methylene-1,6-octadiene</t>
  </si>
  <si>
    <t>Myrcene</t>
  </si>
  <si>
    <t>.beta.-Myrcene</t>
  </si>
  <si>
    <t>1,6-Octadiene, 7-methyl-3-methylene-</t>
  </si>
  <si>
    <t>124-25-4</t>
  </si>
  <si>
    <t>Aldehyde C-14, myristic</t>
  </si>
  <si>
    <t>Myristaldehyde</t>
  </si>
  <si>
    <t>Tetradecanal</t>
  </si>
  <si>
    <t>Tetradecyl aldehyde</t>
  </si>
  <si>
    <t>544-63-8</t>
  </si>
  <si>
    <t>Myristic acid</t>
  </si>
  <si>
    <t>Tetradecanoic acid</t>
  </si>
  <si>
    <t>n-Tetradecoic acid</t>
  </si>
  <si>
    <t>1-Tridecanecarboxylic acid</t>
  </si>
  <si>
    <t>9000-45-7</t>
  </si>
  <si>
    <t>Commiphora gum</t>
  </si>
  <si>
    <t>Myrrh gum (Commiphora spp.)</t>
  </si>
  <si>
    <t>Myrrh</t>
  </si>
  <si>
    <t>Myrrh resinoid</t>
  </si>
  <si>
    <t>8016-37-3</t>
  </si>
  <si>
    <t>Commiphora oil</t>
  </si>
  <si>
    <t>Myrrh oil (Commiphora spp.)</t>
  </si>
  <si>
    <t>Heerabol</t>
  </si>
  <si>
    <t>63449-68-3</t>
  </si>
  <si>
    <t>2-Naphthalenol, 2-aminobenzoyl ester</t>
  </si>
  <si>
    <t>beta-Naphthyl anthranilate</t>
  </si>
  <si>
    <t>2-Naphthyl o-aminobenzoate</t>
  </si>
  <si>
    <t>2-Naphthyl anthranilate</t>
  </si>
  <si>
    <t>93-18-5</t>
  </si>
  <si>
    <t>2-Ethoxynaphthalene</t>
  </si>
  <si>
    <t>beta-Naphthyl ethyl ether</t>
  </si>
  <si>
    <t>Ethyl beta-naphthyl ether</t>
  </si>
  <si>
    <t>Ethyl 2-naphthyl ether</t>
  </si>
  <si>
    <t>Naphthalene, 2-ethoxy-</t>
  </si>
  <si>
    <t>Nerolin</t>
  </si>
  <si>
    <t>14259-46-2</t>
  </si>
  <si>
    <t>Citrus paradisi extract</t>
  </si>
  <si>
    <t>Naringen extract (Citrus paradisi Macf.)</t>
  </si>
  <si>
    <t>Naringin extract (Citrus paradisi Macf.)</t>
  </si>
  <si>
    <t>106-25-2</t>
  </si>
  <si>
    <t>Allerol</t>
  </si>
  <si>
    <t>Nerol</t>
  </si>
  <si>
    <t>cis-2,6-Dimethyl-2,6-octadien-8-ol</t>
  </si>
  <si>
    <t>cis-3,7-Dimethyl-2,6-octadien-1-ol</t>
  </si>
  <si>
    <t>Neraniol</t>
  </si>
  <si>
    <t>Nergenol</t>
  </si>
  <si>
    <t>2,6-Octadien-8-ol, 2,6-dimethyl-, (z)</t>
  </si>
  <si>
    <t>8016-38-4</t>
  </si>
  <si>
    <t>Citrus aurantium oil (blossoms)</t>
  </si>
  <si>
    <t>Neroli bigarde oil (Citrus aurantium L.)</t>
  </si>
  <si>
    <t>Neroli oil, Tunisian</t>
  </si>
  <si>
    <t>Oils, neroli</t>
  </si>
  <si>
    <t>Orange flowers, bitter, oil</t>
  </si>
  <si>
    <t>7212-44-4</t>
  </si>
  <si>
    <t>1,6,10-Dodecatrien-3-ol, 3,7,11-trimethyl-</t>
  </si>
  <si>
    <t>Nerolidol (isomer unspecified)</t>
  </si>
  <si>
    <t>Melaleucol</t>
  </si>
  <si>
    <t>Methylvinyl homogeranyl carbinol</t>
  </si>
  <si>
    <t>Peruviol</t>
  </si>
  <si>
    <t>3,7,11-Trimethyl-1,6,10-dodecatrien-3-ol</t>
  </si>
  <si>
    <t>3,7,11-Trimethyldodeca-1,6,10-trien-3-ol,mixed isomers</t>
  </si>
  <si>
    <t>141-12-8</t>
  </si>
  <si>
    <t>cis-3,7-Dimethyl-2,6-octadien-1-yl acetate</t>
  </si>
  <si>
    <t>Neryl acetate</t>
  </si>
  <si>
    <t>cis-3,7-Dimethyl-2,6-octadien-1-yl ethanoate</t>
  </si>
  <si>
    <t>2,6-Octadien-1-ol, 3,7-dimethyl-, acetate, (Z)-</t>
  </si>
  <si>
    <t>999-40-6</t>
  </si>
  <si>
    <t>Butanoic acid, 3,7-dimethyl-2,6-octadienyl ester</t>
  </si>
  <si>
    <t>Neryl butyrate</t>
  </si>
  <si>
    <t>cis-3,7-Dimethyl-2,6-octadien-1-yl butanoate</t>
  </si>
  <si>
    <t>2345-24-6</t>
  </si>
  <si>
    <t>cis-3,7-Dimethyl-2,6-octadien-1-yl isobutyrate</t>
  </si>
  <si>
    <t>Neryl isobutyrate</t>
  </si>
  <si>
    <t>Propanoic acid, 2-methyl-, 3,7-dimethyl-2,6-octadienyl ester, (Z)-</t>
  </si>
  <si>
    <t>2142-94-1</t>
  </si>
  <si>
    <t>cis-3,7-Dimethyl-2,6-octadien-1-yl formate</t>
  </si>
  <si>
    <t>Neryl formate</t>
  </si>
  <si>
    <t>2,6-Octadien-1-ol, 3,7-dimethyl-, formate, (z)-</t>
  </si>
  <si>
    <t>105-91-9</t>
  </si>
  <si>
    <t>cis-3,7-Dimethyl-2,6-octadien-1-yl propanoate</t>
  </si>
  <si>
    <t>Neryl propionate</t>
  </si>
  <si>
    <t>cis-3,7-Dimethyl-2,6-octadien-1-yl propionate</t>
  </si>
  <si>
    <t>Neryl propanoate</t>
  </si>
  <si>
    <t>2,6-Octadien-1-ol, 3,7-dimethyl-, propanoate, (Z)-</t>
  </si>
  <si>
    <t>3915-83-1</t>
  </si>
  <si>
    <t>Butanoic acid, 3-methyl-, 3,7-dimethyl-2,6-octadienyl ester</t>
  </si>
  <si>
    <t>Neryl isovalerate</t>
  </si>
  <si>
    <t>cis-3,7-Dimethyl-2,6-octadien-1-yl isopentanoate</t>
  </si>
  <si>
    <t>cis-3,7-Dimethyl-2,6-octadien-1-yl isovalerate</t>
  </si>
  <si>
    <t>cis-3,7-Dimethyl-2,6-octadien-1-yl 3-methylbutanoate</t>
  </si>
  <si>
    <t>Neryl isovalerianate</t>
  </si>
  <si>
    <t>Neryl 3-methylbutanoate</t>
  </si>
  <si>
    <t>10024-97-2</t>
  </si>
  <si>
    <t>Dinitrogen monoxide</t>
  </si>
  <si>
    <t>Nitrous oxide</t>
  </si>
  <si>
    <t>Factitious air</t>
  </si>
  <si>
    <t>Hyponitrous acid anhydride</t>
  </si>
  <si>
    <t>Laughing gas</t>
  </si>
  <si>
    <t>Nitrogen oxide (N2O)</t>
  </si>
  <si>
    <t>7786-44-9</t>
  </si>
  <si>
    <t>Cucumber alcohol</t>
  </si>
  <si>
    <t>2,6-Nonadien-1-ol</t>
  </si>
  <si>
    <t>2,6-Nonadienol</t>
  </si>
  <si>
    <t>Violet leaf alcohol</t>
  </si>
  <si>
    <t>104-61-0</t>
  </si>
  <si>
    <t>Abricolin</t>
  </si>
  <si>
    <t>gamma-Nonalactone</t>
  </si>
  <si>
    <t>Aldehyde C-18 (so called)</t>
  </si>
  <si>
    <t>gamma-Amyl butyrolactone</t>
  </si>
  <si>
    <t>4-n-Amyl-4-hydroxybutyric acid lactone</t>
  </si>
  <si>
    <t>Coconut aldehyde</t>
  </si>
  <si>
    <t>2(3H)-Furanone, dihydro-5-pentyl-</t>
  </si>
  <si>
    <t>4-Hydroxynonanoic acid, gamma-lactone</t>
  </si>
  <si>
    <t>gamma-Pelargolactone</t>
  </si>
  <si>
    <t>Prunolide</t>
  </si>
  <si>
    <t>124-19-6</t>
  </si>
  <si>
    <t>Aldehyde C-9</t>
  </si>
  <si>
    <t>Nonanal</t>
  </si>
  <si>
    <t>Nonanoic aldehyde</t>
  </si>
  <si>
    <t>Nonoic aldehyde</t>
  </si>
  <si>
    <t>Nonyl aldehyde</t>
  </si>
  <si>
    <t>Pelargonaldehyde</t>
  </si>
  <si>
    <t>Pelargonic aldehyde</t>
  </si>
  <si>
    <t>1322-17-4</t>
  </si>
  <si>
    <t>Diasmol</t>
  </si>
  <si>
    <t>1,3-Nonanediol acetate (mixed esters)</t>
  </si>
  <si>
    <t>Hexylene glycol acetate</t>
  </si>
  <si>
    <t>3-Hexyl-1,3-propanediol acetate, mixed esters</t>
  </si>
  <si>
    <t>Jasmonyl</t>
  </si>
  <si>
    <t>1,3-Nonanediol, monoacetate</t>
  </si>
  <si>
    <t>Octyl crotonyl acetate</t>
  </si>
  <si>
    <t>112-05-0</t>
  </si>
  <si>
    <t>Nonanoic acid</t>
  </si>
  <si>
    <t>Nonylic acid</t>
  </si>
  <si>
    <t>Pelargonic acid</t>
  </si>
  <si>
    <t>821-55-6</t>
  </si>
  <si>
    <t>Methyl heptyl ketone</t>
  </si>
  <si>
    <t>2-Nonanone</t>
  </si>
  <si>
    <t>Nonan-2-one</t>
  </si>
  <si>
    <t>2444-46-4</t>
  </si>
  <si>
    <t>N-(4-Hydroxy-3-methoxybenzyl) nonanamide</t>
  </si>
  <si>
    <t>Nonanoyl 4-hydroxy-3-methoxybenzylamide</t>
  </si>
  <si>
    <t>Nonanamide, N-[(4-hydroxy-3-methoxyphenyl)methyl]-</t>
  </si>
  <si>
    <t>N-Nonanoyl vanillylamide</t>
  </si>
  <si>
    <t>Pelargonyl vanillylamide</t>
  </si>
  <si>
    <t>143-13-5</t>
  </si>
  <si>
    <t>Acetate C-9</t>
  </si>
  <si>
    <t>Nonyl acetate</t>
  </si>
  <si>
    <t>Acetic acid, nonyl ester</t>
  </si>
  <si>
    <t>Pelargonyl acetate</t>
  </si>
  <si>
    <t>143-08-8</t>
  </si>
  <si>
    <t>Alcohol C-9</t>
  </si>
  <si>
    <t>Nonyl alcohol</t>
  </si>
  <si>
    <t>Nonalol</t>
  </si>
  <si>
    <t>1-Nonanol</t>
  </si>
  <si>
    <t>Octyl carbinol</t>
  </si>
  <si>
    <t>Pelargonic alcohol</t>
  </si>
  <si>
    <t>7786-48-3</t>
  </si>
  <si>
    <t>Nonyl caprylate</t>
  </si>
  <si>
    <t>Nonyl octanoate</t>
  </si>
  <si>
    <t>Nonyl octylate</t>
  </si>
  <si>
    <t>Octanoic acid, nonyl ester</t>
  </si>
  <si>
    <t>7786-47-2</t>
  </si>
  <si>
    <t>Butanoic acid, 3-methyl-, nonyl ester</t>
  </si>
  <si>
    <t>Nonyl isovalerate</t>
  </si>
  <si>
    <t>Nonyl isopentanoate</t>
  </si>
  <si>
    <t>Nonyl isovalerianate</t>
  </si>
  <si>
    <t>Nonyl 3-methylbutanoate</t>
  </si>
  <si>
    <t>84082-68-8</t>
  </si>
  <si>
    <t>Myristica fragran</t>
  </si>
  <si>
    <t>Nutmeg (Myristica fragrans Houtt.)</t>
  </si>
  <si>
    <t>Myristica fragrans, ext.</t>
  </si>
  <si>
    <t>8008-45-5</t>
  </si>
  <si>
    <t>Myristica fragran oil</t>
  </si>
  <si>
    <t>Nutmeg oil</t>
  </si>
  <si>
    <t>Myristica fragrans (Houtt.)</t>
  </si>
  <si>
    <t>Myristica oil</t>
  </si>
  <si>
    <t>Nutmeg oil, East Indian</t>
  </si>
  <si>
    <t>Nutmeg oil, East Indian type</t>
  </si>
  <si>
    <t>Oils, nutmeg</t>
  </si>
  <si>
    <t>68917-11-3</t>
  </si>
  <si>
    <t>Oak chips extract (Quercus alba L.)</t>
  </si>
  <si>
    <t>Quercus alba extract</t>
  </si>
  <si>
    <t>9000-50-4</t>
  </si>
  <si>
    <t>Evernia absolute</t>
  </si>
  <si>
    <t>Oakmoss absolute (Evernia spp.)</t>
  </si>
  <si>
    <t>Evernia prunastri, ext.</t>
  </si>
  <si>
    <t>104-50-7</t>
  </si>
  <si>
    <t>gamma-n-Butyl-gamma-butyrolactone</t>
  </si>
  <si>
    <t>gamma-Octalactone</t>
  </si>
  <si>
    <t>4-n-Butyl-4-hydroxybutyric acid lactone</t>
  </si>
  <si>
    <t>2(3H)-Furanone, 5-butyldihydro-</t>
  </si>
  <si>
    <t>4-Hydroxyoctanoic acid, gamma-lactone</t>
  </si>
  <si>
    <t>Octa-1,4-lactone</t>
  </si>
  <si>
    <t>Octanolide-1,4</t>
  </si>
  <si>
    <t>124-13-0</t>
  </si>
  <si>
    <t>Aldehyde C-8</t>
  </si>
  <si>
    <t>Octanal</t>
  </si>
  <si>
    <t>Caprylaldehyde</t>
  </si>
  <si>
    <t>Caprylic aldehyde</t>
  </si>
  <si>
    <t>Octylaldehyde</t>
  </si>
  <si>
    <t>10022-28-3</t>
  </si>
  <si>
    <t>Aldehyde C-8 dimethyl acetal</t>
  </si>
  <si>
    <t>Octanal dimethyl acetal</t>
  </si>
  <si>
    <t>Caprylaldehyde dimethyl acetal</t>
  </si>
  <si>
    <t>1,1-Dimethoxyoctane</t>
  </si>
  <si>
    <t>Octaldehyde dimethyl acetal</t>
  </si>
  <si>
    <t>Octane, 1,1-dimethoxy-</t>
  </si>
  <si>
    <t>Resedyl acetal</t>
  </si>
  <si>
    <t>124-07-2</t>
  </si>
  <si>
    <t>C-8 acid</t>
  </si>
  <si>
    <t>Octanoic acid</t>
  </si>
  <si>
    <t>Caprylic acid</t>
  </si>
  <si>
    <t>Octylic acid</t>
  </si>
  <si>
    <t>111-87-5</t>
  </si>
  <si>
    <t>Alcohol C-8</t>
  </si>
  <si>
    <t>1-Octanol</t>
  </si>
  <si>
    <t>Capryl alcohol</t>
  </si>
  <si>
    <t>Caprylic alcohol</t>
  </si>
  <si>
    <t>Heptyl carbinol</t>
  </si>
  <si>
    <t>n-Octanol</t>
  </si>
  <si>
    <t>Octyl alcohol</t>
  </si>
  <si>
    <t>n-Octyl alcohol</t>
  </si>
  <si>
    <t>123-96-6</t>
  </si>
  <si>
    <t>sec-Capryl alcohol</t>
  </si>
  <si>
    <t>2-Octanol</t>
  </si>
  <si>
    <t>sec-Caprylic alcohol</t>
  </si>
  <si>
    <t>Hexyl methyl carbinol</t>
  </si>
  <si>
    <t>Methyl hexyl carbinol</t>
  </si>
  <si>
    <t>sec-Octyl alcohol</t>
  </si>
  <si>
    <t>111-13-7</t>
  </si>
  <si>
    <t>Hexyl methyl ketone</t>
  </si>
  <si>
    <t>2-Octanone</t>
  </si>
  <si>
    <t>Methyl hexyl ketone</t>
  </si>
  <si>
    <t>106-68-3</t>
  </si>
  <si>
    <t>Amyl ethyl ketone</t>
  </si>
  <si>
    <t>3-Octanone</t>
  </si>
  <si>
    <t>EAK</t>
  </si>
  <si>
    <t>Ethyl amyl ketone</t>
  </si>
  <si>
    <t>Ethyl pentyl ketone</t>
  </si>
  <si>
    <t>65405-68-7</t>
  </si>
  <si>
    <t>Compound 1010</t>
  </si>
  <si>
    <t>3-(Hydroxymethyl)-2-heptanone</t>
  </si>
  <si>
    <t>2-Heptanone, 3-(hydroxymethyl)-</t>
  </si>
  <si>
    <t>Ketone alcohol</t>
  </si>
  <si>
    <t>Methylol methyl amyl ketone</t>
  </si>
  <si>
    <t>3391-86-4</t>
  </si>
  <si>
    <t>Amylvinylcarbinol</t>
  </si>
  <si>
    <t>1-Octen-3-ol</t>
  </si>
  <si>
    <t>Matsutake alcohol</t>
  </si>
  <si>
    <t>3-Octenol</t>
  </si>
  <si>
    <t>Pentyl vinyl carbinol</t>
  </si>
  <si>
    <t>112-14-1</t>
  </si>
  <si>
    <t>Acetate C-8</t>
  </si>
  <si>
    <t>Octyl acetate</t>
  </si>
  <si>
    <t>Acetic acid, octyl ester</t>
  </si>
  <si>
    <t>Octyl ethanoate</t>
  </si>
  <si>
    <t>110-39-4</t>
  </si>
  <si>
    <t>Butanoic acid, octyl ester</t>
  </si>
  <si>
    <t>Octyl butyrate</t>
  </si>
  <si>
    <t>Octyl butanoate</t>
  </si>
  <si>
    <t>109-15-9</t>
  </si>
  <si>
    <t>Octyl isobutyrate</t>
  </si>
  <si>
    <t>Octyl 2-methylpropanoate</t>
  </si>
  <si>
    <t>Propanoic acid, 2-methyl-, octyl ester</t>
  </si>
  <si>
    <t>112-32-3</t>
  </si>
  <si>
    <t>Formic acid, octyl ester</t>
  </si>
  <si>
    <t>Octyl formate</t>
  </si>
  <si>
    <t>Octyl methanoate</t>
  </si>
  <si>
    <t>5132-75-2</t>
  </si>
  <si>
    <t>Heptanoic acid, octyl ester</t>
  </si>
  <si>
    <t>Octyl heptanoate</t>
  </si>
  <si>
    <t>Octyl heptylate</t>
  </si>
  <si>
    <t>2306-88-9</t>
  </si>
  <si>
    <t>Octanoic acid, octyl ester</t>
  </si>
  <si>
    <t>Octyl octanoate</t>
  </si>
  <si>
    <t>Octyl caprylate</t>
  </si>
  <si>
    <t>122-45-2</t>
  </si>
  <si>
    <t>Benzeneacetic acid, octyl ester</t>
  </si>
  <si>
    <t>Octyl phenylacetate</t>
  </si>
  <si>
    <t>Octyl alpha-toluate</t>
  </si>
  <si>
    <t>142-60-9</t>
  </si>
  <si>
    <t>Octyl propanoate</t>
  </si>
  <si>
    <t>Octyl propionate</t>
  </si>
  <si>
    <t>Propanoic acid, octyl ester</t>
  </si>
  <si>
    <t>7786-58-5</t>
  </si>
  <si>
    <t>Butanoic acid, 3-methyl-, octyl ester</t>
  </si>
  <si>
    <t>Octyl isovalerate</t>
  </si>
  <si>
    <t>Octyl isopentanoate</t>
  </si>
  <si>
    <t>Octyl isovalerianate</t>
  </si>
  <si>
    <t>Octyl 3-methylbutanoate</t>
  </si>
  <si>
    <t>Octyl 3-methylbutyrate</t>
  </si>
  <si>
    <t>112-80-1</t>
  </si>
  <si>
    <t>trans-Elaidic acid</t>
  </si>
  <si>
    <t>Oleic acid</t>
  </si>
  <si>
    <t>9-Octadecenoic acid</t>
  </si>
  <si>
    <t>9-Octadecenoic acid, (z)-</t>
  </si>
  <si>
    <t>Oleinic acid</t>
  </si>
  <si>
    <t>8016-36-2</t>
  </si>
  <si>
    <t>Boswellia oil</t>
  </si>
  <si>
    <t>Olibanum oil (Boswellia spp.)</t>
  </si>
  <si>
    <t>Frankincense</t>
  </si>
  <si>
    <t>8002-72-0</t>
  </si>
  <si>
    <t>Allium cepa oil</t>
  </si>
  <si>
    <t>Onion oil (Allium cepa L.)</t>
  </si>
  <si>
    <t>8030-28-2</t>
  </si>
  <si>
    <t>Citrus aurantium amara absolute</t>
  </si>
  <si>
    <t>Orange blossoms absolute</t>
  </si>
  <si>
    <t>Orange flower absolute (Citrus aurantium L. subsp. amara)</t>
  </si>
  <si>
    <t>Citrus aurantium flowers</t>
  </si>
  <si>
    <t>Orange flowers (Citrus aurantium L.)</t>
  </si>
  <si>
    <t>Orange leaf absolute (Citrus aurantium L.)</t>
  </si>
  <si>
    <t>68606-94-0</t>
  </si>
  <si>
    <t>Citrus sinensis oil distilled</t>
  </si>
  <si>
    <t>Orange oil distilled (Citrus sinensis (L.) Osbeck)</t>
  </si>
  <si>
    <t>8008-57-9</t>
  </si>
  <si>
    <t>Citrus sinensis oil terpeneless</t>
  </si>
  <si>
    <t>Orange oil terpeneless (Citrus sinensis (L.) Osbeck)</t>
  </si>
  <si>
    <t>68916-04-1</t>
  </si>
  <si>
    <t>Bitter orange oil (Citrus aurantium L.)</t>
  </si>
  <si>
    <t>Orange peel oil, bitter (Citrus aurantium L.)</t>
  </si>
  <si>
    <t>Citrus aurantium peel oil, bitter</t>
  </si>
  <si>
    <t>Orange oil, bitter</t>
  </si>
  <si>
    <t>8028-48-6</t>
  </si>
  <si>
    <t>Citrus sinensis extract</t>
  </si>
  <si>
    <t>Orange peel, sweet, extract (Citrus sinensis L. Osbeck)</t>
  </si>
  <si>
    <t>Orange, sweet, ext.</t>
  </si>
  <si>
    <t>Oil of orange</t>
  </si>
  <si>
    <t>Orange peel oil, sweet (Citrus sinensis (L.) Osbeck)</t>
  </si>
  <si>
    <t>Orange oil expressed (Citrus sinensis (L.) Osbeck)</t>
  </si>
  <si>
    <t>Orange oil, sweet</t>
  </si>
  <si>
    <t>Citrus sinensis oil, terpeneless</t>
  </si>
  <si>
    <t>Orange peel, sweet, oil, terpeneless (Citrus sinensis L. Osbeck)</t>
  </si>
  <si>
    <t>8007-11-2</t>
  </si>
  <si>
    <t>Lippia spp.</t>
  </si>
  <si>
    <t>Oregano (Lippia spp.)</t>
  </si>
  <si>
    <t>Oregano Mexican</t>
  </si>
  <si>
    <t>Oreganum</t>
  </si>
  <si>
    <t>Origan</t>
  </si>
  <si>
    <t>Sage Mexican</t>
  </si>
  <si>
    <t>Origanum oil (extractive) (Thymus capitatus L. Hoffmanns &amp; Link)</t>
  </si>
  <si>
    <t>Origanum, Spanish</t>
  </si>
  <si>
    <t>Thymus capitus oil</t>
  </si>
  <si>
    <t>8002-73-1</t>
  </si>
  <si>
    <t>Orris concrete liquid oil (Iris florentina L.)</t>
  </si>
  <si>
    <t>Iris florentina L.</t>
  </si>
  <si>
    <t>Orris root extract (Iris florentina L.)</t>
  </si>
  <si>
    <t>White flag extract</t>
  </si>
  <si>
    <t>8014-19-5</t>
  </si>
  <si>
    <t>Cymbopogon martini, ext.</t>
  </si>
  <si>
    <t>Palmarosa oil (Cymbopogon martini (Roxb.) Stapf)</t>
  </si>
  <si>
    <t>Cymbopogon martini oil</t>
  </si>
  <si>
    <t>57-10-3</t>
  </si>
  <si>
    <t>Cetylic acid</t>
  </si>
  <si>
    <t>Palmitic acid</t>
  </si>
  <si>
    <t>Hexadecanoic acid</t>
  </si>
  <si>
    <t>Hexadecylic acid</t>
  </si>
  <si>
    <t>Palmitic acid, pure</t>
  </si>
  <si>
    <t>84625-29-6</t>
  </si>
  <si>
    <t>Capsicum annum</t>
  </si>
  <si>
    <t>Paprika (Capsicum annuum L.)</t>
  </si>
  <si>
    <t>Paprika oleoresin (Capsicum annuum L.)</t>
  </si>
  <si>
    <t>84012-33-9</t>
  </si>
  <si>
    <t>Parsley (Petroselinum crispum (Miller) Nyman-P. sativum Hoffm.)</t>
  </si>
  <si>
    <t>Petroselinum crispum</t>
  </si>
  <si>
    <t>Petroselinum sativum</t>
  </si>
  <si>
    <t>8000-68-8</t>
  </si>
  <si>
    <t>Parsley, ext.</t>
  </si>
  <si>
    <t>Parsley oil</t>
  </si>
  <si>
    <t>Parsley seed oil</t>
  </si>
  <si>
    <t>Petroselinum sativum (Hoff)</t>
  </si>
  <si>
    <t>Petroselinum seed oil</t>
  </si>
  <si>
    <t>Petroselinum spp.</t>
  </si>
  <si>
    <t>Parsley oleoresin (Petroselinum spp.)</t>
  </si>
  <si>
    <t>Petroselinum oleoresin</t>
  </si>
  <si>
    <t>8014-09-3</t>
  </si>
  <si>
    <t>Patchouli, ext.</t>
  </si>
  <si>
    <t>Patchouly oil</t>
  </si>
  <si>
    <t>Patchouli oil</t>
  </si>
  <si>
    <t>Patchouli oil, Indonesian type</t>
  </si>
  <si>
    <t>Pogostemon cablin (Blanco) (Benth.)</t>
  </si>
  <si>
    <t>Pogostemon oil</t>
  </si>
  <si>
    <t>Pogostemon spp.</t>
  </si>
  <si>
    <t>8013-99-8</t>
  </si>
  <si>
    <t>Hedeona oil</t>
  </si>
  <si>
    <t>Pennyroyal oil (Mentha pulegium L.)</t>
  </si>
  <si>
    <t>Mentha pulegium, ext.</t>
  </si>
  <si>
    <t>Mentha pulegium oil</t>
  </si>
  <si>
    <t>Pennyroyal oil, Eurafrican</t>
  </si>
  <si>
    <t>106-02-5</t>
  </si>
  <si>
    <t>Angelica lactone</t>
  </si>
  <si>
    <t>omega-Pentadecalactone</t>
  </si>
  <si>
    <t>Cyclopentadecanolid</t>
  </si>
  <si>
    <t>Cyclopentadecanolide</t>
  </si>
  <si>
    <t>Exaltolide</t>
  </si>
  <si>
    <t>15-Hydroxypentadecanoic acid, omega-lactone</t>
  </si>
  <si>
    <t>Oxacyclohexadecan-2-one</t>
  </si>
  <si>
    <t>Pentadecanolide</t>
  </si>
  <si>
    <t>Pentalide</t>
  </si>
  <si>
    <t>Thibetolide</t>
  </si>
  <si>
    <t>600-14-6</t>
  </si>
  <si>
    <t>Acetylpropionyl</t>
  </si>
  <si>
    <t>beta,gamma-Dioxopentane</t>
  </si>
  <si>
    <t>107-87-9</t>
  </si>
  <si>
    <t>Ethyl acetone</t>
  </si>
  <si>
    <t>2-Pentanone</t>
  </si>
  <si>
    <t>Methyl propyl ketone</t>
  </si>
  <si>
    <t>Propyl methyl ketone</t>
  </si>
  <si>
    <t>591-80-0</t>
  </si>
  <si>
    <t>Allyl acetic acid</t>
  </si>
  <si>
    <t>4-Pentenoic acid</t>
  </si>
  <si>
    <t>84929-41-9</t>
  </si>
  <si>
    <t>Pepper, black (Piper nigrum L.)</t>
  </si>
  <si>
    <t>Pepper (Piper), P. nigrum, ext.</t>
  </si>
  <si>
    <t>Piper nigrum</t>
  </si>
  <si>
    <t>8006-82-4</t>
  </si>
  <si>
    <t>Black pepper oil</t>
  </si>
  <si>
    <t>Pepper, black, oil (Piper nigrum L.)</t>
  </si>
  <si>
    <t>Piper nigrum oil</t>
  </si>
  <si>
    <t>Pepper, black, oleoresin (Piper nigrum L.)</t>
  </si>
  <si>
    <t>Piper nigrum oleoresin</t>
  </si>
  <si>
    <t>84082-70-2</t>
  </si>
  <si>
    <t>Mentha piperita extract</t>
  </si>
  <si>
    <t>Pepperment leaves (Mentha piperita L.)</t>
  </si>
  <si>
    <t>Mentha piperita leaves</t>
  </si>
  <si>
    <t>Peppermint, ext.</t>
  </si>
  <si>
    <t>8006-90-4</t>
  </si>
  <si>
    <t>Mentha piperita L.</t>
  </si>
  <si>
    <t>Peppermint oil</t>
  </si>
  <si>
    <t>Mentha piperita oil</t>
  </si>
  <si>
    <t>Peppermint oil, Madras</t>
  </si>
  <si>
    <t>Peppermint oil, Willamette</t>
  </si>
  <si>
    <t>Peppermint oil, Yakima</t>
  </si>
  <si>
    <t>85940-30-3</t>
  </si>
  <si>
    <t>Capsicum annum-Capsicum frutescens</t>
  </si>
  <si>
    <t>Pepper, red (Capsicum frutescens L. (Capsicum annuum L.))</t>
  </si>
  <si>
    <t>Capsicum frutescens-Capsicum annum</t>
  </si>
  <si>
    <t>Pepper, white (Piper nigrum L.)</t>
  </si>
  <si>
    <t>Pepper, white, oil (Piper nigrum L.)</t>
  </si>
  <si>
    <t>Pepper, white, oleoresin (Piper nigrum L.)</t>
  </si>
  <si>
    <t>Citrus limonum oil</t>
  </si>
  <si>
    <t>Petitgrain, lemon, oil (Citrus limon L. Burm. f)</t>
  </si>
  <si>
    <t>Lemon petitgrain oil (Citrus limonum)</t>
  </si>
  <si>
    <t>8014-17-3</t>
  </si>
  <si>
    <t>Citrus reticulata blanco mandarin oil</t>
  </si>
  <si>
    <t>Petitgrain mandarin oil (Citrus reticulata blanco var. mandarin)</t>
  </si>
  <si>
    <t>Citrus aurantium oil (leaves, twiglets)</t>
  </si>
  <si>
    <t>Petitgrain Paraguay oil</t>
  </si>
  <si>
    <t>Citrus aurantium (L.) subsp. amara</t>
  </si>
  <si>
    <t>Petitgrain oil</t>
  </si>
  <si>
    <t>Petitgrain oil, Paraguay</t>
  </si>
  <si>
    <t>99-83-2</t>
  </si>
  <si>
    <t>1,5-Cyclohexadiene, 1-isopropyl-4-methyl-</t>
  </si>
  <si>
    <t>alpha-Phellandrene</t>
  </si>
  <si>
    <t>Dihydro-p-cymene</t>
  </si>
  <si>
    <t>1-Isopropyl-4-methyl-2,4-cyclohexadiene</t>
  </si>
  <si>
    <t>4-Isopropyl-1-methyl-1,5-cyclohexadiene</t>
  </si>
  <si>
    <t>p-Mentha-1,5-diene</t>
  </si>
  <si>
    <t>1-Methyl-4-isopropyl-1,5-cyclohexadiene</t>
  </si>
  <si>
    <t>103-45-7</t>
  </si>
  <si>
    <t>Acetic acid, 2-phenylethyl ester</t>
  </si>
  <si>
    <t>Phenethyl acetate</t>
  </si>
  <si>
    <t>Benzylcarbinyl acetate</t>
  </si>
  <si>
    <t>Phenylethyl acetate</t>
  </si>
  <si>
    <t>2-Phenylethyl acetate</t>
  </si>
  <si>
    <t>60-12-8</t>
  </si>
  <si>
    <t>Benzeneethanol</t>
  </si>
  <si>
    <t>Phenethyl alcohol</t>
  </si>
  <si>
    <t>Benzyl carbinol</t>
  </si>
  <si>
    <t>beta-P.E.A.</t>
  </si>
  <si>
    <t>1-Phenyl-2-ethanol</t>
  </si>
  <si>
    <t>2-Phenylethanol</t>
  </si>
  <si>
    <t>Phenylethyl alcohol</t>
  </si>
  <si>
    <t>beta-Phenylethyl alcohol</t>
  </si>
  <si>
    <t>2-Phenylethyl alcohol</t>
  </si>
  <si>
    <t>133-18-6</t>
  </si>
  <si>
    <t>Benzoic acid, 2-amino-, 2-phenylethyl ester</t>
  </si>
  <si>
    <t>Phenylethyl anthranilate</t>
  </si>
  <si>
    <t>beta-Phenethyl o-aminobenzoate</t>
  </si>
  <si>
    <t>Phenethyl anthranilate</t>
  </si>
  <si>
    <t>2-Phenylethyl anthranilate</t>
  </si>
  <si>
    <t>94-47-3</t>
  </si>
  <si>
    <t>Benzoic acid, 2-phenylethyl ester</t>
  </si>
  <si>
    <t>Phenethyl benzoate</t>
  </si>
  <si>
    <t>Benzylcarbinyl benzoate</t>
  </si>
  <si>
    <t>Phenylethyl benzoate</t>
  </si>
  <si>
    <t>2-Phenylethyl benzoate</t>
  </si>
  <si>
    <t>103-52-6</t>
  </si>
  <si>
    <t>Benzylcarbinyl butyrate</t>
  </si>
  <si>
    <t>Phenethyl butyrate</t>
  </si>
  <si>
    <t>Butanoic acid, 2-phenylethyl ester</t>
  </si>
  <si>
    <t>2-Phenylethyl butanoate</t>
  </si>
  <si>
    <t>Phenylethyl butyrate</t>
  </si>
  <si>
    <t>2-Phenylethyl butyrate</t>
  </si>
  <si>
    <t>103-48-0</t>
  </si>
  <si>
    <t>Benzylcarbinyl isobutyrate</t>
  </si>
  <si>
    <t>Phenethyl isobutyrate</t>
  </si>
  <si>
    <t>Benzylcarbinyl 2-methylpropanoate</t>
  </si>
  <si>
    <t>Phenethyl 2-methylpropanoate</t>
  </si>
  <si>
    <t>Phenylethyl isobutyrate</t>
  </si>
  <si>
    <t>2-Phenylethyl isobutyrate</t>
  </si>
  <si>
    <t>Propanoic acid, 2-methyl-, 2-phenylethyl ester</t>
  </si>
  <si>
    <t>103-53-7</t>
  </si>
  <si>
    <t>Benzylcarbinyl cinnamate</t>
  </si>
  <si>
    <t>Phenethyl cinnamate</t>
  </si>
  <si>
    <t>beta-Phenethyl beta-phenylacrylate</t>
  </si>
  <si>
    <t>Phenylethyl cinnamate</t>
  </si>
  <si>
    <t>2-Phenylethyl cinnamate</t>
  </si>
  <si>
    <t>2-Phenylethyl 3-phenylpropenoate</t>
  </si>
  <si>
    <t>2-Propenoic acid, 3-phenyl-, 2-phenylethyl ester</t>
  </si>
  <si>
    <t>104-62-1</t>
  </si>
  <si>
    <t>Benzylcarbinyl formate</t>
  </si>
  <si>
    <t>Phenethyl formate</t>
  </si>
  <si>
    <t>Formic acid, phenylethyl ester</t>
  </si>
  <si>
    <t>Phenylethyl formate</t>
  </si>
  <si>
    <t>2-Phenylethyl formate</t>
  </si>
  <si>
    <t>2-Phenylethyl methanoate</t>
  </si>
  <si>
    <t>7149-32-8</t>
  </si>
  <si>
    <t>2-Furancarboxylic acid, 2-phenylethyl ester</t>
  </si>
  <si>
    <t>Phenethyl 2-furoate</t>
  </si>
  <si>
    <t>Phenylethyl 2-furoate</t>
  </si>
  <si>
    <t>2-Phenylethyl 2-furoate</t>
  </si>
  <si>
    <t>102-20-5</t>
  </si>
  <si>
    <t>Benzeneacetic acid, 2-phenylethyl ester</t>
  </si>
  <si>
    <t>Phenethyl phenylacetate</t>
  </si>
  <si>
    <t>Benzylcarbinyl phenylacetate</t>
  </si>
  <si>
    <t>Phenethyl-alpha-toluate</t>
  </si>
  <si>
    <t>Phenylethyl phenylacetate</t>
  </si>
  <si>
    <t>2-Phenylethyl phenylacetate</t>
  </si>
  <si>
    <t>2-Phenylethyl alpha-toluate</t>
  </si>
  <si>
    <t>122-70-3</t>
  </si>
  <si>
    <t>Benzylcarbinyl propionate</t>
  </si>
  <si>
    <t>Phenethyl propionate</t>
  </si>
  <si>
    <t>2-Phenylethyl propanoate</t>
  </si>
  <si>
    <t>Phenylethyl propionate</t>
  </si>
  <si>
    <t>2-Phenylethyl propionate</t>
  </si>
  <si>
    <t>Propanoic acid, 2-phenylethyl ester</t>
  </si>
  <si>
    <t>87-22-9</t>
  </si>
  <si>
    <t>Benzoic acid, 2-hydroxy-, 2-phenylethyl ester</t>
  </si>
  <si>
    <t>Phenethyl salicylate</t>
  </si>
  <si>
    <t>Benzylcarbinyl 2-hydroxybenzoate</t>
  </si>
  <si>
    <t>Benzylcarbinyl salicylate</t>
  </si>
  <si>
    <t>2-Phenylethyl 2-hydroxybenzoate</t>
  </si>
  <si>
    <t>Phenylethyl salicylate</t>
  </si>
  <si>
    <t>2-Phenylethyl salicylate</t>
  </si>
  <si>
    <t>42078-65-9</t>
  </si>
  <si>
    <t>2-Butenoic acid, 3-methyl-, 2-phenylethyl ester</t>
  </si>
  <si>
    <t>Phenethyl senecioate</t>
  </si>
  <si>
    <t>Phenethyl 3,3-dimethylacrylate</t>
  </si>
  <si>
    <t>Phenethyl 3-methylcrotonate</t>
  </si>
  <si>
    <t>2-Phenylethyl 3-methyl-2-butenoate</t>
  </si>
  <si>
    <t>Phenylethyl senecioate</t>
  </si>
  <si>
    <t>2-Phenylethyl senecioate</t>
  </si>
  <si>
    <t>55719-85-2</t>
  </si>
  <si>
    <t>Benzylcarbinyl tiglate</t>
  </si>
  <si>
    <t>Phenethyl tiglate</t>
  </si>
  <si>
    <t>2-Butenoic acid, 2-methyl-, 2-phenylethyl ester, (E)-</t>
  </si>
  <si>
    <t>Phenethyl 2-methylcrotonate</t>
  </si>
  <si>
    <t>2-Phenylethyl trans-2,3-dimethylacrylate</t>
  </si>
  <si>
    <t>2-Phenylethyl trans-2-methylbutenoate</t>
  </si>
  <si>
    <t>Phenylethyl alpha-methylcrotonate</t>
  </si>
  <si>
    <t>Phenylethyl tiglate</t>
  </si>
  <si>
    <t>2-Phenylethyl tiglate</t>
  </si>
  <si>
    <t>140-26-1</t>
  </si>
  <si>
    <t>Benzylcarbinyl isovalerate</t>
  </si>
  <si>
    <t>Phenethyl isovalerate</t>
  </si>
  <si>
    <t>Benzylcarbinyl 3-methylbutanoate</t>
  </si>
  <si>
    <t>Butanoic acid, 3-methyl-, 2-phenylethyl ester</t>
  </si>
  <si>
    <t>Phenethyl 3-methylbutyrate</t>
  </si>
  <si>
    <t>Phenylethyl isovalerate</t>
  </si>
  <si>
    <t>2-Phenylethyl isovalerate</t>
  </si>
  <si>
    <t>2-Phenylethyl 3-methylbutanoate</t>
  </si>
  <si>
    <t>122-59-8</t>
  </si>
  <si>
    <t>Acetic acid, phenoxy-</t>
  </si>
  <si>
    <t>Phenoxyacetic acid</t>
  </si>
  <si>
    <t>Glycolic acid phenyl ether</t>
  </si>
  <si>
    <t>Phenoxyethanoic acid</t>
  </si>
  <si>
    <t>o-Phenylglycolic acid</t>
  </si>
  <si>
    <t>P.O.A.</t>
  </si>
  <si>
    <t>103-60-6</t>
  </si>
  <si>
    <t>Ethylene glycol monophenyl ether isobutyrate</t>
  </si>
  <si>
    <t>2-Phenoxyethyl isobutyrate</t>
  </si>
  <si>
    <t>Phenirat</t>
  </si>
  <si>
    <t>Phenoxyethyl isobutyrate</t>
  </si>
  <si>
    <t>2-Phenoxyethyl 2-methylpropanoate</t>
  </si>
  <si>
    <t>Phenylcellosolve isobutyrate</t>
  </si>
  <si>
    <t>Propanoic acid, 2-methyl-, 2-phenoxyethyl ester</t>
  </si>
  <si>
    <t>122-78-1</t>
  </si>
  <si>
    <t>Benzeneacetaldehyde</t>
  </si>
  <si>
    <t>Phenylacetaldehyde</t>
  </si>
  <si>
    <t>Benzylcarboxaldehyde</t>
  </si>
  <si>
    <t>Hyacinthin</t>
  </si>
  <si>
    <t>1-Oxo-2-phenylethane</t>
  </si>
  <si>
    <t>Phenylacetic aldehyde</t>
  </si>
  <si>
    <t>alpha-Tolualdehyde</t>
  </si>
  <si>
    <t>alpha-Toluic aldehyde</t>
  </si>
  <si>
    <t>5468-06-4</t>
  </si>
  <si>
    <t>2-Benzyl-4,5-dimethyl-1,3-dioxolane</t>
  </si>
  <si>
    <t>Phenylacetaldehyde 2,3-butylene glycol acetal</t>
  </si>
  <si>
    <t>4,5-Dimethyl-2-benzyl-1,3-dioxolane</t>
  </si>
  <si>
    <t>1,3-Dioxolane, 4,5-dimethyl-2-(phenylmethyl)-</t>
  </si>
  <si>
    <t>101-48-4</t>
  </si>
  <si>
    <t>Benzene, (2,2-dimethoxyethyl)-</t>
  </si>
  <si>
    <t>Phenylacetaldehyde dimethyl acetal</t>
  </si>
  <si>
    <t>1,1-Dimethoxy-2-phenylethane</t>
  </si>
  <si>
    <t>Lilas Vert</t>
  </si>
  <si>
    <t>PADIMA</t>
  </si>
  <si>
    <t>P.A.D.M.A.</t>
  </si>
  <si>
    <t>Rosal</t>
  </si>
  <si>
    <t>alpha-Tolyl aldehyde dimethyl acetal</t>
  </si>
  <si>
    <t>Vertodor</t>
  </si>
  <si>
    <t>Viridine</t>
  </si>
  <si>
    <t>29895-73-6</t>
  </si>
  <si>
    <t>Benzeneacetaldehyde, cyclic acetal with 1,2,3-propanetriol</t>
  </si>
  <si>
    <t>Phenylacetaldehyde glyceryl acetal</t>
  </si>
  <si>
    <t>Benzeneacetaldehyde, cyclic acetal with glycerol</t>
  </si>
  <si>
    <t>5-Hydroxy-2-benzyl-1,3-dioxan</t>
  </si>
  <si>
    <t>5-Hydroxymethyl-2-benzyl-1,3-dioxolane</t>
  </si>
  <si>
    <t>103-82-2</t>
  </si>
  <si>
    <t>Benzeneacetic acid</t>
  </si>
  <si>
    <t>Phenylacetic acid</t>
  </si>
  <si>
    <t>Benzylcarboxylic acid</t>
  </si>
  <si>
    <t>alpha-Toluic acid</t>
  </si>
  <si>
    <t>2344-70-9</t>
  </si>
  <si>
    <t>Benzenepropanol, .alpha.-methyl-</t>
  </si>
  <si>
    <t>4-Phenyl-2-butanol</t>
  </si>
  <si>
    <t>Methyl 2-phenylethyl carbinol</t>
  </si>
  <si>
    <t>Phenylethyl methyl carbinol</t>
  </si>
  <si>
    <t>17488-65-2</t>
  </si>
  <si>
    <t>3-Buten-2-ol, 4-phenyl-</t>
  </si>
  <si>
    <t>4-Phenyl-3-buten-2-ol</t>
  </si>
  <si>
    <t>Methyl styryl carbinol</t>
  </si>
  <si>
    <t>122-57-6</t>
  </si>
  <si>
    <t>Benzilideneacetone</t>
  </si>
  <si>
    <t>4-Phenyl-3-buten-2-one</t>
  </si>
  <si>
    <t>Benzylidene acetone</t>
  </si>
  <si>
    <t>3-Buten-2-one, 4-phenyl-</t>
  </si>
  <si>
    <t>Methyl styryl ketone</t>
  </si>
  <si>
    <t>10415-88-0</t>
  </si>
  <si>
    <t>Benzenepropanal, .alpha.-methyl-, acetate</t>
  </si>
  <si>
    <t>4-Phenyl-2-butyl acetate</t>
  </si>
  <si>
    <t>Phenylethyl methyl carbinyl acetate</t>
  </si>
  <si>
    <t>10415-87-9</t>
  </si>
  <si>
    <t>3-Methyl-1-phenyl-3-pentanol</t>
  </si>
  <si>
    <t>1-Phenyl-3-methyl-3-pentanol</t>
  </si>
  <si>
    <t>P.E.M.E.C.</t>
  </si>
  <si>
    <t>3-Pentanol, 3-methyl-1-phenyl-</t>
  </si>
  <si>
    <t>Phenylethyl methyl ethyl carbinol</t>
  </si>
  <si>
    <t>93-54-9</t>
  </si>
  <si>
    <t>Benzenemethanol, .alpha.-ethyl-</t>
  </si>
  <si>
    <t>1-Phenyl-1-propanol</t>
  </si>
  <si>
    <t>alpha-Ethylbenzyl alcohol</t>
  </si>
  <si>
    <t>Ethyl phenyl carbinol</t>
  </si>
  <si>
    <t>alpha-Hydroxypropylbenzene</t>
  </si>
  <si>
    <t>Phenyl ethyl carbinol</t>
  </si>
  <si>
    <t>1-Phenylpropyl alcohol</t>
  </si>
  <si>
    <t>122-97-4</t>
  </si>
  <si>
    <t>Benzenepropanol</t>
  </si>
  <si>
    <t>3-Phenyl-1-propanol</t>
  </si>
  <si>
    <t>Benzylethyl alcohol</t>
  </si>
  <si>
    <t>Dihydrocinnamyl alcohol</t>
  </si>
  <si>
    <t>Hydrocinnamyl alcohol</t>
  </si>
  <si>
    <t>Phenethyl carbinol</t>
  </si>
  <si>
    <t>Phenylpropyl alcohol</t>
  </si>
  <si>
    <t>3-Phenylpropyl alcohol</t>
  </si>
  <si>
    <t>93-53-8</t>
  </si>
  <si>
    <t>Benzeneacetaldehyde, alpha-methyl-</t>
  </si>
  <si>
    <t>2-Phenylpropionaldehyde</t>
  </si>
  <si>
    <t>Hydratropaldehyde</t>
  </si>
  <si>
    <t>Hydratropic aldehyde</t>
  </si>
  <si>
    <t>alpha-Methylphenylacetaldehyde</t>
  </si>
  <si>
    <t>alpha-Methyltolualdehyde</t>
  </si>
  <si>
    <t>2-Phenylpropanal</t>
  </si>
  <si>
    <t>alpha-Phenylpropionaldehyde</t>
  </si>
  <si>
    <t>104-53-0</t>
  </si>
  <si>
    <t>Benzenepropanal</t>
  </si>
  <si>
    <t>3-Phenylpropionaldehyde</t>
  </si>
  <si>
    <t>Benzylacetaldehyde</t>
  </si>
  <si>
    <t>Hydrocinnamaldehyde</t>
  </si>
  <si>
    <t>3-Phenylpropanal</t>
  </si>
  <si>
    <t>Phenylpropyl aldehyde</t>
  </si>
  <si>
    <t>90-87-9</t>
  </si>
  <si>
    <t>Benzene, (2,2-dimethoxy-1-methylethyl)-</t>
  </si>
  <si>
    <t>2-Phenylpropionaldehyde dimethyl acetal</t>
  </si>
  <si>
    <t>1,1-Dimethoxy-2-phenylpropane</t>
  </si>
  <si>
    <t>Hydratropaldehyde dimethyl acetal</t>
  </si>
  <si>
    <t>Hydratropic aldehyde dimethyl acetal</t>
  </si>
  <si>
    <t>501-52-0</t>
  </si>
  <si>
    <t>Benzenepropanoic acid</t>
  </si>
  <si>
    <t>3-Phenylpropionic acid</t>
  </si>
  <si>
    <t>Benzylacetic acid</t>
  </si>
  <si>
    <t>Dihydrocinnamic acid</t>
  </si>
  <si>
    <t>Hydrocinnamic acid</t>
  </si>
  <si>
    <t>beta-Phenylpropionic acid</t>
  </si>
  <si>
    <t>122-72-5</t>
  </si>
  <si>
    <t>Benzenepropanol, acetate</t>
  </si>
  <si>
    <t>3-Phenylpropyl acetate</t>
  </si>
  <si>
    <t>Hydrocinnamyl acetate</t>
  </si>
  <si>
    <t>Phenylpropyl acetate</t>
  </si>
  <si>
    <t>beta-Phenylpropyl acetate</t>
  </si>
  <si>
    <t>80866-83-7</t>
  </si>
  <si>
    <t>Butanoic acid, 2-phenylpropyl ester</t>
  </si>
  <si>
    <t>2-Phenylpropyl butyrate</t>
  </si>
  <si>
    <t>Hydrotropyl butyrate</t>
  </si>
  <si>
    <t>beta-Methylphenethyl butyrate</t>
  </si>
  <si>
    <t>65813-53-8</t>
  </si>
  <si>
    <t>Hydrotropyl isobutyrate</t>
  </si>
  <si>
    <t>2-Phenylpropyl isobutyrate</t>
  </si>
  <si>
    <t>2-Phenylpropyl iso-butyrate</t>
  </si>
  <si>
    <t>alpha-Phenylpropyl isobutyrate</t>
  </si>
  <si>
    <t>Propanoic acid, 2-methyl-, 2-phenylpropyl ester</t>
  </si>
  <si>
    <t>103-58-2</t>
  </si>
  <si>
    <t>Hydrocinnamyl isobutyrate</t>
  </si>
  <si>
    <t>3-Phenylpropyl isobutyrate</t>
  </si>
  <si>
    <t>Hydrocinnamyl 2-methylpropanoate</t>
  </si>
  <si>
    <t>beta-Phenylpropyl 2-methylpropanoate</t>
  </si>
  <si>
    <t>3-Phenylpropyl 2-methylpropanoate</t>
  </si>
  <si>
    <t>Propanoic acid, 2-methyl-, 3-phenylpropyl ester</t>
  </si>
  <si>
    <t>122-68-9</t>
  </si>
  <si>
    <t>Cinnamic acid, 3-phenylpropyl ester</t>
  </si>
  <si>
    <t>3-Phenylpropyl cinnamate</t>
  </si>
  <si>
    <t>Hydrocinnamyl cinnamate</t>
  </si>
  <si>
    <t>beta-Phenylpropyl cinnamate</t>
  </si>
  <si>
    <t>3-Phenylpropyl beta-phenylacrylate</t>
  </si>
  <si>
    <t>3-Phenylpropyl 3-phenylpropenoate</t>
  </si>
  <si>
    <t>2-Propenoic acid, 3-phenyl-, 3-phenylpropyl ester</t>
  </si>
  <si>
    <t>104-64-3</t>
  </si>
  <si>
    <t>Benzenepropanol, formate</t>
  </si>
  <si>
    <t>3-Phenylpropyl formate</t>
  </si>
  <si>
    <t>Hydrocinnamyl formate</t>
  </si>
  <si>
    <t>Phenylpropyl formate</t>
  </si>
  <si>
    <t>beta-Phenylpropyl formate</t>
  </si>
  <si>
    <t>6281-40-9</t>
  </si>
  <si>
    <t>Hexanoic acid, 3-phenylpropyl ester</t>
  </si>
  <si>
    <t>3-Phenylpropyl hexanoate</t>
  </si>
  <si>
    <t>Hydrocinnamyl caproate</t>
  </si>
  <si>
    <t>Hydrocinnamyl hexanoate</t>
  </si>
  <si>
    <t>3-Phenylpropyl caproate</t>
  </si>
  <si>
    <t>122-74-7</t>
  </si>
  <si>
    <t>Benzenepropanol, propanoate</t>
  </si>
  <si>
    <t>3-Phenylpropyl propionate</t>
  </si>
  <si>
    <t>Hydrocinnamyl propionate</t>
  </si>
  <si>
    <t>3-Phenylpropyl propanoate</t>
  </si>
  <si>
    <t>Phenylpropyl propionate</t>
  </si>
  <si>
    <t>beta-Phenylpropyl propionate</t>
  </si>
  <si>
    <t>3208-40-0</t>
  </si>
  <si>
    <t>Furan, tetrahydro-2-(3-phenylpropyl)-</t>
  </si>
  <si>
    <t>2-(3-Phenylpropyl)tetrahydrofuran</t>
  </si>
  <si>
    <t>alpha-(3-Phenlypropyl)tetrahydrofuran</t>
  </si>
  <si>
    <t>5452-07-3</t>
  </si>
  <si>
    <t>Butanoic acid, 3-methyl-, 3-phenylpropyl ester</t>
  </si>
  <si>
    <t>3-Phenylpropyl isovalerate</t>
  </si>
  <si>
    <t>Hydrocinnamyl isovalerate</t>
  </si>
  <si>
    <t>Hydrocinnamyl 3-methylbutanoate</t>
  </si>
  <si>
    <t>3-Phenylpropyl isopentanoate</t>
  </si>
  <si>
    <t>beta-Phenylpropyl 3-methylbutanoate</t>
  </si>
  <si>
    <t>3-Phenylpropyl 3-methylbutanoate</t>
  </si>
  <si>
    <t>7664-38-2</t>
  </si>
  <si>
    <t>Phosphoric acid</t>
  </si>
  <si>
    <t>Pimenta leaf oil</t>
  </si>
  <si>
    <t>Pimenta officinalis leaf oil</t>
  </si>
  <si>
    <t>Pimenta officinalis Lindl.</t>
  </si>
  <si>
    <t>80-56-8</t>
  </si>
  <si>
    <t>Bicyclo(3.1.1)hept-2-ene, 2,6,6-trimethyl-</t>
  </si>
  <si>
    <t>alpha-Pinene</t>
  </si>
  <si>
    <t>Pinene</t>
  </si>
  <si>
    <t>Pin-2(3)-ene</t>
  </si>
  <si>
    <t>2-Pinene</t>
  </si>
  <si>
    <t>2,6,6-Trimethylbicyclo-(3,1,1)-2-heptene</t>
  </si>
  <si>
    <t>127-91-3</t>
  </si>
  <si>
    <t>Bicyclo[3.1.1]heptane, 6,6-dimethyl-2-methylene-</t>
  </si>
  <si>
    <t>beta-Pinene</t>
  </si>
  <si>
    <t>6,6-Dimethyl-2-methylenebicyclo(3.1.1)heptane</t>
  </si>
  <si>
    <t>6,6-Dimethyl-2-methylenenorpinane</t>
  </si>
  <si>
    <t>Nopinene</t>
  </si>
  <si>
    <t>2(10)-Pinene</t>
  </si>
  <si>
    <t>Pseudopinene</t>
  </si>
  <si>
    <t>8000-26-8</t>
  </si>
  <si>
    <t>Pine, mountain, oil</t>
  </si>
  <si>
    <t>Pine needle, dwarf, oil (Pinus mugo turra var. pumilio (Haenke) Zenari)</t>
  </si>
  <si>
    <t>Pinus mugo turra oil</t>
  </si>
  <si>
    <t>Pinus pumilio oil</t>
  </si>
  <si>
    <t>8021-29-2</t>
  </si>
  <si>
    <t>Abies needle oil</t>
  </si>
  <si>
    <t>Pine needle oil (Abies spp.)</t>
  </si>
  <si>
    <t>Fir, Abies sibirica, ext.</t>
  </si>
  <si>
    <t>Fir, Siberian, oil</t>
  </si>
  <si>
    <t>8023-99-2</t>
  </si>
  <si>
    <t>Pine, Pinus sylvestris, ext.</t>
  </si>
  <si>
    <t>Pine scotch oil (Pinus sylvestris L.)</t>
  </si>
  <si>
    <t>Pinus sylvestris oil</t>
  </si>
  <si>
    <t>97435-14-8</t>
  </si>
  <si>
    <t>Pine, Pinus palustris, ext</t>
  </si>
  <si>
    <t>Pine tar oil (Pinus palustris Mill. and other Pinus spp.)</t>
  </si>
  <si>
    <t>Tar oil</t>
  </si>
  <si>
    <t>110-89-4</t>
  </si>
  <si>
    <t>Hexahydropyridine</t>
  </si>
  <si>
    <t>Piperidine</t>
  </si>
  <si>
    <t>Hexazane</t>
  </si>
  <si>
    <t>Pentamethylenimine</t>
  </si>
  <si>
    <t>94-62-2</t>
  </si>
  <si>
    <t>Piperidine, 1-[5-(benzodioxol-5-yl)-1-oxo-2,4-pentadienyl]-, (E,E)-</t>
  </si>
  <si>
    <t>Piperine</t>
  </si>
  <si>
    <t>Piperoylpiperidine</t>
  </si>
  <si>
    <t>6091-50-5</t>
  </si>
  <si>
    <t>2-Cyclohexen-1-one, 3-methyl-6-(1-methylethyl)-, (S)-</t>
  </si>
  <si>
    <t>d-Piperitone</t>
  </si>
  <si>
    <t>d-4-Isopropyl-1-methyl-1-cyclohexen-3-one</t>
  </si>
  <si>
    <t>d-p-Menth-1-en-3-one</t>
  </si>
  <si>
    <t>d-1-Methyl-4-isopropyl-1-cyclohexen-3-one</t>
  </si>
  <si>
    <t>alpha-Piperitone</t>
  </si>
  <si>
    <t>120-57-0</t>
  </si>
  <si>
    <t>1,3-Benzodioxole-5-carboxaldehyde</t>
  </si>
  <si>
    <t>Piperonal</t>
  </si>
  <si>
    <t>Dioxymethylene protocatechuic aldehyde</t>
  </si>
  <si>
    <t>Heliotropin</t>
  </si>
  <si>
    <t>Heliotropine</t>
  </si>
  <si>
    <t>3,4-Methylenedioxybenzaldehyde</t>
  </si>
  <si>
    <t>Piperonyl aldehyde</t>
  </si>
  <si>
    <t>Protocatechuic aldehyde methylene ether</t>
  </si>
  <si>
    <t>326-61-4</t>
  </si>
  <si>
    <t>1,3-Benzodioxole-5-methanol, acetate</t>
  </si>
  <si>
    <t>Piperonyl acetate</t>
  </si>
  <si>
    <t>Heliotropyl acetate</t>
  </si>
  <si>
    <t>3,4-Methylenedioxybenzyl acetate</t>
  </si>
  <si>
    <t>5461-08-5</t>
  </si>
  <si>
    <t>Heliotropyl 2-methylpropanoate</t>
  </si>
  <si>
    <t>Piperonyl isobutyrate</t>
  </si>
  <si>
    <t>3,4-Methylenedioxybenzyl 2-methylpropanoate</t>
  </si>
  <si>
    <t>Piperonyl 2-methylpropanoate</t>
  </si>
  <si>
    <t>Propanoic acid, 2-methyl-, 1,3-benzodioxol-5-ylmethyl ester</t>
  </si>
  <si>
    <t>89997-56-8</t>
  </si>
  <si>
    <t>Pipsissewa leaves extract (Chimaphila umbellata Nutt.)</t>
  </si>
  <si>
    <t>9005-64-5</t>
  </si>
  <si>
    <t>Polyoxyethylene (20) sorbitan monolaurate</t>
  </si>
  <si>
    <t>Polysorbate 20</t>
  </si>
  <si>
    <t>Sorbitan monododecanoate, po0ly(oxy-1,2-ethanediyl) derivs.</t>
  </si>
  <si>
    <t>Tween 20</t>
  </si>
  <si>
    <t>9005-67-8</t>
  </si>
  <si>
    <t>Polyoxyethylene (20) sorbitan monostearate</t>
  </si>
  <si>
    <t>Polysorbate 60</t>
  </si>
  <si>
    <t>Sorbitan, monooctadecanoate poly(oxy-1,2-ethanediyl) derivs.</t>
  </si>
  <si>
    <t>Tween 60</t>
  </si>
  <si>
    <t>9005-65-6</t>
  </si>
  <si>
    <t>Polyoxyethylene (20) sorbitan monooleate</t>
  </si>
  <si>
    <t>Polysorbate 80</t>
  </si>
  <si>
    <t>Sorbitan, mono-9-octdecenoate poly(oxy-1,2-ethanediyl derivs.</t>
  </si>
  <si>
    <t>Tween 80</t>
  </si>
  <si>
    <t>84961-57-9</t>
  </si>
  <si>
    <t>Pomegranate bark extract (Punica granatum L.)</t>
  </si>
  <si>
    <t>Punica granatum L.</t>
  </si>
  <si>
    <t>84650-40-8</t>
  </si>
  <si>
    <t>Papaver somniferum L.</t>
  </si>
  <si>
    <t>Poppy seed (Papaver somniferum L.)</t>
  </si>
  <si>
    <t>127-08-2</t>
  </si>
  <si>
    <t>Acetic acid, potassium salt</t>
  </si>
  <si>
    <t>Potassium acetate</t>
  </si>
  <si>
    <t>590-00-1</t>
  </si>
  <si>
    <t>2,4-Hexadienoic acid, potassium salt</t>
  </si>
  <si>
    <t>Potassium sorbate</t>
  </si>
  <si>
    <t>94-86-0</t>
  </si>
  <si>
    <t>6-Ethoxy-m-anol</t>
  </si>
  <si>
    <t>Propenylguaethol</t>
  </si>
  <si>
    <t>1-Ethoxy-2-hydroxy-4-propenylbenzene</t>
  </si>
  <si>
    <t>2-Ethoxy-5-propenylphenol</t>
  </si>
  <si>
    <t>Phenol, 2-ethoxy-5-(1-propenyl)-</t>
  </si>
  <si>
    <t>3-Propenyl-6-ethoxyphenol</t>
  </si>
  <si>
    <t>Vanitrope</t>
  </si>
  <si>
    <t>123-38-6</t>
  </si>
  <si>
    <t>Methylacetaldehyde</t>
  </si>
  <si>
    <t>Propionaldehyde</t>
  </si>
  <si>
    <t>Propanal</t>
  </si>
  <si>
    <t>Propyl aldehyde</t>
  </si>
  <si>
    <t>79-09-4</t>
  </si>
  <si>
    <t>Propanoic acid</t>
  </si>
  <si>
    <t>Propionic acid</t>
  </si>
  <si>
    <t>109-60-4</t>
  </si>
  <si>
    <t>Acetic acid, propyl ester</t>
  </si>
  <si>
    <t>Propyl acetate</t>
  </si>
  <si>
    <t>Propyl ethanoate</t>
  </si>
  <si>
    <t>108-21-4</t>
  </si>
  <si>
    <t>Acetic acid, 1-methylethyl ester</t>
  </si>
  <si>
    <t>Isopropyl acetate</t>
  </si>
  <si>
    <t>645-13-6</t>
  </si>
  <si>
    <t>p-Acetylcumene</t>
  </si>
  <si>
    <t>p-Isopropylacetophenone</t>
  </si>
  <si>
    <t>Ethanone, 1-[4-(1-methylethyl)phenyl]-</t>
  </si>
  <si>
    <t>p-Isopropylacetylbenzene</t>
  </si>
  <si>
    <t>1-(4-(1-Methylethyl)phenyl)ethan-1-one</t>
  </si>
  <si>
    <t>Methyl p-isopropylphenyl ketone</t>
  </si>
  <si>
    <t>71-23-8</t>
  </si>
  <si>
    <t>Albacol</t>
  </si>
  <si>
    <t>Propyl alcohol</t>
  </si>
  <si>
    <t>Optal</t>
  </si>
  <si>
    <t>1-Propanol</t>
  </si>
  <si>
    <t>67-63-0</t>
  </si>
  <si>
    <t>Dimethylcarbinol</t>
  </si>
  <si>
    <t>Isopropyl alcohol</t>
  </si>
  <si>
    <t>I.P.A.</t>
  </si>
  <si>
    <t>Isopropanol</t>
  </si>
  <si>
    <t>Petrohol</t>
  </si>
  <si>
    <t>2-Propanol</t>
  </si>
  <si>
    <t>sec-Propyl alcohol</t>
  </si>
  <si>
    <t>104-45-0</t>
  </si>
  <si>
    <t>Benzene, 1-methoxy-4-propyl-</t>
  </si>
  <si>
    <t>p-Propylanisole</t>
  </si>
  <si>
    <t>Dihydroanethole</t>
  </si>
  <si>
    <t>1-Methoxy-4-propylbenzene</t>
  </si>
  <si>
    <t>Methyl p-propylphenyl ether</t>
  </si>
  <si>
    <t>4-Propylmethoxybenzene</t>
  </si>
  <si>
    <t>2315-68-6</t>
  </si>
  <si>
    <t>Benzoic acid, propyl ester</t>
  </si>
  <si>
    <t>Propyl benzoate</t>
  </si>
  <si>
    <t>n-Propyl benzenecarboxylate</t>
  </si>
  <si>
    <t>939-48-0</t>
  </si>
  <si>
    <t>Benzoic acid, 1-methylethyl ester</t>
  </si>
  <si>
    <t>Isopropyl benzoate</t>
  </si>
  <si>
    <t>1-Methylethyl benzoate</t>
  </si>
  <si>
    <t>536-60-7</t>
  </si>
  <si>
    <t>Benzenemethanol, 4-(1-methylethyl)-</t>
  </si>
  <si>
    <t>p-Isopropylbenzyl alcohol</t>
  </si>
  <si>
    <t>Cumin alcohol</t>
  </si>
  <si>
    <t>Cuminic alcohol</t>
  </si>
  <si>
    <t>Cuminol</t>
  </si>
  <si>
    <t>Cuminyl alcohol</t>
  </si>
  <si>
    <t>p-Cymen-7-ol</t>
  </si>
  <si>
    <t>p-iso-Propylbenzyl alcohol</t>
  </si>
  <si>
    <t>105-66-8</t>
  </si>
  <si>
    <t>Butanoic acid, propyl ester</t>
  </si>
  <si>
    <t>Propyl butyrate</t>
  </si>
  <si>
    <t>Propyl butanoate</t>
  </si>
  <si>
    <t>638-11-9</t>
  </si>
  <si>
    <t>Butanoic acid, 1-methylethyl ester</t>
  </si>
  <si>
    <t>Isopropyl butyrate</t>
  </si>
  <si>
    <t>Isopropyl butanoate</t>
  </si>
  <si>
    <t>644-49-5</t>
  </si>
  <si>
    <t>Propanoic acid, 2-methyl-, propyl ester</t>
  </si>
  <si>
    <t>Propyl isobutyrate</t>
  </si>
  <si>
    <t>Propyl 2-methylpropanoate</t>
  </si>
  <si>
    <t>617-50-5</t>
  </si>
  <si>
    <t>Isopropyl isobutyrate</t>
  </si>
  <si>
    <t>Isopropyl 2-methylpropanoate</t>
  </si>
  <si>
    <t>Propanoic acid, 2-methyl-, 1-methylethyl ester</t>
  </si>
  <si>
    <t>7778-83-8</t>
  </si>
  <si>
    <t>2-Propenoic acid, 3-phenyl-, propyl ester</t>
  </si>
  <si>
    <t>Propyl cinnamate</t>
  </si>
  <si>
    <t>Propyl beta-phenylacrylate</t>
  </si>
  <si>
    <t>Propyl 3-phenylpropenoate</t>
  </si>
  <si>
    <t>7780-06-5</t>
  </si>
  <si>
    <t>Isopropyl cinnamate</t>
  </si>
  <si>
    <t>Isopropyl 3-phenylpropenoate</t>
  </si>
  <si>
    <t>1-Methylethyl 3-phenylpropenoate</t>
  </si>
  <si>
    <t>2-Propenoic acid, 3-phenyl-, 1-methylethyl ester</t>
  </si>
  <si>
    <t>57-55-6</t>
  </si>
  <si>
    <t>1,2-Dihydroxypropane</t>
  </si>
  <si>
    <t>Propylene glycol</t>
  </si>
  <si>
    <t>Methyl glycol</t>
  </si>
  <si>
    <t>Propane-1,2-diol</t>
  </si>
  <si>
    <t>1,2-Propanediol</t>
  </si>
  <si>
    <t>9005-37-2</t>
  </si>
  <si>
    <t>Alginic acid, ester with 1,2-propanediol</t>
  </si>
  <si>
    <t>Propylene glycol alginate</t>
  </si>
  <si>
    <t>142-75-6</t>
  </si>
  <si>
    <t>Octadecanoic acid, 2-hydroxypropyl ester</t>
  </si>
  <si>
    <t>Propylene glycol stearate</t>
  </si>
  <si>
    <t>Propylene glycol monooctadecanoate</t>
  </si>
  <si>
    <t>Propylene glycol monostearate</t>
  </si>
  <si>
    <t>Propylene glycol octadecanoate</t>
  </si>
  <si>
    <t>110-74-7</t>
  </si>
  <si>
    <t>Formic acid, propyl ester</t>
  </si>
  <si>
    <t>Propyl formate</t>
  </si>
  <si>
    <t>625-55-8</t>
  </si>
  <si>
    <t>Formic acid, 1-methylethyl ester</t>
  </si>
  <si>
    <t>Isopropyl formate</t>
  </si>
  <si>
    <t>Isopropyl methanoate</t>
  </si>
  <si>
    <t>623-22-3</t>
  </si>
  <si>
    <t>2-Propenoic acid, 3-(2-furanyl)-, propyl ester</t>
  </si>
  <si>
    <t>Propyl 2-furanacrylate</t>
  </si>
  <si>
    <t>Propyl 3(2-furyl)acrylate</t>
  </si>
  <si>
    <t>Propyl 3(2-furyl)-2-propenoate</t>
  </si>
  <si>
    <t>615-10-1</t>
  </si>
  <si>
    <t>Furancarboxylic acid, propyl ester</t>
  </si>
  <si>
    <t>Propyl 2-furoate</t>
  </si>
  <si>
    <t>Propyl furan-2-carboxylate</t>
  </si>
  <si>
    <t>n-Propyl pyromucate</t>
  </si>
  <si>
    <t>121-79-9</t>
  </si>
  <si>
    <t>Benzoic acid, 3,4,5-trihydroxy-, propyl ester</t>
  </si>
  <si>
    <t>Propyl gallate</t>
  </si>
  <si>
    <t>Progallin P</t>
  </si>
  <si>
    <t>Propyl 3,4,5-trihydroxybenzoate</t>
  </si>
  <si>
    <t>Tenox PG</t>
  </si>
  <si>
    <t>3,4,5,-Trihydroxybenzoic acid propyl ester</t>
  </si>
  <si>
    <t>7778-87-2</t>
  </si>
  <si>
    <t>Heptanoic acid, propyl ester</t>
  </si>
  <si>
    <t>Propyl heptanoate</t>
  </si>
  <si>
    <t>Propyl heptoate</t>
  </si>
  <si>
    <t>Propyl heptylate</t>
  </si>
  <si>
    <t>626-77-7</t>
  </si>
  <si>
    <t>Hexanoic acid, propyl ester</t>
  </si>
  <si>
    <t>Propyl hexanoate</t>
  </si>
  <si>
    <t>Propyl caproate</t>
  </si>
  <si>
    <t>2311-46-8</t>
  </si>
  <si>
    <t>Hexanoic acid, 1-methylethyl ester</t>
  </si>
  <si>
    <t>Isopropyl hexanoate</t>
  </si>
  <si>
    <t>Isopropyl caproate</t>
  </si>
  <si>
    <t>Isopropyl capronate</t>
  </si>
  <si>
    <t>Isopropyl hexylate</t>
  </si>
  <si>
    <t>94-13-3</t>
  </si>
  <si>
    <t>Benzoic acid, p-hydroxy-, propyl ester</t>
  </si>
  <si>
    <t>Propyl p-hydroxybenzoate</t>
  </si>
  <si>
    <t>Preserval p</t>
  </si>
  <si>
    <t>Propyl chemosept</t>
  </si>
  <si>
    <t>Propylparaben</t>
  </si>
  <si>
    <t>Propylparasept</t>
  </si>
  <si>
    <t>17369-59-4</t>
  </si>
  <si>
    <t>1(3H)-Isobenzofuranone, 3-propylidene-</t>
  </si>
  <si>
    <t>3-Propylidenephthalide</t>
  </si>
  <si>
    <t>Propylidene phthalide</t>
  </si>
  <si>
    <t>705-73-7</t>
  </si>
  <si>
    <t>Benzeneethanol, .alpha.-propyl-</t>
  </si>
  <si>
    <t>alpha-Propylphenethyl alcohol</t>
  </si>
  <si>
    <t>Benzylbutyl alcohol</t>
  </si>
  <si>
    <t>Benzylpropyl carbinol</t>
  </si>
  <si>
    <t>1-Phenyl-2-pentanol</t>
  </si>
  <si>
    <t>n-Propyl benzyl carbinol</t>
  </si>
  <si>
    <t>4395-92-0</t>
  </si>
  <si>
    <t>Benzeneacetaldehyde, 4-(1-methylethyl)-</t>
  </si>
  <si>
    <t>p-Isopropyl phenylacetaldehyde</t>
  </si>
  <si>
    <t>Cortexal</t>
  </si>
  <si>
    <t>Cumylacetaldehyde</t>
  </si>
  <si>
    <t>p-Cymen-7-carboxaldehyde</t>
  </si>
  <si>
    <t>4-Isopropylphenylacetaldehyde</t>
  </si>
  <si>
    <t>4606-15-9</t>
  </si>
  <si>
    <t>Benzeneacetic acid, propyl ester</t>
  </si>
  <si>
    <t>Propyl phenylacetate</t>
  </si>
  <si>
    <t>Propyl alpha-toluate</t>
  </si>
  <si>
    <t>4861-85-2</t>
  </si>
  <si>
    <t>Benzeneacetic acid, 1-methylethyl ester</t>
  </si>
  <si>
    <t>Isopropyl phenylacetate</t>
  </si>
  <si>
    <t>Isopropyl alpha-toluate</t>
  </si>
  <si>
    <t>7775-00-0</t>
  </si>
  <si>
    <t>Benzenepropanal, 4-(1-methylethyl)-</t>
  </si>
  <si>
    <t>3-(p-Isopropylphenyl)propionaldehyde</t>
  </si>
  <si>
    <t>p-Cumenylpropanal</t>
  </si>
  <si>
    <t>3-(p-Cumenyl)propionaldehyde</t>
  </si>
  <si>
    <t>Cuminylacetaldehyde</t>
  </si>
  <si>
    <t>p-Isopropylhydrocinnamaldehyde</t>
  </si>
  <si>
    <t>106-36-5</t>
  </si>
  <si>
    <t>Propanoic acid, propyl ester</t>
  </si>
  <si>
    <t>Propyl propionate</t>
  </si>
  <si>
    <t>Propyl propanoate</t>
  </si>
  <si>
    <t>637-78-5</t>
  </si>
  <si>
    <t>Isopropyl propionate</t>
  </si>
  <si>
    <t>Propanoic acid, 1-methylethyl ester</t>
  </si>
  <si>
    <t>557-00-6</t>
  </si>
  <si>
    <t>Butanoic acid, 3-methyl-, propyl ester</t>
  </si>
  <si>
    <t>Propyl isovalerate</t>
  </si>
  <si>
    <t>Propyl isopentanoate</t>
  </si>
  <si>
    <t>Propyl isovalerianate</t>
  </si>
  <si>
    <t>Propyl 3-methylbutanoate</t>
  </si>
  <si>
    <t>Propyl 3-methylbutyrate</t>
  </si>
  <si>
    <t>32665-23-9</t>
  </si>
  <si>
    <t>Butanoic acid, 3-methyl-, 1-methylethyl ester</t>
  </si>
  <si>
    <t>Isopropyl isovalerate</t>
  </si>
  <si>
    <t>Isopropyl isopentanoate</t>
  </si>
  <si>
    <t>Isopropyl isovalerianate</t>
  </si>
  <si>
    <t>Isopropyl 3-methylbutanoate</t>
  </si>
  <si>
    <t>89-79-2</t>
  </si>
  <si>
    <t>Cyclohexanol, 5-methyl-2-(1-methylethenyl)-, [1R-(1.alpha.,2.beta.,5.alpha.)]-</t>
  </si>
  <si>
    <t>Isopulegol</t>
  </si>
  <si>
    <t>p-8(9)-Menthen-3-ol</t>
  </si>
  <si>
    <t>1-Methyl-4-isopropenylcyclohexan-3-ol</t>
  </si>
  <si>
    <t>89-82-7</t>
  </si>
  <si>
    <t>Cyclohexanone, 5-methyl-2-(1-methylethylidene)-, (R)-</t>
  </si>
  <si>
    <t>Pulegone</t>
  </si>
  <si>
    <t>1-Isopropylidene-4-methyl-2-cyclohexanone</t>
  </si>
  <si>
    <t>delta-4(8)-p-Menthen-3-one</t>
  </si>
  <si>
    <t>p-Menth-4(8)-en-3-one</t>
  </si>
  <si>
    <t>1-Methyl-4-isopropylidene-3-cyclohexanone</t>
  </si>
  <si>
    <t>5-Methyl-2-(1-methylethylidine)cyclohexanone</t>
  </si>
  <si>
    <t>29606-79-9</t>
  </si>
  <si>
    <t>Cyclohexanone, 5-methyl-2-(1-methylethenyl)-, trans-</t>
  </si>
  <si>
    <t>Isopulegone</t>
  </si>
  <si>
    <t>1-Isopropyl-4-methyl-2-cyclohexanone</t>
  </si>
  <si>
    <t>delta-8(9)-p-Menthen-3-one</t>
  </si>
  <si>
    <t>p-Menth-8-en-3-one</t>
  </si>
  <si>
    <t>1-Methyl-4-isopropenyl-3-cyclohexanone</t>
  </si>
  <si>
    <t>57576-09-7</t>
  </si>
  <si>
    <t>Cyclohexanol, 5-methyl-2-(1-methylethenyl)-, acetate</t>
  </si>
  <si>
    <t>Isopulegyl acetate</t>
  </si>
  <si>
    <t>Isopulegol acetate</t>
  </si>
  <si>
    <t>p-Menth-8-en-3-yl acetate</t>
  </si>
  <si>
    <t>1-Methyl-4-isopropenylcyclohexan-3-yl acetate</t>
  </si>
  <si>
    <t>110-86-1</t>
  </si>
  <si>
    <t>Azine</t>
  </si>
  <si>
    <t>Pyridine</t>
  </si>
  <si>
    <t>8030-97-5</t>
  </si>
  <si>
    <t>Pyroligneous acid</t>
  </si>
  <si>
    <t>Pyroligneous acid, extract</t>
  </si>
  <si>
    <t>Pyroligneous vinegar</t>
  </si>
  <si>
    <t>Wood vinegar</t>
  </si>
  <si>
    <t>78-98-8</t>
  </si>
  <si>
    <t>Acetylformaldehyde</t>
  </si>
  <si>
    <t>Pyruvaldehyde</t>
  </si>
  <si>
    <t>2-Ketopropionaldehyde</t>
  </si>
  <si>
    <t>alpha-Ketopropionic aldehyde</t>
  </si>
  <si>
    <t>Methyl glyoxal</t>
  </si>
  <si>
    <t>2-Oxopropanal</t>
  </si>
  <si>
    <t>Propanal, 2-oxo-</t>
  </si>
  <si>
    <t>Pyruvic aldehyde</t>
  </si>
  <si>
    <t>127-17-3</t>
  </si>
  <si>
    <t>Acetylformic acid</t>
  </si>
  <si>
    <t>Pyruvic acid</t>
  </si>
  <si>
    <t>alpha-Ketopropionic acid</t>
  </si>
  <si>
    <t>2-Ketopropionic acid</t>
  </si>
  <si>
    <t>2-Oxopropanoic acid</t>
  </si>
  <si>
    <t>Propanoic acid, 2-oxo-</t>
  </si>
  <si>
    <t>Pyroracemic acid</t>
  </si>
  <si>
    <t>68915-32-2</t>
  </si>
  <si>
    <t>Bitter ash extract</t>
  </si>
  <si>
    <t>Quassia extract (Picrasma excelsa (Sw.) Planch.-Quassia amara L.)</t>
  </si>
  <si>
    <t>Bitter wood extract</t>
  </si>
  <si>
    <t>Picrasma excelsa extract-Quassia amara</t>
  </si>
  <si>
    <t>999999-24-5</t>
  </si>
  <si>
    <t>Quebracho bark extract</t>
  </si>
  <si>
    <t>68990-67-0</t>
  </si>
  <si>
    <t>China bark extract</t>
  </si>
  <si>
    <t>Quillaia (Quillaja saponaria Molina)</t>
  </si>
  <si>
    <t>Saponin</t>
  </si>
  <si>
    <t>Soap bark</t>
  </si>
  <si>
    <t>85117-13-1</t>
  </si>
  <si>
    <t>Cydonia seed extract</t>
  </si>
  <si>
    <t>Quince seed extract (Cydonia spp.)</t>
  </si>
  <si>
    <t>549-56-4</t>
  </si>
  <si>
    <t>Cinchonan-9-ol, 6'-methoxy-, (8.alpha.,9R)-, sulfate (1:1) (salt)</t>
  </si>
  <si>
    <t>Quinine bisulfate</t>
  </si>
  <si>
    <t>130-89-2</t>
  </si>
  <si>
    <t>Cinchonan-9-ol, 6'-methoxy-, monohydrochloride, (8.alpha.,9R)-</t>
  </si>
  <si>
    <t>Quinine hydrochloride</t>
  </si>
  <si>
    <t>Quinine chloride</t>
  </si>
  <si>
    <t>6119-70-6</t>
  </si>
  <si>
    <t>Cinchonan-9-ol, 6'-methoxy-, (8.alpha.,9R)-, sulfate (2:1) (salt)</t>
  </si>
  <si>
    <t>Quinine sulfate</t>
  </si>
  <si>
    <t>119-65-3</t>
  </si>
  <si>
    <t>2-Azanaphthalene</t>
  </si>
  <si>
    <t>Isoquinoline</t>
  </si>
  <si>
    <t>2-Benzazine</t>
  </si>
  <si>
    <t>Benzo(c)pyridine</t>
  </si>
  <si>
    <t>3,4-Benzopyridine</t>
  </si>
  <si>
    <t>84775-95-1</t>
  </si>
  <si>
    <t>Krameria extract</t>
  </si>
  <si>
    <t>Rhatany extract (Krameria spp.)</t>
  </si>
  <si>
    <t>6812-78-8</t>
  </si>
  <si>
    <t>3,7-Dimethyl-(6-or 7-)octen-1-ol</t>
  </si>
  <si>
    <t>Rhodinol</t>
  </si>
  <si>
    <t>3,7-Dimethyl-7-octen-1-ol</t>
  </si>
  <si>
    <t>7-Octen-1-ol, 3,7-dimethyl-,(S)-</t>
  </si>
  <si>
    <t>141-11-7</t>
  </si>
  <si>
    <t>3,7-Dimethyl-(6-or 7-)octen-1-yl acetate</t>
  </si>
  <si>
    <t>Rhodinyl acetate</t>
  </si>
  <si>
    <t>3,7-Dimethyl-(6-or 7-)octen-1-yl ethanoate</t>
  </si>
  <si>
    <t>7-Octen-1-ol, 3,7-dimethyl-, acetate</t>
  </si>
  <si>
    <t>Rhodinyl ethanoate</t>
  </si>
  <si>
    <t>141-15-1</t>
  </si>
  <si>
    <t>Butanoic acid, 3,7-dimethyl-7-octenyl ester</t>
  </si>
  <si>
    <t>Rhodinyl butyrate</t>
  </si>
  <si>
    <t>3,7-Dimethyl-(6-or 7-)octen-1-yl butanoate</t>
  </si>
  <si>
    <t>138-23-8</t>
  </si>
  <si>
    <t>3,7-Dimethyl-(6-or 7-)octen-1-yl isobutyrate</t>
  </si>
  <si>
    <t>Rhodinyl isobutyrate</t>
  </si>
  <si>
    <t>3,7-Dimethyl-(6-or 7-)octen-1-yl 2-methylpropanoate</t>
  </si>
  <si>
    <t>Propanoic acid, 2-methyl-, 3,7-dimethyl-7-octenyl ester</t>
  </si>
  <si>
    <t>Rhodinyl 2-methylpropanoate</t>
  </si>
  <si>
    <t>141-09-3</t>
  </si>
  <si>
    <t>3,7-Dimethyl-(6-or 7-)octen-1-yl formate</t>
  </si>
  <si>
    <t>Rhodinyl formate</t>
  </si>
  <si>
    <t>7-Octen-1-ol, 3,7-dimethyl-, formate</t>
  </si>
  <si>
    <t>10486-14-3</t>
  </si>
  <si>
    <t>Benzeneacetic acid, 3,7-dimethyl-7-octenyl ester, (S)-</t>
  </si>
  <si>
    <t>Rhodinyl phenylacetate</t>
  </si>
  <si>
    <t>(S)-3,7-Dimethyloct-7-enyl phenylacetate</t>
  </si>
  <si>
    <t>Rhodinyl alpha-toluate</t>
  </si>
  <si>
    <t>105-89-5</t>
  </si>
  <si>
    <t>3,7-Dimethyl-(6-or 7-)octen-1-yl propanoate</t>
  </si>
  <si>
    <t>Rhodinyl propionate</t>
  </si>
  <si>
    <t>3,7-Dimethyl-(6-or 7-)octen-1-yl propionate</t>
  </si>
  <si>
    <t>7-Octen-1-ol, 3,7-dimethyl-, propanoate</t>
  </si>
  <si>
    <t>Rhodinyl propanoate</t>
  </si>
  <si>
    <t>7778-96-3</t>
  </si>
  <si>
    <t>Butanoic acid, 3-methyl-, 3,7-dimethyl-7-octenyl ester, (S)-</t>
  </si>
  <si>
    <t>Rhodinyl isovalerate</t>
  </si>
  <si>
    <t>3,7-Dimethyl-(6-or7-)octen-1-yl isopentanoate</t>
  </si>
  <si>
    <t>(S)-3,7-Dimethyloct-7-enyl isovalerate</t>
  </si>
  <si>
    <t>3,7-Dimethyl-(6-or7-)octen-1-yl 3-methylbutanoate</t>
  </si>
  <si>
    <t>Rhodinyl isopentanoate</t>
  </si>
  <si>
    <t>Rhodinyl isovalerianate</t>
  </si>
  <si>
    <t>Rhodinyl 3-methylbutanoate</t>
  </si>
  <si>
    <t>8007-01-0</t>
  </si>
  <si>
    <t>Rosa absolute</t>
  </si>
  <si>
    <t>Rose absolute (Rosa spp.)</t>
  </si>
  <si>
    <t>Rose absolute, French</t>
  </si>
  <si>
    <t>Rose, Rosa centifolia, ext. (absolute)</t>
  </si>
  <si>
    <t>Attar of roses</t>
  </si>
  <si>
    <t>Rose oil (Rosa damascena Mill.)</t>
  </si>
  <si>
    <t>Oil rose Turkish</t>
  </si>
  <si>
    <t>Rosa damascena, true otto, oil</t>
  </si>
  <si>
    <t>Rose oil, true otto, Bulgarian, (Rosa damascena Mill.)</t>
  </si>
  <si>
    <t>Rose oil Bulgarian</t>
  </si>
  <si>
    <t>Rose oil Moroccan</t>
  </si>
  <si>
    <t>Rose, Rosa damascena, ext.</t>
  </si>
  <si>
    <t>Hipberries extract</t>
  </si>
  <si>
    <t>Rose hips extract (Rosa spp.)</t>
  </si>
  <si>
    <t>8000-25-7</t>
  </si>
  <si>
    <t>Rosemarinus officinalis</t>
  </si>
  <si>
    <t>Rosemary (Rosemarinus officinalis L.)</t>
  </si>
  <si>
    <t>Garden rosemary oil</t>
  </si>
  <si>
    <t>Rosemary oil (Rosemarinus officinalis L.)</t>
  </si>
  <si>
    <t>Oils, rosemary</t>
  </si>
  <si>
    <t>Rosemarinus officinalis oil</t>
  </si>
  <si>
    <t>84604-12-6</t>
  </si>
  <si>
    <t>Rosa centifolia extract</t>
  </si>
  <si>
    <t>Rose water, stronger (Rosa centifolia L.)</t>
  </si>
  <si>
    <t>Rose, Rosa centifolia, ext.</t>
  </si>
  <si>
    <t>8014-29-7</t>
  </si>
  <si>
    <t>Rue (Ruta graveolens L.)</t>
  </si>
  <si>
    <t>Ruta graveolens</t>
  </si>
  <si>
    <t>Rue, ext.</t>
  </si>
  <si>
    <t>Rue oil (Ruta graveolens L.)</t>
  </si>
  <si>
    <t>Ruta graveolens oil</t>
  </si>
  <si>
    <t>8030-89-5</t>
  </si>
  <si>
    <t>Ethyl oxyhydrate</t>
  </si>
  <si>
    <t>Rum ether</t>
  </si>
  <si>
    <t>Pyroligneous acids, reaction products with Et alc.,distillatesThe distillate from the reaction products of the</t>
  </si>
  <si>
    <t>128-44-9</t>
  </si>
  <si>
    <t>1,2-Benzisothiazolin-3-one, 1,1-dioxide, sodium salt</t>
  </si>
  <si>
    <t>Saccharine, sodium salt</t>
  </si>
  <si>
    <t>1,2-Benzisothiazol-3(2H)-one, 1,1-dioxide, sodium salt</t>
  </si>
  <si>
    <t>Crystallose</t>
  </si>
  <si>
    <t>Kristallose</t>
  </si>
  <si>
    <t>Saccharin soluble</t>
  </si>
  <si>
    <t>84604-17-1</t>
  </si>
  <si>
    <t>Crocus sativus</t>
  </si>
  <si>
    <t>Saffron (Crocus sativus L.)</t>
  </si>
  <si>
    <t>Crocus extract</t>
  </si>
  <si>
    <t>Saffron extract (Crocus sativus L.)</t>
  </si>
  <si>
    <t>8022-56-8</t>
  </si>
  <si>
    <t>Sage (Salvia officinalis L.)</t>
  </si>
  <si>
    <t>Sage oil (Salvia officinalis L.)</t>
  </si>
  <si>
    <t>Salvia officinalis oil</t>
  </si>
  <si>
    <t>Sage oleoresin (Salvia officinalis L.)</t>
  </si>
  <si>
    <t>Sage oil, Spanish (Salvia lavandulaefolia Vahl.)</t>
  </si>
  <si>
    <t>Sage, Salvia lavandulifolia, ext.</t>
  </si>
  <si>
    <t>Salvia lavandulaefolia oil</t>
  </si>
  <si>
    <t>90-02-8</t>
  </si>
  <si>
    <t>Benzaldehyde, 2-hydroxy-</t>
  </si>
  <si>
    <t>Salicylaldehyde</t>
  </si>
  <si>
    <t>2-Hydroxybenzaldehyde</t>
  </si>
  <si>
    <t>o-Hydroxybenzaldehyde</t>
  </si>
  <si>
    <t>Salicylal</t>
  </si>
  <si>
    <t>8006-87-9</t>
  </si>
  <si>
    <t>Sandalwood, ext.</t>
  </si>
  <si>
    <t>Sandalwood yellow oil (Santalum album L.)</t>
  </si>
  <si>
    <t>Sandalwood oil, East Indian</t>
  </si>
  <si>
    <t>Santalum album oil</t>
  </si>
  <si>
    <t>Saunders white oil</t>
  </si>
  <si>
    <t>77-42-9</t>
  </si>
  <si>
    <t>Argeol</t>
  </si>
  <si>
    <t>Santalol (alpha and beta )</t>
  </si>
  <si>
    <t>(1S-(1a,2a(Z),4a))-2-Methyl-5-(2-methyl-3-methylenebicyclo(2.2.1)hept-2-yl) -2-penten-1-ol</t>
  </si>
  <si>
    <t>2-Penten-1-ol, 2-methyl-5-(2-methyl-3-methylenebicyclo[2.2.1]hept-2-yl-,[1S-[1a,2a.(Z),4a]]-</t>
  </si>
  <si>
    <t>1323-00-8</t>
  </si>
  <si>
    <t>Santalol, acetate</t>
  </si>
  <si>
    <t>Santalyl acetate</t>
  </si>
  <si>
    <t>1323-75-7</t>
  </si>
  <si>
    <t>Santalol, phenylacetate</t>
  </si>
  <si>
    <t>Santalyl phenylacetate</t>
  </si>
  <si>
    <t>alpha-Santalyl phenylacetate</t>
  </si>
  <si>
    <t>beta-Santalyl phenylacetate</t>
  </si>
  <si>
    <t>Santalyl alpha-toluate</t>
  </si>
  <si>
    <t>91770-66-0</t>
  </si>
  <si>
    <t>Sarsaparilla extract (Smilax spp.)</t>
  </si>
  <si>
    <t>84787-72-4</t>
  </si>
  <si>
    <t>Sassafras bark extract (Safrol-free) (Sassafras albidum (Nutt.) Nees)</t>
  </si>
  <si>
    <t>Sassafras leaves (Safrol-free) (Sassafras albidum (Nutt.) Nees)</t>
  </si>
  <si>
    <t>8016-68-0</t>
  </si>
  <si>
    <t>Satureja hortensis</t>
  </si>
  <si>
    <t>Savory, summer (Satureja hortensis L.)</t>
  </si>
  <si>
    <t>Summer Savory (Satureja hortensis L.)</t>
  </si>
  <si>
    <t>Satureja hortensis oil</t>
  </si>
  <si>
    <t>Savory summer oil (Satureja hortensis L.)</t>
  </si>
  <si>
    <t>Savory oil (summer variety)</t>
  </si>
  <si>
    <t>84775-98-4</t>
  </si>
  <si>
    <t>Satureja hortensis oleoresin</t>
  </si>
  <si>
    <t>Savory, summer, oleoresin (Satureja hortensis L.)</t>
  </si>
  <si>
    <t>Savory, Satureja hortensis, ext.</t>
  </si>
  <si>
    <t>Summer savory oleoresin (Satureja hortensis L.)</t>
  </si>
  <si>
    <t>90106-57-3</t>
  </si>
  <si>
    <t>Satureja montana</t>
  </si>
  <si>
    <t>Savory, winter (Satureja montana L.)</t>
  </si>
  <si>
    <t>Winter savory (Satureja montana L.)</t>
  </si>
  <si>
    <t>Satureja montana oil</t>
  </si>
  <si>
    <t>Savory winter oil (Satureja montana L.)</t>
  </si>
  <si>
    <t>Satureja montana oleoresin</t>
  </si>
  <si>
    <t>Savory, winter, oleoresin (Satureja montana L.)</t>
  </si>
  <si>
    <t>Winter savory oleoresin (Satureja montana L.)</t>
  </si>
  <si>
    <t>68917-52-2</t>
  </si>
  <si>
    <t>Pepper tree oil</t>
  </si>
  <si>
    <t>Schinus molle oil (Schinus molle L.)</t>
  </si>
  <si>
    <t>Schinus molle, ext.</t>
  </si>
  <si>
    <t>83-34-1</t>
  </si>
  <si>
    <t>1H-Indole, 3-methyl-</t>
  </si>
  <si>
    <t>Skatole</t>
  </si>
  <si>
    <t>3-Methyl-4,5-benzopyrrole</t>
  </si>
  <si>
    <t>beta-Methylindole</t>
  </si>
  <si>
    <t>3-Methylindole</t>
  </si>
  <si>
    <t>90105-94-5</t>
  </si>
  <si>
    <t>Blackthornberries</t>
  </si>
  <si>
    <t>Sloe berries (Prunus spinosa L.)</t>
  </si>
  <si>
    <t>Prunus spinosa</t>
  </si>
  <si>
    <t>Blackthornberries extract</t>
  </si>
  <si>
    <t>Sloe berries extract (Prunus spinosa L.)</t>
  </si>
  <si>
    <t>Prunus spinosa extract</t>
  </si>
  <si>
    <t>Blackthornberries extract solid</t>
  </si>
  <si>
    <t>Sloe berries extract solid (Prunus spinosa L.)</t>
  </si>
  <si>
    <t>8016-69-1</t>
  </si>
  <si>
    <t>Asarum canadense, ext.</t>
  </si>
  <si>
    <t>Snakeroot oil, Canadian (Asarum canadense L.)</t>
  </si>
  <si>
    <t>Asarum canadense oil, Canadian</t>
  </si>
  <si>
    <t>Snakeroot oil, Canadian</t>
  </si>
  <si>
    <t>Wild ginger oil, Canadian,</t>
  </si>
  <si>
    <t>127-09-3</t>
  </si>
  <si>
    <t>Acetic acid, sodium salt</t>
  </si>
  <si>
    <t>Sodium acetate</t>
  </si>
  <si>
    <t>532-32-1</t>
  </si>
  <si>
    <t>Benzoic acid, sodium salt</t>
  </si>
  <si>
    <t>Sodium benzoate</t>
  </si>
  <si>
    <t>68-04-2</t>
  </si>
  <si>
    <t>Citratin</t>
  </si>
  <si>
    <t>Sodium citrate</t>
  </si>
  <si>
    <t>Citrosodine</t>
  </si>
  <si>
    <t>1,2,3-Propanetricarboxylic acid, 2-hydroxy-, trisodium salt</t>
  </si>
  <si>
    <t>Trisodium citrate</t>
  </si>
  <si>
    <t>10124-56-8</t>
  </si>
  <si>
    <t>Calgon</t>
  </si>
  <si>
    <t>Sodium hexametaphosphate</t>
  </si>
  <si>
    <t>Giltex</t>
  </si>
  <si>
    <t>Hagan phosphate</t>
  </si>
  <si>
    <t>Micromet</t>
  </si>
  <si>
    <t>Quadrafos</t>
  </si>
  <si>
    <t>Sodium metaphosphates</t>
  </si>
  <si>
    <t>1338-41-6</t>
  </si>
  <si>
    <t>Sorbitan, monooctadecanoate</t>
  </si>
  <si>
    <t>Sorbitan monostearate</t>
  </si>
  <si>
    <t>Sorbitan stearate</t>
  </si>
  <si>
    <t>Span 60</t>
  </si>
  <si>
    <t>50-70-4</t>
  </si>
  <si>
    <t>Diakarmon</t>
  </si>
  <si>
    <t>d-Sorbitol</t>
  </si>
  <si>
    <t>D-Glucitol</t>
  </si>
  <si>
    <t>Karion</t>
  </si>
  <si>
    <t>Nevitin</t>
  </si>
  <si>
    <t>Sionon</t>
  </si>
  <si>
    <t>Sorbit</t>
  </si>
  <si>
    <t>Sorbo</t>
  </si>
  <si>
    <t>Sorbol</t>
  </si>
  <si>
    <t>84696-51-5</t>
  </si>
  <si>
    <t>Mentha spicata l.</t>
  </si>
  <si>
    <t>Spearmint (Mentha spicata L.)</t>
  </si>
  <si>
    <t>Mentha spicata extract</t>
  </si>
  <si>
    <t>Spearmint extract (Mentha spicata L.)</t>
  </si>
  <si>
    <t>Spearmint, ext.</t>
  </si>
  <si>
    <t>8008-79-5</t>
  </si>
  <si>
    <t>Mentha spicata L.</t>
  </si>
  <si>
    <t>Spearmint oil</t>
  </si>
  <si>
    <t>Mentha spicata oil</t>
  </si>
  <si>
    <t>Scotch spearmint oil</t>
  </si>
  <si>
    <t>Spearment oil, Native</t>
  </si>
  <si>
    <t>8016-78-2</t>
  </si>
  <si>
    <t>Lavender, spike, oil (Lavandula spp.)</t>
  </si>
  <si>
    <t>Spike lavender oil (Lavandula spp.)</t>
  </si>
  <si>
    <t>8008-80-8</t>
  </si>
  <si>
    <t>Hemlock oil</t>
  </si>
  <si>
    <t>Spruce oil (Tsuga and Picea spp.)</t>
  </si>
  <si>
    <t>Picea oil</t>
  </si>
  <si>
    <t>Tsuga oil</t>
  </si>
  <si>
    <t>57-11-4</t>
  </si>
  <si>
    <t>Octadecanoic acid</t>
  </si>
  <si>
    <t>Stearic acid</t>
  </si>
  <si>
    <t>Octadecylic acid</t>
  </si>
  <si>
    <t>8046-19-3</t>
  </si>
  <si>
    <t>Liquidambar spp.</t>
  </si>
  <si>
    <t>Storax (Liquidambar spp.)</t>
  </si>
  <si>
    <t>Storax (balsam)</t>
  </si>
  <si>
    <t>Styrax gum</t>
  </si>
  <si>
    <t>Liquidambar extract</t>
  </si>
  <si>
    <t>Styrax extract(Liquidambar spp.)</t>
  </si>
  <si>
    <t>Storax extract</t>
  </si>
  <si>
    <t>126-14-7</t>
  </si>
  <si>
    <t>.alpha.-D-Glucopyranoside, 1,3,4,6-tetra-O-.beta.-D-fructofuranosyl, tetraacetate</t>
  </si>
  <si>
    <t>Sucrose octaacetate</t>
  </si>
  <si>
    <t>Octaacetyl sucrose</t>
  </si>
  <si>
    <t>7446-09-5</t>
  </si>
  <si>
    <t>Sulfur dioxide</t>
  </si>
  <si>
    <t>Sulfurous anhydride</t>
  </si>
  <si>
    <t>Sulfurous oxide</t>
  </si>
  <si>
    <t>8016-84-0</t>
  </si>
  <si>
    <t>Marigold oil</t>
  </si>
  <si>
    <t>Tagetes oil (Tagetes erecta L.; T. patula L.; or T. glandulifera Schrank)</t>
  </si>
  <si>
    <t>Oils, Tagetes</t>
  </si>
  <si>
    <t>Citrus reticulata blanco oil</t>
  </si>
  <si>
    <t>Tangerine oil (Citrus reticulata blanco)</t>
  </si>
  <si>
    <t>1401-55-4</t>
  </si>
  <si>
    <t>Gallotannic acid</t>
  </si>
  <si>
    <t>Tannic acid (Quercus spp.)</t>
  </si>
  <si>
    <t>Quercus spp.</t>
  </si>
  <si>
    <t>Tannin</t>
  </si>
  <si>
    <t>Artemisia dracunculus</t>
  </si>
  <si>
    <t>Tarragon (Artemisia dracunculus L.)</t>
  </si>
  <si>
    <t>133-37-9</t>
  </si>
  <si>
    <t>Butanedioic acid, 2,3-dihydroxy-, R*,R*)-(.+-.)-</t>
  </si>
  <si>
    <t>Tartaric acid (d-, l-, dl-, meso-)</t>
  </si>
  <si>
    <t>2,3-Dihydrobutanedioic acid</t>
  </si>
  <si>
    <t>2,3-Dihydroxysuccinic acid</t>
  </si>
  <si>
    <t>Racemic acid</t>
  </si>
  <si>
    <t>98-55-5</t>
  </si>
  <si>
    <t>3-Cyclohexene-1-methanol, .alpha.,.alpha.,4-trimethyl-</t>
  </si>
  <si>
    <t>alpha-Terpineol</t>
  </si>
  <si>
    <t>1-p-Menthen-8-ol</t>
  </si>
  <si>
    <t>p-Menth-1-en-8-ol (isomer unspecified)</t>
  </si>
  <si>
    <t>1-Methyl-4-isopropyl-1-cyclohexen-8-ol</t>
  </si>
  <si>
    <t>alpha-Terpilenol</t>
  </si>
  <si>
    <t>Terpineol schlechthin</t>
  </si>
  <si>
    <t>586-62-9</t>
  </si>
  <si>
    <t>Cyclohexene, 1-methyl-4-(1-methylethylidene)-</t>
  </si>
  <si>
    <t>Terpinolene</t>
  </si>
  <si>
    <t>p-Mentha-1,4(8)-diene</t>
  </si>
  <si>
    <t>1-Methyl-4-isopropylidene-1-cyclohexene</t>
  </si>
  <si>
    <t>1,4(8)-Terpadiene</t>
  </si>
  <si>
    <t>Terpinene</t>
  </si>
  <si>
    <t>8007-35-0</t>
  </si>
  <si>
    <t>Terpineol, acetate (Isomer mixture)</t>
  </si>
  <si>
    <t>Terpinyl acetate (Isomer mixture)</t>
  </si>
  <si>
    <t>14481-52-8</t>
  </si>
  <si>
    <t>3-Cyclohexene-1-methanol, .alpha.,.alpha.,4-trimethyl-, 2-aminobenzoate</t>
  </si>
  <si>
    <t>beta-Terpinyl anthranilate</t>
  </si>
  <si>
    <t>p-Mentha-1-en-8-yl 2-aminobenzoate</t>
  </si>
  <si>
    <t>p-Menth-1-en-8-yl anthranilate</t>
  </si>
  <si>
    <t>Terpinyl 2-aminobenzoate</t>
  </si>
  <si>
    <t>Terpinyl o-aminobenzoate</t>
  </si>
  <si>
    <t>Terpinyl anthranilate 'so called'</t>
  </si>
  <si>
    <t>2153-28-8</t>
  </si>
  <si>
    <t>Butanoic acid, 1-methyl-1-(4-methyl-3-cyclohexen-1-yl)ethyl ester</t>
  </si>
  <si>
    <t>Terpinyl butyrate</t>
  </si>
  <si>
    <t>p-Menth-1-en-8-ol butyrate</t>
  </si>
  <si>
    <t>p-Menth-1-en-8-yl butyrate</t>
  </si>
  <si>
    <t>1-Methyl-1-(4-methyl-3-cyclohexen-1-yl)ethyl butyrate</t>
  </si>
  <si>
    <t>7774-65-4</t>
  </si>
  <si>
    <t>p-Menth-1-en-8-yl isobutyrate</t>
  </si>
  <si>
    <t>Terpinyl isobutyrate</t>
  </si>
  <si>
    <t>1-Methyl-1-(4-methylcyclohex-3-enyl)ethylisobutyrate</t>
  </si>
  <si>
    <t>Propanoic acid, 2-methyl-, 1-methyl-1-(4-methyl-3-cyclohexen-1-yl)ethyl ester</t>
  </si>
  <si>
    <t>10024-56-3</t>
  </si>
  <si>
    <t>p-Menth-1-en-8-yl cinnamate</t>
  </si>
  <si>
    <t>Terpinyl cinnamate</t>
  </si>
  <si>
    <t>p-Menth-1-en-8-yl 3-phenylpropenoate</t>
  </si>
  <si>
    <t>2-Propenoic acid, 3-phenyl-, 1-methyl-1-(4-methyl-3-cyclohexen-1-yl)ethyl ester, (S)-</t>
  </si>
  <si>
    <t>Terpinyl beta-phenylacrylate</t>
  </si>
  <si>
    <t>Terpinyl 3-phenylpropenoate</t>
  </si>
  <si>
    <t>2153-26-6</t>
  </si>
  <si>
    <t>3-Cyclohexene-1-methanol, .alpha.,.alpha.4-trimethyl-, formate</t>
  </si>
  <si>
    <t>Terpinyl formate</t>
  </si>
  <si>
    <t>p-Menth-1-en-8-yl formate</t>
  </si>
  <si>
    <t>80-27-3</t>
  </si>
  <si>
    <t>3-Cyclohexene-1-methanol, .alpha.,.alpha.,4-trimethyl-, propanoate</t>
  </si>
  <si>
    <t>Terpinyl propionate</t>
  </si>
  <si>
    <t>p-Menth-1-en-8-ol propionate</t>
  </si>
  <si>
    <t>p-Menth-1-en-8-yl propanoate</t>
  </si>
  <si>
    <t>p-Menth-1-en-8-yl propionate</t>
  </si>
  <si>
    <t>1142-85-4</t>
  </si>
  <si>
    <t>Butanoic acid, 3-methyl-, 1-methyl-1-(4-methyl-3-cyclohexen-1-yl)ethyl ester</t>
  </si>
  <si>
    <t>Terpinyl isovalerate</t>
  </si>
  <si>
    <t>p-Menth-1-en-8-yl isopentanoate</t>
  </si>
  <si>
    <t>p-Menth-1-en-8-yl isovalerate</t>
  </si>
  <si>
    <t>p-Menth-1-en-8-yl 3-methylbutanoate</t>
  </si>
  <si>
    <t>p-Menth-1-en-8-yl 3-methylbutyrate</t>
  </si>
  <si>
    <t>Terpinyl isopentanoate</t>
  </si>
  <si>
    <t>637-64-9</t>
  </si>
  <si>
    <t>2-Furanmethanol, tetrahydro-, acetate</t>
  </si>
  <si>
    <t>Tetrahydrofurfuryl acetate</t>
  </si>
  <si>
    <t>97-99-4</t>
  </si>
  <si>
    <t>2-Furanmethanol, tetrahydro-</t>
  </si>
  <si>
    <t>Tetrahydrofurfuryl alcohol</t>
  </si>
  <si>
    <t>Tetrahydro-2-furancarbinol</t>
  </si>
  <si>
    <t>Tetrahydro-2-furanmethanol</t>
  </si>
  <si>
    <t>Tetrahydro-2-furylmethanol</t>
  </si>
  <si>
    <t>THFA</t>
  </si>
  <si>
    <t>2217-33-6</t>
  </si>
  <si>
    <t>Butanoic acid, (tetrahydro-2-furanyl)methyl ester</t>
  </si>
  <si>
    <t>Tetrahydrofurfuryl butyrate</t>
  </si>
  <si>
    <t>Tetrahydrofurfuryl n-butyrate</t>
  </si>
  <si>
    <t>Tetrahydro-2-furylmethyl n-butanoate</t>
  </si>
  <si>
    <t>637-65-0</t>
  </si>
  <si>
    <t>2-Furanmethanol, tetrahydro-, propanoate</t>
  </si>
  <si>
    <t>Tetrahydrofurfuryl propionate</t>
  </si>
  <si>
    <t>Tetrahydrofurfuryl propanoate</t>
  </si>
  <si>
    <t>2-Tetrahydrofurylmethyl propionate</t>
  </si>
  <si>
    <t>4433-36-7</t>
  </si>
  <si>
    <t>Citronellylacetone</t>
  </si>
  <si>
    <t>Tetrahydro-pseudo-ionone</t>
  </si>
  <si>
    <t>Dihydrogeranylacetone</t>
  </si>
  <si>
    <t>6,10-Dimethyl-9-undecen-2-one</t>
  </si>
  <si>
    <t>3,4,5,6-Tetrahydropseudoionone</t>
  </si>
  <si>
    <t>9-Undecen-2-one, 6,10-dimethyl-</t>
  </si>
  <si>
    <t>78-69-3</t>
  </si>
  <si>
    <t>2,6-Dimethyl-6-octanol</t>
  </si>
  <si>
    <t>Tetrahydrolinalool</t>
  </si>
  <si>
    <t>3,7-Dimethyloctan-3-ol</t>
  </si>
  <si>
    <t>3-Octanol, 3,7-dimethyl-</t>
  </si>
  <si>
    <t>999999-25-9</t>
  </si>
  <si>
    <t>5-Ethyl-2,3,4,5-tetramethyl-2-cyclohexen-1-one</t>
  </si>
  <si>
    <t>Tetramethyl ethylcyclohexenone (mixture of isomers)</t>
  </si>
  <si>
    <t>5-Ethyl-3,4,5,6-tetramethyl-2-cyclohexen-1-one</t>
  </si>
  <si>
    <t>7774-74-5</t>
  </si>
  <si>
    <t>2-Mercaptothiophene</t>
  </si>
  <si>
    <t>2-Thienyl mercaptan</t>
  </si>
  <si>
    <t>2-Thienylthiol</t>
  </si>
  <si>
    <t>2-Thiophenethiol</t>
  </si>
  <si>
    <t>84929-51-1</t>
  </si>
  <si>
    <t>Thyme (Thymus vulgaris L.)</t>
  </si>
  <si>
    <t>Thymus vulgaris</t>
  </si>
  <si>
    <t>8007-46-3</t>
  </si>
  <si>
    <t>Thyme oil(Thymus vulgaris L.)</t>
  </si>
  <si>
    <t>Thyme oil, red</t>
  </si>
  <si>
    <t>Thymus vulgaris oil, red</t>
  </si>
  <si>
    <t>Thyme oil, redistilled (Thymus vulgaris L.)</t>
  </si>
  <si>
    <t>Thyme, white, oil (Thymus vulgaris L.)</t>
  </si>
  <si>
    <t>89-83-8</t>
  </si>
  <si>
    <t>3-p-Cymenol</t>
  </si>
  <si>
    <t>Thymol</t>
  </si>
  <si>
    <t>3-Hydroxy-p-cymene</t>
  </si>
  <si>
    <t>2-Isopropyl-5-methylphenol</t>
  </si>
  <si>
    <t>1-Methyl-3-hydroxy-4-isopropylbenzene</t>
  </si>
  <si>
    <t>5-Methyl-2-isopropylphenol</t>
  </si>
  <si>
    <t>Phenol, 5-methyl-2-(1-methylethyl)-</t>
  </si>
  <si>
    <t>Thyme camphor</t>
  </si>
  <si>
    <t>1333-09-1</t>
  </si>
  <si>
    <t>2-(o-,m-,p-Cresyl)-5-hydroxydioxane</t>
  </si>
  <si>
    <t>Tolualdehyde glyceryl acetal (mixed o-, m-, p-)</t>
  </si>
  <si>
    <t>2-(o-,m-,p-Cresyl)-5-hydroxymethyldioxolane</t>
  </si>
  <si>
    <t>2-(4-Methylphenyl)-1,3-dioxan-5-ol</t>
  </si>
  <si>
    <t>1,2,3-Propanetriol, cyclic ether with (2-methylphenyl)methanediol</t>
  </si>
  <si>
    <t>Tolualdehyde glyceryl acetal</t>
  </si>
  <si>
    <t>1334-78-7</t>
  </si>
  <si>
    <t>Benzaldehyde, methyl-</t>
  </si>
  <si>
    <t>Tolualdehydes (mixed o,m,p)</t>
  </si>
  <si>
    <t>Methylbenzaldehyde (mixed 2,3,4)</t>
  </si>
  <si>
    <t>Tolualdehyde</t>
  </si>
  <si>
    <t>Toluic aldehyde (mixed 2,3,4)</t>
  </si>
  <si>
    <t>9000-64-0</t>
  </si>
  <si>
    <t>Balsams, tolu (extract)</t>
  </si>
  <si>
    <t>Tolu, balsam, extract (Myroxylon spp.)</t>
  </si>
  <si>
    <t>Myroxylon extract</t>
  </si>
  <si>
    <t>Balsam tolu (gum)</t>
  </si>
  <si>
    <t>Tolu, balsam, gum (Myroxylon spp.)</t>
  </si>
  <si>
    <t>Myroxylon gum</t>
  </si>
  <si>
    <t>104-09-6</t>
  </si>
  <si>
    <t>Benzeneacetaldehyde, 4-methyl-</t>
  </si>
  <si>
    <t>p-Tolylacetaldehyde</t>
  </si>
  <si>
    <t>p-Methylphenylacetaldehyde</t>
  </si>
  <si>
    <t>Syringa aldehyde</t>
  </si>
  <si>
    <t>533-18-6</t>
  </si>
  <si>
    <t>Acetic acid, 2-methylphenyl ether</t>
  </si>
  <si>
    <t>o-Tolyl acetate</t>
  </si>
  <si>
    <t>Acetyl o-cresol</t>
  </si>
  <si>
    <t>o-Cresol acetate</t>
  </si>
  <si>
    <t>o-Cresyl acetate</t>
  </si>
  <si>
    <t>o-Cresylic acetate</t>
  </si>
  <si>
    <t>2-Methylphenyl acetate</t>
  </si>
  <si>
    <t>140-39-6</t>
  </si>
  <si>
    <t>Acetic acid, 4-methylphenyl ester</t>
  </si>
  <si>
    <t>p-Tolyl acetate</t>
  </si>
  <si>
    <t>Acetyl p-cresol</t>
  </si>
  <si>
    <t>p-Cresyl acetate</t>
  </si>
  <si>
    <t>p-Cresylic acetate</t>
  </si>
  <si>
    <t>p-Tolyl ethanoate</t>
  </si>
  <si>
    <t>7774-79-0</t>
  </si>
  <si>
    <t>2-Butanone, 4-(4-methylphenyl)-</t>
  </si>
  <si>
    <t>4-(p-Tolyl)-2-butanone</t>
  </si>
  <si>
    <t>p-Methylbenzyl acetone</t>
  </si>
  <si>
    <t>103-93-5</t>
  </si>
  <si>
    <t>p-Cresyl isobutyrate</t>
  </si>
  <si>
    <t>p-Tolyl isobutyrate</t>
  </si>
  <si>
    <t>p-Methylphenyl isobutyrate</t>
  </si>
  <si>
    <t>p-Methylphenyl 2-methylpropanoate</t>
  </si>
  <si>
    <t>Propanoic acid, 2-methyl-, 4-methylphenyl ester</t>
  </si>
  <si>
    <t>p-Tolyl 2-methylpropanoate</t>
  </si>
  <si>
    <t>10024-57-4</t>
  </si>
  <si>
    <t>p-Cresyl dodecanoate</t>
  </si>
  <si>
    <t>p-Tolyl laurate</t>
  </si>
  <si>
    <t>p-Cresyl laurate</t>
  </si>
  <si>
    <t>Dodecanoic acid, 4-methylphenyl ester</t>
  </si>
  <si>
    <t>p-Methylphenyl dodecanoate</t>
  </si>
  <si>
    <t>p-Tolyl dodecanoate</t>
  </si>
  <si>
    <t>101-94-0</t>
  </si>
  <si>
    <t>Benzeneacetic acid, 4-methylphenyl ester</t>
  </si>
  <si>
    <t>p-Tolyl phenylacetate</t>
  </si>
  <si>
    <t>p-Cresyl phenylacetate</t>
  </si>
  <si>
    <t>p-Methylphenyl phenylacetate</t>
  </si>
  <si>
    <t>p-Methylphenyl alpha-toluate</t>
  </si>
  <si>
    <t>Narcissin</t>
  </si>
  <si>
    <t>p-Tolyl alpha-toluate</t>
  </si>
  <si>
    <t>99-72-9</t>
  </si>
  <si>
    <t>Benzeneacetaldehyde, .alpha.,4-dimethyl-</t>
  </si>
  <si>
    <t>2-(p-Tolyl)propionaldehyde</t>
  </si>
  <si>
    <t>p-Methyl hydratropaldehyde</t>
  </si>
  <si>
    <t>p-Methyl-alpha-methylphenylacetaldehyde</t>
  </si>
  <si>
    <t>2-(4-Methylphenyl)propionaldehyde</t>
  </si>
  <si>
    <t>9000-65-1</t>
  </si>
  <si>
    <t>Astragalus gum</t>
  </si>
  <si>
    <t>Tragacanth gum (Astragalus spp.)</t>
  </si>
  <si>
    <t>77-90-7</t>
  </si>
  <si>
    <t>Acetyl tributyl citrate</t>
  </si>
  <si>
    <t>Tributyl acetylcitrate</t>
  </si>
  <si>
    <t>Citroflex a-4</t>
  </si>
  <si>
    <t>1,2,3-Propanetricarboxylic acid, 2-(acetyloxy)-, tributyl ester</t>
  </si>
  <si>
    <t>Tributyl O-acetylcitrate</t>
  </si>
  <si>
    <t>7758-87-4</t>
  </si>
  <si>
    <t>Phosphoric acid, calcium salt (2:3)</t>
  </si>
  <si>
    <t>Tricalcium phosphate</t>
  </si>
  <si>
    <t>7774-82-5</t>
  </si>
  <si>
    <t>2-Tridecenal</t>
  </si>
  <si>
    <t>77-93-0</t>
  </si>
  <si>
    <t>Citric acid, triethyl ester</t>
  </si>
  <si>
    <t>Triethyl citrate</t>
  </si>
  <si>
    <t>Ethyl citrate</t>
  </si>
  <si>
    <t>1,2,3-Propanetricarboxylic acid, 2-hydroxy-, triethyl ester</t>
  </si>
  <si>
    <t>Triethyl 2-hydroxy-1,2,3-propanetricarboxylate</t>
  </si>
  <si>
    <t>8024-05-3</t>
  </si>
  <si>
    <t>Polianthes tuberosa</t>
  </si>
  <si>
    <t>Tuberose oil (Polianthes tuberosa L.)</t>
  </si>
  <si>
    <t>8024-37-1</t>
  </si>
  <si>
    <t>Curcuma longa</t>
  </si>
  <si>
    <t>Turmeric (Curcuma longa L.)</t>
  </si>
  <si>
    <t>Turmeric extract (Curcuma longa L.)</t>
  </si>
  <si>
    <t>84775-52-0</t>
  </si>
  <si>
    <t>Curcuma longa, ext.</t>
  </si>
  <si>
    <t>Turmeric oleoresin (Curcuma longa L.)</t>
  </si>
  <si>
    <t>Curcuma longa oleoresin</t>
  </si>
  <si>
    <t>9005-90-7</t>
  </si>
  <si>
    <t>Pinus gum</t>
  </si>
  <si>
    <t>Turpentine gum (Pinus spp.)</t>
  </si>
  <si>
    <t>8006-64-2</t>
  </si>
  <si>
    <t>Turpentine</t>
  </si>
  <si>
    <t>Turpentine, steam distilled (Pinus spp.)</t>
  </si>
  <si>
    <t>7493-59-6</t>
  </si>
  <si>
    <t>Acetyl nonanoyl</t>
  </si>
  <si>
    <t>2,3-Undecadione</t>
  </si>
  <si>
    <t>Acetyl nonyryl</t>
  </si>
  <si>
    <t>Acetyl pelargonyl</t>
  </si>
  <si>
    <t>104-67-6</t>
  </si>
  <si>
    <t>Aldehyde C-14 pure (so called)</t>
  </si>
  <si>
    <t>gamma-Undecalactone</t>
  </si>
  <si>
    <t>2(3H)-Furanone, 5-heptyldihydro-</t>
  </si>
  <si>
    <t>gamma-n-Heptyl butyrolactone</t>
  </si>
  <si>
    <t>4-Hydroxyundecanoic acid, gamma-lactone</t>
  </si>
  <si>
    <t>Peach aldehyde (so called)</t>
  </si>
  <si>
    <t>Peche pure</t>
  </si>
  <si>
    <t>Undecanolide-1,4</t>
  </si>
  <si>
    <t>Undecylene methyl lactone</t>
  </si>
  <si>
    <t>gamma-Undecyl lactone</t>
  </si>
  <si>
    <t>112-44-7</t>
  </si>
  <si>
    <t>Aldehyde C-11, undecylic</t>
  </si>
  <si>
    <t>Undecanal</t>
  </si>
  <si>
    <t>Hendecanal</t>
  </si>
  <si>
    <t>n-Undecanal</t>
  </si>
  <si>
    <t>n-Undecylaldehyde</t>
  </si>
  <si>
    <t>Undecylic aldehyde</t>
  </si>
  <si>
    <t>112-12-9</t>
  </si>
  <si>
    <t>2-Hendecanone</t>
  </si>
  <si>
    <t>2-Undecanone</t>
  </si>
  <si>
    <t>Methyl nonyl ketone</t>
  </si>
  <si>
    <t>M.N.K.</t>
  </si>
  <si>
    <t>Nonyl methyl ketone</t>
  </si>
  <si>
    <t>2-Oxoundecane</t>
  </si>
  <si>
    <t>'Rue ketone'</t>
  </si>
  <si>
    <t>143-14-6</t>
  </si>
  <si>
    <t>Hendecen-9-al</t>
  </si>
  <si>
    <t>9-Undecenal</t>
  </si>
  <si>
    <t>112-45-8</t>
  </si>
  <si>
    <t>Aldehyde C-11, undecylenic</t>
  </si>
  <si>
    <t>10-Undecenal</t>
  </si>
  <si>
    <t>10-Hendecenal</t>
  </si>
  <si>
    <t>10-Undecen-1-al</t>
  </si>
  <si>
    <t>Undecylenic aldehyde</t>
  </si>
  <si>
    <t>112-19-6</t>
  </si>
  <si>
    <t>Acetate C-11</t>
  </si>
  <si>
    <t>10-Undecen-1-yl acetate</t>
  </si>
  <si>
    <t>10-Hendecenyl acetate</t>
  </si>
  <si>
    <t>10-Undecen-1-ol, acetate</t>
  </si>
  <si>
    <t>Undecenyl acetate</t>
  </si>
  <si>
    <t>Undecylenic acetate</t>
  </si>
  <si>
    <t>112-42-5</t>
  </si>
  <si>
    <t>Alcohol C-11, undecylic</t>
  </si>
  <si>
    <t>Undecyl alcohol</t>
  </si>
  <si>
    <t>Decyl carbinol</t>
  </si>
  <si>
    <t>1-Hendecanol</t>
  </si>
  <si>
    <t>1-Undecanol</t>
  </si>
  <si>
    <t>110-62-3</t>
  </si>
  <si>
    <t>Aldehyde C-5</t>
  </si>
  <si>
    <t>Valeraldehyde</t>
  </si>
  <si>
    <t>Amyl aldehyde</t>
  </si>
  <si>
    <t>Pentanal</t>
  </si>
  <si>
    <t>Valeral</t>
  </si>
  <si>
    <t>n-Valeraldehyde</t>
  </si>
  <si>
    <t>Valeric aldehyde</t>
  </si>
  <si>
    <t>97927-02-1</t>
  </si>
  <si>
    <t>Valeriana officinalis root extract</t>
  </si>
  <si>
    <t>Valerian root extract (Valeriana officinalis L.)</t>
  </si>
  <si>
    <t>Valerian, Valeriana officinalis collina, ext.</t>
  </si>
  <si>
    <t>8008-88-6</t>
  </si>
  <si>
    <t>Oils, valerian</t>
  </si>
  <si>
    <t>Valerian root oil (Valeriana officinalis l.)</t>
  </si>
  <si>
    <t>109-52-4</t>
  </si>
  <si>
    <t>Pentanoic acid</t>
  </si>
  <si>
    <t>Valeric acid</t>
  </si>
  <si>
    <t>Propylacetic acid</t>
  </si>
  <si>
    <t>Valerianic acid</t>
  </si>
  <si>
    <t>503-74-2</t>
  </si>
  <si>
    <t>Butanoic acid, 3-methyl-</t>
  </si>
  <si>
    <t>Isovaleric acid</t>
  </si>
  <si>
    <t>Delphinic acid</t>
  </si>
  <si>
    <t>3-Methylbutanoic acid</t>
  </si>
  <si>
    <t>beta-Methylbutyric acid</t>
  </si>
  <si>
    <t>3-Methylbutyric acid</t>
  </si>
  <si>
    <t>108-29-2</t>
  </si>
  <si>
    <t>2(3H)-Furanone, dihydro-5-methyl-</t>
  </si>
  <si>
    <t>gamma-Valerolactone</t>
  </si>
  <si>
    <t>4-Hydroxypentanoic acid, gamma-lactone</t>
  </si>
  <si>
    <t>gamma-Methyl-gamma-butyrolactone</t>
  </si>
  <si>
    <t>4-Methyl-4-hydroxybutanoic acid lactone</t>
  </si>
  <si>
    <t>Pentanolide-1,4</t>
  </si>
  <si>
    <t>4-Valerolactone</t>
  </si>
  <si>
    <t>gamma-Valeryllactone</t>
  </si>
  <si>
    <t>8024-06-4</t>
  </si>
  <si>
    <t>Vanilla (Vanilla spp.)</t>
  </si>
  <si>
    <t>84650-63-5</t>
  </si>
  <si>
    <t>Vanilla extract (Vanilla spp.)</t>
  </si>
  <si>
    <t>Vanilla fragrans, ext.</t>
  </si>
  <si>
    <t>Vanilla oleoresin (Vanilla spp.)</t>
  </si>
  <si>
    <t>121-33-5</t>
  </si>
  <si>
    <t>Benzaldehyde, 4-hydroxy-3-methoxy-</t>
  </si>
  <si>
    <t>Vanillin</t>
  </si>
  <si>
    <t>4-Hydroxy-3-methoxybenzaldehyde</t>
  </si>
  <si>
    <t>3-Methoxy-4-hydroxybenzaldehyde</t>
  </si>
  <si>
    <t>Methylprotocatechuic aldehyde</t>
  </si>
  <si>
    <t>Protocatechualdehyde-3-methyl ether</t>
  </si>
  <si>
    <t>Vanillaldehyde</t>
  </si>
  <si>
    <t>Vanillic aldehyde</t>
  </si>
  <si>
    <t>881-68-5</t>
  </si>
  <si>
    <t>Acetyl vanillin</t>
  </si>
  <si>
    <t>Vanillin acetate</t>
  </si>
  <si>
    <t>Benzenaldehyde, 4-(acetyloxy)-3-methoxy-</t>
  </si>
  <si>
    <t>3-Methoxy-4-acetoxybenzaldehyde</t>
  </si>
  <si>
    <t>120-14-9</t>
  </si>
  <si>
    <t>Benzaldehyde, 3,4-dimethoxy-</t>
  </si>
  <si>
    <t>Veratraldehyde</t>
  </si>
  <si>
    <t>3,4-Dimethoxybenzaldehyde</t>
  </si>
  <si>
    <t>3,4-Dimethoxybenzenecarbonal</t>
  </si>
  <si>
    <t>Methylvanillin</t>
  </si>
  <si>
    <t>Protocatechualdehyde dimethyl ether</t>
  </si>
  <si>
    <t>Vanillin methyl ether</t>
  </si>
  <si>
    <t>Veratric aldehyde</t>
  </si>
  <si>
    <t>90147-36-7</t>
  </si>
  <si>
    <t>Viola odorata, ext.</t>
  </si>
  <si>
    <t>Violet leaves absolute (Viola odorata L.)</t>
  </si>
  <si>
    <t>Violet leaf absolute</t>
  </si>
  <si>
    <t>84012-43-1</t>
  </si>
  <si>
    <t>Juglans extract</t>
  </si>
  <si>
    <t>Walnut hull extract (Juglans spp.)</t>
  </si>
  <si>
    <t>90045-28-6</t>
  </si>
  <si>
    <t>Checkerberry extract</t>
  </si>
  <si>
    <t>Wintergreen extract (Gaultheria procumbens L.)</t>
  </si>
  <si>
    <t>Gaultheria procumbens, ext.</t>
  </si>
  <si>
    <t>68917-75-9</t>
  </si>
  <si>
    <t>Checkerberry oil</t>
  </si>
  <si>
    <t>Wintergreen oil (Gaultheria procumbens L.)</t>
  </si>
  <si>
    <t>Gaultheria procumbens oil</t>
  </si>
  <si>
    <t>8008-93-3</t>
  </si>
  <si>
    <t>Absinthium</t>
  </si>
  <si>
    <t>Wormwood (Artemisia absinthium L.)</t>
  </si>
  <si>
    <t>Artemisia absinthium L.</t>
  </si>
  <si>
    <t>Absinthium extract</t>
  </si>
  <si>
    <t>Wormwood extract (Artemisia absinthium l.)</t>
  </si>
  <si>
    <t>Artemisia absinthium extract</t>
  </si>
  <si>
    <t>Absinthium, ext.</t>
  </si>
  <si>
    <t>Wormwood oil (Artemisia absinthium l.)</t>
  </si>
  <si>
    <t>Absinthium oil</t>
  </si>
  <si>
    <t>Artemisia absinthium oil</t>
  </si>
  <si>
    <t>Artemisia oil (wormwood)</t>
  </si>
  <si>
    <t>84082-83-7</t>
  </si>
  <si>
    <t>Achillea millefolium</t>
  </si>
  <si>
    <t>Yarrow herb (Achillea millefolium L.)</t>
  </si>
  <si>
    <t>Milfoil</t>
  </si>
  <si>
    <t>Yarrow, Achillea millefolium, ext.</t>
  </si>
  <si>
    <t>999999-27-9</t>
  </si>
  <si>
    <t>Eriodictyon californicum fluid extract</t>
  </si>
  <si>
    <t>Yerba santa fluid extract (Eriodictyon californicum (Hook and Am) Torr</t>
  </si>
  <si>
    <t>8006-81-3</t>
  </si>
  <si>
    <t>Cananga odorata oil</t>
  </si>
  <si>
    <t>Ylang ylang oil (Cananga odorata Hook. f. and Thomas)</t>
  </si>
  <si>
    <t>90147-57-2</t>
  </si>
  <si>
    <t>Yucca brevifolia</t>
  </si>
  <si>
    <t>Yucca joshua tree (Yucca brevifolia Engelm.)</t>
  </si>
  <si>
    <t>Cactus root extract</t>
  </si>
  <si>
    <t>Yucca mohave extract (Yucca spp.)</t>
  </si>
  <si>
    <t>Plantarome</t>
  </si>
  <si>
    <t>84961-49-9</t>
  </si>
  <si>
    <t>Curcuma zedoaria</t>
  </si>
  <si>
    <t>Zedoary (Curcuma zedoaria (Berg.) Rosc.)</t>
  </si>
  <si>
    <t>Curcuma zedoaria extract</t>
  </si>
  <si>
    <t>Zedoary bark extract (Curcuma zedoaria (Berg.) Rosc.)</t>
  </si>
  <si>
    <t>122-48-5</t>
  </si>
  <si>
    <t>2-Butanone, 4-(4-hydroxy-3-methoxyphenyl)-</t>
  </si>
  <si>
    <t>Zingerone</t>
  </si>
  <si>
    <t>4-Hydroxy-3-methoxybenzylacetone</t>
  </si>
  <si>
    <t>4-(4-Hydroxy-3-methoxyphenyl)-2-butanone</t>
  </si>
  <si>
    <t>2-(4-Hydroxy-3-methoxyphenyl)ethyl methyl ketone</t>
  </si>
  <si>
    <t>3-Methoxy-4-hydroxybenzylacetone</t>
  </si>
  <si>
    <t>Vanillylacetone</t>
  </si>
  <si>
    <t>64577-91-9</t>
  </si>
  <si>
    <t>Acetaldehyde butyl phenethyl acetal</t>
  </si>
  <si>
    <t>Benzene, [2-(1-butoxyethoxy)ethyl]-</t>
  </si>
  <si>
    <t>22047-25-2</t>
  </si>
  <si>
    <t>Acetylpyrazine</t>
  </si>
  <si>
    <t>Ethanone, 1-pyrazinyl</t>
  </si>
  <si>
    <t>Methyl pyrazinyl ketone</t>
  </si>
  <si>
    <t>Pyrazin-1-ylethan-1-one</t>
  </si>
  <si>
    <t>2179-58-0</t>
  </si>
  <si>
    <t>Allyl methyl disulfide</t>
  </si>
  <si>
    <t>Disulfide, methyl 2-propenyl</t>
  </si>
  <si>
    <t>Methyl allyl disulfide</t>
  </si>
  <si>
    <t>4265-16-1</t>
  </si>
  <si>
    <t>2-Benzofurancarboxaldehyde</t>
  </si>
  <si>
    <t>2-Formylbenzofuran</t>
  </si>
  <si>
    <t>92-52-4</t>
  </si>
  <si>
    <t>Biphenyl</t>
  </si>
  <si>
    <t>1,1'-Biphenyl</t>
  </si>
  <si>
    <t>Diphenyl</t>
  </si>
  <si>
    <t>Phenylbenzene</t>
  </si>
  <si>
    <t>109-73-9</t>
  </si>
  <si>
    <t>1-Aminobutane</t>
  </si>
  <si>
    <t>Butylamine</t>
  </si>
  <si>
    <t>1-Butanamine</t>
  </si>
  <si>
    <t>2679-87-0</t>
  </si>
  <si>
    <t>Butane, 2-ethoxy-</t>
  </si>
  <si>
    <t>sec-Butyl ethyl ether</t>
  </si>
  <si>
    <t>Ethyl sec-butyl ether</t>
  </si>
  <si>
    <t>24683-00-9</t>
  </si>
  <si>
    <t>Galbasene</t>
  </si>
  <si>
    <t>2-Isobutyl-3-methoxypyrazine</t>
  </si>
  <si>
    <t>LRG 1238</t>
  </si>
  <si>
    <t>2-Methoxy-3-isobutylpyrazine</t>
  </si>
  <si>
    <t>Pyrazine, 2-methoxy-3-(2-methylpropyl)-</t>
  </si>
  <si>
    <t>13925-06-9</t>
  </si>
  <si>
    <t>2-Isobutyl-3-methylpyrazine</t>
  </si>
  <si>
    <t>2-Methyl-3-isobutylpyrazine</t>
  </si>
  <si>
    <t>Pyrazine, 2-methyl-3-(2-methylpropyl)-</t>
  </si>
  <si>
    <t>18640-74-9</t>
  </si>
  <si>
    <t>2-Isobutylthiazole</t>
  </si>
  <si>
    <t>Thiazole, 2-(2-methylpropyl)-</t>
  </si>
  <si>
    <t>25152-84-5</t>
  </si>
  <si>
    <t>2,4-Decadienal, (E,E)-</t>
  </si>
  <si>
    <t>2-trans,4-trans-Decadienal</t>
  </si>
  <si>
    <t>trans,trans-2,4-Decadien-1-al</t>
  </si>
  <si>
    <t>15707-24-1</t>
  </si>
  <si>
    <t>2,3-Diethylpyrazine</t>
  </si>
  <si>
    <t>Pyrazine, 2,3-diethyl-</t>
  </si>
  <si>
    <t>91-10-1</t>
  </si>
  <si>
    <t>2,6-Dimethoxyphenol</t>
  </si>
  <si>
    <t>2-Hydroxy-1,3-dimethoxybenzene</t>
  </si>
  <si>
    <t>Phenol, 2,6-dimethoxy-</t>
  </si>
  <si>
    <t>Pyrogallol dimethyl ether</t>
  </si>
  <si>
    <t>Syringol</t>
  </si>
  <si>
    <t>6380-23-0</t>
  </si>
  <si>
    <t>Benzene, 4-ethenyl-1,2-dimethoxy-</t>
  </si>
  <si>
    <t>3,4-Dimethoxy-1-vinylbenzene</t>
  </si>
  <si>
    <t>3,4-Dimethoxystyrene</t>
  </si>
  <si>
    <t>536-50-5</t>
  </si>
  <si>
    <t>Benzenemethanol, .alpha.,4-dimethyl-</t>
  </si>
  <si>
    <t>p,alpha-Dimethylbenzyl alcohol</t>
  </si>
  <si>
    <t>4-(alpha-Hydroxyethyl)toluene</t>
  </si>
  <si>
    <t>Methyl p-tolyl carbinol</t>
  </si>
  <si>
    <t>1-p-Tolyl-1-ethanol</t>
  </si>
  <si>
    <t>p-Tolyl methyl carbinol</t>
  </si>
  <si>
    <t>108-82-7</t>
  </si>
  <si>
    <t>Diisobutylcarbinol</t>
  </si>
  <si>
    <t>2,6-Dimethyl-4-heptanol</t>
  </si>
  <si>
    <t>4-Heptanol, 2,6-dimethyl-</t>
  </si>
  <si>
    <t>17909-77-2</t>
  </si>
  <si>
    <t>2,6-Dimethyl-10-methylene-2,6,11-dodecatrienal</t>
  </si>
  <si>
    <t>2,6,9,11-Dodecatrienal, 2,6,10-trimethyl-, (E,E,E)-</t>
  </si>
  <si>
    <t>alpha-Sinensal</t>
  </si>
  <si>
    <t>(E,E,E)-2,6,10-Trimethyldodeca-2,6,9,11-tetraen-1-al</t>
  </si>
  <si>
    <t>502-47-6</t>
  </si>
  <si>
    <t>Citronellic acid</t>
  </si>
  <si>
    <t>3,7-Dimethyl-6-octenoic acid</t>
  </si>
  <si>
    <t>6-Octenoic acid, 3,7-dimethyl-</t>
  </si>
  <si>
    <t>Rhodinolic acid</t>
  </si>
  <si>
    <t>66634-97-7</t>
  </si>
  <si>
    <t>2,4-Dimethyl-2-pentenoic acid</t>
  </si>
  <si>
    <t>2-Pentenoic acid, 2,4-dimethyl-</t>
  </si>
  <si>
    <t>1195-32-0</t>
  </si>
  <si>
    <t>Benzene, 1-methyl-4-(1-methylethenyl)-</t>
  </si>
  <si>
    <t>p,alpha-Dimethylstyrene</t>
  </si>
  <si>
    <t>p-Isopropenyltoluene</t>
  </si>
  <si>
    <t>1-Methyl-4-isopropenylbenzene</t>
  </si>
  <si>
    <t>2-p-Tolylpropene</t>
  </si>
  <si>
    <t>65505-18-2</t>
  </si>
  <si>
    <t>2,4-Dimethyl-5-vinylthiazole</t>
  </si>
  <si>
    <t>Thiazole, 5-ethenyl-2,4-dimethyl-</t>
  </si>
  <si>
    <t>4437-20-1</t>
  </si>
  <si>
    <t>Bis(2-furfuryl)disulfide</t>
  </si>
  <si>
    <t>2,2'-(Dithiodimethylene)-difuran</t>
  </si>
  <si>
    <t>Difurfuryl disulfide</t>
  </si>
  <si>
    <t>Furan, 2,2'-[dithiobis(methylene)]bis-</t>
  </si>
  <si>
    <t>2-Furfuryl disulfide</t>
  </si>
  <si>
    <t>39741-41-8</t>
  </si>
  <si>
    <t>Ethanone, 1-(1-ethyl-1H-pyrrol-2-yl)-</t>
  </si>
  <si>
    <t>1-Ethyl-2-acetylpyrrole</t>
  </si>
  <si>
    <t>1-Ethyl-2-acetylazole</t>
  </si>
  <si>
    <t>1-(N-Ethylpyrrol-2-yl)ethanone</t>
  </si>
  <si>
    <t>3025-30-7</t>
  </si>
  <si>
    <t>2,4-Decadienoic acid, ethyl ester, (E,Z)-</t>
  </si>
  <si>
    <t>Ethyl trans-2,cis-4-decadienoate</t>
  </si>
  <si>
    <t>Ethyl (2E,4Z)-decadienoate</t>
  </si>
  <si>
    <t>Ethyl (2E,4Z)-2,4-decadienoate</t>
  </si>
  <si>
    <t>13925-07-0</t>
  </si>
  <si>
    <t>2-Ethyl-3,(5 or 6)-dimethylpyrazine</t>
  </si>
  <si>
    <t>Pyrazine, 2-ethyl-3,5-dimethyl-</t>
  </si>
  <si>
    <t>2,6-Dimethyl-3-ethylpyrazine</t>
  </si>
  <si>
    <t>3-Ethyl-2,6-dimethylpyrazine</t>
  </si>
  <si>
    <t>2-Ethyl-3,5-dimethylpyrazine</t>
  </si>
  <si>
    <t>104-76-7</t>
  </si>
  <si>
    <t>2-Ethylhexanol</t>
  </si>
  <si>
    <t>2-Ethyl-1-hexanol</t>
  </si>
  <si>
    <t>1-Hexanol, 2-ethyl-</t>
  </si>
  <si>
    <t>21835-01-8</t>
  </si>
  <si>
    <t>2-Cyclopenten-1-one, 3-ethyl-2-hydroxy-</t>
  </si>
  <si>
    <t>3-Ethyl-2-hydroxy-2-cyclopenten-1-one</t>
  </si>
  <si>
    <t>698-10-2</t>
  </si>
  <si>
    <t>2,4-Dihydroxy-3-methyl-2-hexenoic acid, gamma-lactone</t>
  </si>
  <si>
    <t>5-Ethyl-3-hydroxy-4-methyl-2(5H)-furanone</t>
  </si>
  <si>
    <t>2-Ethyl-3-methyl-4-hydroxydihydro-(2,5)-furan-5-one</t>
  </si>
  <si>
    <t>2(5H)-Furanone, 5-ethyl-3-hydroxy-4-methyl-</t>
  </si>
  <si>
    <t>2-Hydroxy-3-methyl-gamma-2-hexenolactone</t>
  </si>
  <si>
    <t>Maple furanone</t>
  </si>
  <si>
    <t>13360-64-0</t>
  </si>
  <si>
    <t>2-Ethyl-5-methylpyrazine</t>
  </si>
  <si>
    <t>2-Methyl-5-ethylpyrazine</t>
  </si>
  <si>
    <t>Pyrazine, 2-ethyl-5-methyl-</t>
  </si>
  <si>
    <t>15707-23-0</t>
  </si>
  <si>
    <t>2-Ethyl-3-methylpyrazine</t>
  </si>
  <si>
    <t>3-Ethyl-2-methylpyrazine</t>
  </si>
  <si>
    <t>Pyrazine, 2-ethyl-3-methyl-</t>
  </si>
  <si>
    <t>123-07-9</t>
  </si>
  <si>
    <t>4-Ethylphenol</t>
  </si>
  <si>
    <t>p-Ethylphenol</t>
  </si>
  <si>
    <t>4-Hydroxyethylbenzene</t>
  </si>
  <si>
    <t>Phenol, 4-ethyl-</t>
  </si>
  <si>
    <t>67028-40-4</t>
  </si>
  <si>
    <t>Acetic acid, (4-methylphenoxy)-, ethyl ester</t>
  </si>
  <si>
    <t>Ethyl (p-tolyloxy)acetate</t>
  </si>
  <si>
    <t>Ethyl p-cresoxyacetate</t>
  </si>
  <si>
    <t>59020-90-5</t>
  </si>
  <si>
    <t>2-Furanmethanethiol formate</t>
  </si>
  <si>
    <t>Furfurylthiol formate</t>
  </si>
  <si>
    <t>Methanethioic acid, S-(2-furanylmethyl) ester</t>
  </si>
  <si>
    <t>13679-46-4</t>
  </si>
  <si>
    <t>Furan, 2-(methoxymethyl)-</t>
  </si>
  <si>
    <t>Furfuryl methyl ether</t>
  </si>
  <si>
    <t>Methyl furfuryl ether</t>
  </si>
  <si>
    <t>1438-91-1</t>
  </si>
  <si>
    <t>Furan, 2-[(methylthio)methyl]-</t>
  </si>
  <si>
    <t>Furfuryl methyl sulfide</t>
  </si>
  <si>
    <t>Methylfurfuryl sulfide</t>
  </si>
  <si>
    <t>1883-78-9</t>
  </si>
  <si>
    <t>Furan, 2-[[(1-methylethyl)thio]methyl]-</t>
  </si>
  <si>
    <t>Furfuryl isopropyl sulfide</t>
  </si>
  <si>
    <t>Isopropyl furfuryl sulfide</t>
  </si>
  <si>
    <t>13678-68-7</t>
  </si>
  <si>
    <t>Ethanethioic acid, S-(2-furanylmethyl) ester</t>
  </si>
  <si>
    <t>Furfuryl thioacetate</t>
  </si>
  <si>
    <t>Furfurylthiol acetate</t>
  </si>
  <si>
    <t>1192-62-7</t>
  </si>
  <si>
    <t>Acetylfuran</t>
  </si>
  <si>
    <t>2-Furyl methyl ketone</t>
  </si>
  <si>
    <t>2-Acetylfuran</t>
  </si>
  <si>
    <t>Ethanone, 1-(2-furanyl)-</t>
  </si>
  <si>
    <t>Methyl 2-furyl ketone</t>
  </si>
  <si>
    <t>4313-03-5</t>
  </si>
  <si>
    <t>(2E,4E)-Hepta-2,4-dienal</t>
  </si>
  <si>
    <t>2,4-Heptadienal</t>
  </si>
  <si>
    <t>18829-55-5</t>
  </si>
  <si>
    <t>beta-Butylacrolein</t>
  </si>
  <si>
    <t>trans-2-Heptenal</t>
  </si>
  <si>
    <t>3-Butylacrolein</t>
  </si>
  <si>
    <t>(E)-2-Hepten-1-al</t>
  </si>
  <si>
    <t>2-Heptenal, (E)-</t>
  </si>
  <si>
    <t>4674-50-4</t>
  </si>
  <si>
    <t>5,6-Dimethyl-8-isopropenylbicyclo(4.4.0)dec-1-en-3-one</t>
  </si>
  <si>
    <t>Nootkatone</t>
  </si>
  <si>
    <t>4a,5-Dimethyl-1,2,3,4,4a,5,6,7-octahydro-7-keto-3-isopropenylnaphtha</t>
  </si>
  <si>
    <t>(4R-(4a,4aa,6b))-4,4a,5,6,7,8-Hexahydro-4,4a-dimethyl-6-(1-methylvinyl)naphthalen-2(3H)-one</t>
  </si>
  <si>
    <t>4,4a,5,6,7,8-Hexahydro-6-isopropenyl-4,4a-dimethyl-2(3H)-naphthalenone</t>
  </si>
  <si>
    <t>2(3H)-Naphthalenone, 4,4a,5,6,7,8-hexahydro-4,4a-dimethyl-6-(1-methylethenyl)-</t>
  </si>
  <si>
    <t>Nootketone</t>
  </si>
  <si>
    <t>823-22-3</t>
  </si>
  <si>
    <t>delta-Caprolactone</t>
  </si>
  <si>
    <t>delta-Hexalactone</t>
  </si>
  <si>
    <t>Hexa-1,5-lactone</t>
  </si>
  <si>
    <t>5-Hydroxyhexanoic acid lactone</t>
  </si>
  <si>
    <t>5-Methyl-5-hydroxypentanoic acid lactone</t>
  </si>
  <si>
    <t>5-Methyl-delta-valerolactone</t>
  </si>
  <si>
    <t>2H-Pyran-2-one, tetrahydro-6-methyl-</t>
  </si>
  <si>
    <t>4437-51-8</t>
  </si>
  <si>
    <t>Diethyl diketone</t>
  </si>
  <si>
    <t>3,4-Hexanedione</t>
  </si>
  <si>
    <t>Dipropionyl</t>
  </si>
  <si>
    <t>13419-69-7</t>
  </si>
  <si>
    <t>2-Hexenoic acid, (E)-</t>
  </si>
  <si>
    <t>trans-2-Hexenoic acid</t>
  </si>
  <si>
    <t>beta-Propylacrylic acid</t>
  </si>
  <si>
    <t>3-Propylacrylic acid</t>
  </si>
  <si>
    <t>4219-24-3</t>
  </si>
  <si>
    <t>3-Hexenoic acid</t>
  </si>
  <si>
    <t>3681-71-8</t>
  </si>
  <si>
    <t>Acetic acid, 3-hexen-1-yl ester, (z)</t>
  </si>
  <si>
    <t>cis-3-Hexen-1-yl acetate</t>
  </si>
  <si>
    <t>(Z)-Hex-3-enyl acetate</t>
  </si>
  <si>
    <t>cis-3-Hexenyl acetate</t>
  </si>
  <si>
    <t>Leaf acetate</t>
  </si>
  <si>
    <t>2349-07-7</t>
  </si>
  <si>
    <t>Hexyl isobutyrate</t>
  </si>
  <si>
    <t>Hexyl 2-methylpropanoate</t>
  </si>
  <si>
    <t>Propanoic acid, 2-methyl-, hexyl ester</t>
  </si>
  <si>
    <t>5077-67-8</t>
  </si>
  <si>
    <t>2-Butanone, 1-hydroxy-</t>
  </si>
  <si>
    <t>1-Hydroxy-2-butanone</t>
  </si>
  <si>
    <t>3658-77-3</t>
  </si>
  <si>
    <t>2,5-Dimethyl-4-hydroxy-2,3-dihydrofuran-3-one</t>
  </si>
  <si>
    <t>4-Hydroxy-2,5-dimethyl-3(2H)-furanone</t>
  </si>
  <si>
    <t>Furaneol</t>
  </si>
  <si>
    <t>3(2H)-Furanone, 4-hydroxy-2,5-dimethyl-</t>
  </si>
  <si>
    <t>79-76-5</t>
  </si>
  <si>
    <t>3-Buten-2-one, 4-(2,2-dimethyl-6-methylenecyclohexyl)-</t>
  </si>
  <si>
    <t>gamma-Ionone</t>
  </si>
  <si>
    <t>4-(2,2-Dimethyl-6-methylene-cyclohexyl)-3-buten-2-one</t>
  </si>
  <si>
    <t>4-(2-Methylene-6,6-dimethylcyclohexyl)-3-buten-2-one</t>
  </si>
  <si>
    <t>499-70-7</t>
  </si>
  <si>
    <t>Carvomenthone</t>
  </si>
  <si>
    <t>p-Menthan-2-one</t>
  </si>
  <si>
    <t>Cyclohexanone, 2-methyl-5-(1-methylethyl)-, trans-</t>
  </si>
  <si>
    <t>trans-5-Isopropyl-2-methylcyclohexan-1-one</t>
  </si>
  <si>
    <t>Tetrahydrocarvone</t>
  </si>
  <si>
    <t>38462-22-5</t>
  </si>
  <si>
    <t>Cyclohexanone, 2-(1-mercapto-1-methylethyl)-5-methyl-</t>
  </si>
  <si>
    <t>p-Mentha-8-thiol-3-one</t>
  </si>
  <si>
    <t>8-Mercapto-p-menthane-3-one</t>
  </si>
  <si>
    <t>2-(1-Mercapto-1-methylethyl)-5-methylcyclohexan-1-one</t>
  </si>
  <si>
    <t>29548-14-9</t>
  </si>
  <si>
    <t>3-Cyclohexene-1-acetaldehyde, .alpha.,4-dimethyl-</t>
  </si>
  <si>
    <t>p-Menth-1-ene-9-al</t>
  </si>
  <si>
    <t>491-04-3</t>
  </si>
  <si>
    <t>2-Cyclohexen-1-ol, 3-methyl-6-(1-methylethyl)-</t>
  </si>
  <si>
    <t>p-Menth-1-en-3-ol</t>
  </si>
  <si>
    <t>Piperitol</t>
  </si>
  <si>
    <t>79-42-5</t>
  </si>
  <si>
    <t>alpha-Mercaptopropanoic acid</t>
  </si>
  <si>
    <t>2-Mercaptopropionic acid</t>
  </si>
  <si>
    <t>Propanoic acid, 2-mercapto-</t>
  </si>
  <si>
    <t>Thiolactic acid</t>
  </si>
  <si>
    <t>2-Thiolpropionic acid</t>
  </si>
  <si>
    <t>1504-74-1</t>
  </si>
  <si>
    <t>2'-Methoxycinnamaldehyde</t>
  </si>
  <si>
    <t>o-Methoxycinnamaldehyde</t>
  </si>
  <si>
    <t>o-Methoxycinnamic aldehyde</t>
  </si>
  <si>
    <t>beta-(0-Methoxyphenyl)acrolein</t>
  </si>
  <si>
    <t>3-(0-Methoxyphenyl)-2-propenal</t>
  </si>
  <si>
    <t>2-Propenal, 3-(2-methoxyphenyl)-</t>
  </si>
  <si>
    <t>65405-67-6</t>
  </si>
  <si>
    <t>p-Methoxy-alpha-methylcinnamaldehyde</t>
  </si>
  <si>
    <t>3-(p-Methoxyphenyl)-2-methyl-2-propenal</t>
  </si>
  <si>
    <t>2-Propenal, 3-(4-methoxyphenyl)-2-methyl-</t>
  </si>
  <si>
    <t>68378-13-2</t>
  </si>
  <si>
    <t>Methoxy methyl pyrazine</t>
  </si>
  <si>
    <t>2,5 or 6-Methoxy-3-methylpyrazine (mixture of isomers)</t>
  </si>
  <si>
    <t>Methyl methoxy pyrazine</t>
  </si>
  <si>
    <t>932-16-1</t>
  </si>
  <si>
    <t>Ethanone, 1-(1-methyl-1H-pyrrol-2-yl)-</t>
  </si>
  <si>
    <t>1-Methyl-2-acetylpyrrole</t>
  </si>
  <si>
    <t>Methyl 1-methylpyrrol-2-yl ketone</t>
  </si>
  <si>
    <t>1-Methylpyrrol-2-yl methyl ketone</t>
  </si>
  <si>
    <t>681-84-5</t>
  </si>
  <si>
    <t>Methylated silica</t>
  </si>
  <si>
    <t>Methyl silicate</t>
  </si>
  <si>
    <t>Silicic acid (H4SiO4), tetramethyl ester</t>
  </si>
  <si>
    <t>Silicon tetramethoxide</t>
  </si>
  <si>
    <t>Tetramethoxysilane</t>
  </si>
  <si>
    <t>Tetramethyl silicate</t>
  </si>
  <si>
    <t>644-08-6</t>
  </si>
  <si>
    <t>1,1'-Biphenyl, 4-methyl-</t>
  </si>
  <si>
    <t>4-Methylbiphenyl</t>
  </si>
  <si>
    <t>p-Methyldiphenyl</t>
  </si>
  <si>
    <t>p-Methylphenylbenzene</t>
  </si>
  <si>
    <t>541-47-9</t>
  </si>
  <si>
    <t>2-Butenoic acid, 3-methyl-</t>
  </si>
  <si>
    <t>3-Methylcrotonic acid</t>
  </si>
  <si>
    <t>beta,beta-Dimethylacrylic acid</t>
  </si>
  <si>
    <t>3,3-Dimethylacrylic acid</t>
  </si>
  <si>
    <t>Senecioic acid</t>
  </si>
  <si>
    <t>28588-74-1</t>
  </si>
  <si>
    <t>3-Furanthiol, 2-methyl-</t>
  </si>
  <si>
    <t>2-Methyl-3-furanthiol</t>
  </si>
  <si>
    <t>2-Methyl-3-furylmercaptan</t>
  </si>
  <si>
    <t>65530-53-2</t>
  </si>
  <si>
    <t>2-Furfurylthio-3-methylpyrazine</t>
  </si>
  <si>
    <t>2-Methyl-3-,5 or 6-(furfurylthio)pyrazine (mixture of isomers)</t>
  </si>
  <si>
    <t>2-Furfurylthio-5-methylpyrazine</t>
  </si>
  <si>
    <t>2-Furfurylthio-6-methylpyrazine</t>
  </si>
  <si>
    <t>Pyrazine, [(3-furanylmethyl)thio]methyl-</t>
  </si>
  <si>
    <t>13706-86-0</t>
  </si>
  <si>
    <t>Acetyl isopentanoyl</t>
  </si>
  <si>
    <t>5-Methyl-2,3-hexanedione</t>
  </si>
  <si>
    <t>Acetyl isovaleryl</t>
  </si>
  <si>
    <t>2,3-Hexanedione, 5-methyl-</t>
  </si>
  <si>
    <t>4536-23-6</t>
  </si>
  <si>
    <t>Hexanoic acid, 2-methyl-</t>
  </si>
  <si>
    <t>2-Methylhexanoic acid</t>
  </si>
  <si>
    <t>38205-64-0</t>
  </si>
  <si>
    <t>5-Methoxy-2-methylthiazole</t>
  </si>
  <si>
    <t>2-Methyl-5-methoxythiazole</t>
  </si>
  <si>
    <t>Thiazole, 5-methoxy-2-methyl-</t>
  </si>
  <si>
    <t>90-12-0</t>
  </si>
  <si>
    <t>alpha-Methylnaphthalene</t>
  </si>
  <si>
    <t>1-Methylnaphthalene</t>
  </si>
  <si>
    <t>Naphthalene, 1-methyl-</t>
  </si>
  <si>
    <t>623-36-9</t>
  </si>
  <si>
    <t>2,4-Dimethylcrotonaldehyde</t>
  </si>
  <si>
    <t>2-Methyl-2-pentenal</t>
  </si>
  <si>
    <t>alpha-Methyl-beta-ethylacrolein</t>
  </si>
  <si>
    <t>2-Pentenal, 2-methyl-</t>
  </si>
  <si>
    <t>16957-70-3</t>
  </si>
  <si>
    <t>(E)-2-Methylpent-2-en-1-oic acid</t>
  </si>
  <si>
    <t>2-Methyl-2-pentenoic acid</t>
  </si>
  <si>
    <t>2-Pentenoic acid, 2-methyl-, (E)-</t>
  </si>
  <si>
    <t>Strawberiff</t>
  </si>
  <si>
    <t>488-10-8</t>
  </si>
  <si>
    <t>2-Cyclopenten-1-one, 3-methyl-2-(2-pentenyl)-, (Z)-</t>
  </si>
  <si>
    <t>3-Methyl-2-(2-pentenyl)-2-cyclopenten-1-one</t>
  </si>
  <si>
    <t>Jasmone</t>
  </si>
  <si>
    <t>68922-11-2</t>
  </si>
  <si>
    <t>Butanoic acid, 1-methyl-2-phenylethyl ester</t>
  </si>
  <si>
    <t>alpha-Methylphenethyl butyrate</t>
  </si>
  <si>
    <t>1-Phenyl-2-propyl butyrate</t>
  </si>
  <si>
    <t>3558-60-9</t>
  </si>
  <si>
    <t>Benzene, (2-methoxyethyl)-</t>
  </si>
  <si>
    <t>Methyl phenethyl ether</t>
  </si>
  <si>
    <t>(2-Methoxyethyl)benzene</t>
  </si>
  <si>
    <t>Phenylethyl methyl ether</t>
  </si>
  <si>
    <t>21834-92-4</t>
  </si>
  <si>
    <t>Benzeneacetaldehyde, .alpha.-(3-methylbutylidene)-</t>
  </si>
  <si>
    <t>5-Methyl-2-phenyl-2-hexenal</t>
  </si>
  <si>
    <t>26643-91-4</t>
  </si>
  <si>
    <t>Benzeneacetaldehyde, .alpha.-(2-methylpropylidene)-,</t>
  </si>
  <si>
    <t>4-Methyl-2-phenyl-2-pentenal</t>
  </si>
  <si>
    <t>2179-60-4</t>
  </si>
  <si>
    <t>Disulfide, methyl propyl</t>
  </si>
  <si>
    <t>Methyl propyl disulfide</t>
  </si>
  <si>
    <t>Methyldithiopropane</t>
  </si>
  <si>
    <t>1072-83-9</t>
  </si>
  <si>
    <t>2-Acetopyrrole</t>
  </si>
  <si>
    <t>Methyl 2-pyrrolyl ketone</t>
  </si>
  <si>
    <t>2-Acetylpyrrole</t>
  </si>
  <si>
    <t>Ethanone, 1-(1H-pyrrol-2-yl)-</t>
  </si>
  <si>
    <t>2-Pyrrolyl methyl ketone</t>
  </si>
  <si>
    <t>13708-12-8</t>
  </si>
  <si>
    <t>5-Methylquinoxaline</t>
  </si>
  <si>
    <t>Quinoxaline, 5-methyl-</t>
  </si>
  <si>
    <t>137-00-8</t>
  </si>
  <si>
    <t>5-(2-Hydroxyethyl)-4-methylthiazole</t>
  </si>
  <si>
    <t>4-Methyl-5-thiazoleethanol</t>
  </si>
  <si>
    <t>5-Hydroxyethyl-4-methylthiazole</t>
  </si>
  <si>
    <t>4-Methyl-5-(beta-hydroxyethyl)thiazole</t>
  </si>
  <si>
    <t>2-(4-Methylthiazol-5-yl)ethanol</t>
  </si>
  <si>
    <t>Sulfurol</t>
  </si>
  <si>
    <t>5-Thiazoleethanol, 4-methyl-</t>
  </si>
  <si>
    <t>656-53-1</t>
  </si>
  <si>
    <t>4-Methyl-5-(2-acetoxyethyl)thiazole</t>
  </si>
  <si>
    <t>4-Methyl-5-thiazoleethanol acetate</t>
  </si>
  <si>
    <t>Sulfuryl acetate</t>
  </si>
  <si>
    <t>5-Thiazoleethanol, 4-methyl-, acetate (ester)</t>
  </si>
  <si>
    <t>23328-62-3</t>
  </si>
  <si>
    <t>Acetaldehyde, (methylthio)-</t>
  </si>
  <si>
    <t>2-Methylthioacetaldehyde</t>
  </si>
  <si>
    <t>(Methylmercapto)acetaldehyde</t>
  </si>
  <si>
    <t>13678-58-5</t>
  </si>
  <si>
    <t>2-Butanone, 1-(methylthio)-</t>
  </si>
  <si>
    <t>1-(Methylthio)-2-butanone</t>
  </si>
  <si>
    <t>2882-20-4</t>
  </si>
  <si>
    <t>2-Methyl-3-(methylthio)pyrazine</t>
  </si>
  <si>
    <t>(Methylthio)methylpyrazine (mixture of isomers)</t>
  </si>
  <si>
    <t>2-Methyl-3-,5 or 6-(methylthio)pyrazine</t>
  </si>
  <si>
    <t>Pyrazine, 2-methyl-3-(methylthio)-</t>
  </si>
  <si>
    <t>13679-70-4</t>
  </si>
  <si>
    <t>5-Methyl-2-thenaldehyde</t>
  </si>
  <si>
    <t>5-Methyl-2-thiophenecarboxaldehyde</t>
  </si>
  <si>
    <t>2-Thiophenecarboxaldehyde, 5-methyl-</t>
  </si>
  <si>
    <t>1073-29-6</t>
  </si>
  <si>
    <t>1-Hydroxy-2-methylmercaptobenzene</t>
  </si>
  <si>
    <t>o-(Methylthio)-phenol</t>
  </si>
  <si>
    <t>Methyl(2-hydroxyphenyl) sulfide</t>
  </si>
  <si>
    <t>2-Methylmercaptophenol</t>
  </si>
  <si>
    <t>2-(Methylthio)phenol</t>
  </si>
  <si>
    <t>Phenol, 2-(methylthio)-</t>
  </si>
  <si>
    <t>Thioguaiacol</t>
  </si>
  <si>
    <t>6750-03-4</t>
  </si>
  <si>
    <t>2,4-Nonadienal</t>
  </si>
  <si>
    <t>2463-53-8</t>
  </si>
  <si>
    <t>Heptylideneacetaldehyde</t>
  </si>
  <si>
    <t>2-Nonenal</t>
  </si>
  <si>
    <t>3-Hexylacrolein</t>
  </si>
  <si>
    <t>3-Hexyl-2-propenal</t>
  </si>
  <si>
    <t>698-76-0</t>
  </si>
  <si>
    <t>5-Hydroxyoctanoic acid lactone</t>
  </si>
  <si>
    <t>delta-Octalactone</t>
  </si>
  <si>
    <t>Octa-1,5-lactone</t>
  </si>
  <si>
    <t>5-Propyl-5-hydroxypentanoic acid lactone</t>
  </si>
  <si>
    <t>delta-Propyl-delta-valerolactone</t>
  </si>
  <si>
    <t>2H-Pyran-2-one, tetrahydro-6-propyl-</t>
  </si>
  <si>
    <t>2363-89-5</t>
  </si>
  <si>
    <t>2-Octenal</t>
  </si>
  <si>
    <t>764-40-9</t>
  </si>
  <si>
    <t>2,4-Pentadienal</t>
  </si>
  <si>
    <t>764-39-6</t>
  </si>
  <si>
    <t>3-Ethylacrolein</t>
  </si>
  <si>
    <t>2-Pentenal</t>
  </si>
  <si>
    <t>3-Ethyl-2-propenal</t>
  </si>
  <si>
    <t>107-85-7</t>
  </si>
  <si>
    <t>1-Aminoisopentane</t>
  </si>
  <si>
    <t>Isopentylamine</t>
  </si>
  <si>
    <t>1-Butanamine, 3-methyl-</t>
  </si>
  <si>
    <t>Isoamylamine</t>
  </si>
  <si>
    <t>Isobutyl carbylamine</t>
  </si>
  <si>
    <t>3-Methylbutylamine</t>
  </si>
  <si>
    <t>64-04-0</t>
  </si>
  <si>
    <t>2-Aminoethylbenzene</t>
  </si>
  <si>
    <t>Phenethylamine</t>
  </si>
  <si>
    <t>1-Amino-2-phenylethane</t>
  </si>
  <si>
    <t>Benzeneethaneamine</t>
  </si>
  <si>
    <t>2-Phenylethylamine</t>
  </si>
  <si>
    <t>6290-37-5</t>
  </si>
  <si>
    <t>Benzylcarbinyl caproate</t>
  </si>
  <si>
    <t>Phenethyl hexanoate</t>
  </si>
  <si>
    <t>Benzylcarbinyl hexanoate</t>
  </si>
  <si>
    <t>Hexanoic acid, 2-phenylethyl ester</t>
  </si>
  <si>
    <t>2-Phenylethyl caproate</t>
  </si>
  <si>
    <t>2-Phenylethyl hexanoate</t>
  </si>
  <si>
    <t>5457-70-5</t>
  </si>
  <si>
    <t>Benzylcarbinyl octanoate</t>
  </si>
  <si>
    <t>Phenethyl octanoate</t>
  </si>
  <si>
    <t>Octanoic acid, 2-phenylethyl ester</t>
  </si>
  <si>
    <t>2-Phenylethyl caprylate</t>
  </si>
  <si>
    <t>108-95-2</t>
  </si>
  <si>
    <t>Carbolic acid</t>
  </si>
  <si>
    <t>Phenol</t>
  </si>
  <si>
    <t>Hydroxybenzene</t>
  </si>
  <si>
    <t>4411-89-6</t>
  </si>
  <si>
    <t>Benzeneacetaldehyde, .alpha.-ethylidene-</t>
  </si>
  <si>
    <t>2-Phenyl-2-butenal</t>
  </si>
  <si>
    <t>2-Phenylcrotonaldehyde</t>
  </si>
  <si>
    <t>882-33-7</t>
  </si>
  <si>
    <t>Biphenyl disulfide</t>
  </si>
  <si>
    <t>Phenyl disulfide</t>
  </si>
  <si>
    <t>Diphenyl disulfide</t>
  </si>
  <si>
    <t>Disulfide, diphenyl-</t>
  </si>
  <si>
    <t>Phenyldithiobenzene</t>
  </si>
  <si>
    <t>579-07-7</t>
  </si>
  <si>
    <t>Acetyl benzoyl</t>
  </si>
  <si>
    <t>1-Phenyl-1,2-propanedione</t>
  </si>
  <si>
    <t>Methyl phenyl diketone</t>
  </si>
  <si>
    <t>Methyl phenyl glyoxal</t>
  </si>
  <si>
    <t>Phenyl methyl diketone</t>
  </si>
  <si>
    <t>1,2-Propanedione, 1-phenyl-</t>
  </si>
  <si>
    <t>5905-46-4</t>
  </si>
  <si>
    <t>Disulfide, 1-propenyl propyl</t>
  </si>
  <si>
    <t>Propenyl propyl disulfide</t>
  </si>
  <si>
    <t>629-19-6</t>
  </si>
  <si>
    <t>Dipropyl disulfide</t>
  </si>
  <si>
    <t>Propyl disulfide</t>
  </si>
  <si>
    <t>Disulfide, dipropyl</t>
  </si>
  <si>
    <t>Propyldithiopropane</t>
  </si>
  <si>
    <t>6284-46-4</t>
  </si>
  <si>
    <t>2-Butenoic acid, 2-methyl-, 1-methylethyl ester, (E)-</t>
  </si>
  <si>
    <t>Isopropyl tiglate</t>
  </si>
  <si>
    <t>Isopropyl trans-2-methyl-2-butenoate</t>
  </si>
  <si>
    <t>Isopropyl alpha-methylcrotonate</t>
  </si>
  <si>
    <t>Isopropyl 2-methylcrotonate</t>
  </si>
  <si>
    <t>35250-53-4</t>
  </si>
  <si>
    <t>Ethanethiol, 2-pyrazinyl-</t>
  </si>
  <si>
    <t>Pyrazine ethanethiol</t>
  </si>
  <si>
    <t>Pyrazinyl ethanethiol</t>
  </si>
  <si>
    <t>21948-70-9</t>
  </si>
  <si>
    <t>Pyrazine, (methylthio)-</t>
  </si>
  <si>
    <t>Pyrazinyl methyl sulfide</t>
  </si>
  <si>
    <t>Pyrazinyl methyl methyl sulfide</t>
  </si>
  <si>
    <t>2044-73-7</t>
  </si>
  <si>
    <t>2-Pyridinemethanethiol</t>
  </si>
  <si>
    <t>2-Pyridylmethanethiol</t>
  </si>
  <si>
    <t>2-Pyridylmethyl mercaptan</t>
  </si>
  <si>
    <t>100-42-5</t>
  </si>
  <si>
    <t>Benzene, ethenyl-</t>
  </si>
  <si>
    <t>Styrene</t>
  </si>
  <si>
    <t>Phenylethene</t>
  </si>
  <si>
    <t>Phenylethylene</t>
  </si>
  <si>
    <t>Vinylbenzene</t>
  </si>
  <si>
    <t>Vinylbenzol</t>
  </si>
  <si>
    <t>494-90-6</t>
  </si>
  <si>
    <t>Benzofuran, 4,5,6,7-tetrahydro-3,6-dimethyl-</t>
  </si>
  <si>
    <t>4,5,6,7-Tetrahydro-3,6-dimethylbenzofuran</t>
  </si>
  <si>
    <t>Menthofuran</t>
  </si>
  <si>
    <t>16409-43-1</t>
  </si>
  <si>
    <t>2-(2'-Methyl-1'-propenyl)-4-methyltetrahydropyran</t>
  </si>
  <si>
    <t>Tetrahydro-4-methyl-2-(2-methylpropen-1-yl)pyran</t>
  </si>
  <si>
    <t>2H-Pyran, tetrahydro-4-methyl-2-(2-methyl-1-propenyl)-</t>
  </si>
  <si>
    <t>Rosenoxide</t>
  </si>
  <si>
    <t>Rose oxide</t>
  </si>
  <si>
    <t>Rosoxide</t>
  </si>
  <si>
    <t>1124-11-4</t>
  </si>
  <si>
    <t>Pyrazine, tetramethyl-</t>
  </si>
  <si>
    <t>2,3,5,6-Tetramethylpyrazine</t>
  </si>
  <si>
    <t>13678-67-6</t>
  </si>
  <si>
    <t>Bis(2-furfuryl)sulfide</t>
  </si>
  <si>
    <t>2,2'-(Thiodimethylene)-difuran</t>
  </si>
  <si>
    <t>Difurfuryl sulfide</t>
  </si>
  <si>
    <t>Furan, 2,2'-[thiobis(methylene)]bis-</t>
  </si>
  <si>
    <t>2-Furfuryl monosulfide</t>
  </si>
  <si>
    <t>546-79-2</t>
  </si>
  <si>
    <t>Bicyclo[3.1.0]hexan-2-ol, 2-methyl-5-(1-methylethyl)-</t>
  </si>
  <si>
    <t>4-Thujanol</t>
  </si>
  <si>
    <t>2-Methyl-5-(1-methylethyl)bicyclo(3.1.0)hexan - 2-ol</t>
  </si>
  <si>
    <t>Sabinenehydrate</t>
  </si>
  <si>
    <t>137-06-4</t>
  </si>
  <si>
    <t>Benzenethiol, 2-methyl-</t>
  </si>
  <si>
    <t>o-Toluenethiol</t>
  </si>
  <si>
    <t>2-Methylthiophenol</t>
  </si>
  <si>
    <t>o-Tolylmercaptan</t>
  </si>
  <si>
    <t>75-50-3</t>
  </si>
  <si>
    <t>Methanamine, N,N-dimethyl-</t>
  </si>
  <si>
    <t>Trimethylamine</t>
  </si>
  <si>
    <t>1197-01-9</t>
  </si>
  <si>
    <t>Benzenemethanol, .alpha.,.alpha.,4-trimethyl-</t>
  </si>
  <si>
    <t>p-alpha,alpha-Trimethylbenzyl alcohol</t>
  </si>
  <si>
    <t>p-Cymen-8-ol</t>
  </si>
  <si>
    <t>Dimethyl p-tolyl carbinol</t>
  </si>
  <si>
    <t>2-(4-Methylphenyl)-2-propanol</t>
  </si>
  <si>
    <t>2-p-Tolyl-2-propanol</t>
  </si>
  <si>
    <t>alpha,alpha,4-Trimethylbenzyl alcohol</t>
  </si>
  <si>
    <t>23726-92-3</t>
  </si>
  <si>
    <t>2-Buten-1-one, 1-(2,6,6-trimethyl-1-cyclohexen-1-yl)-, (Z)-</t>
  </si>
  <si>
    <t>1-(2,6,6-Trimethyl-1-cyclohexen-1-yl)-2-buten-1-one</t>
  </si>
  <si>
    <t>beta-Damascone</t>
  </si>
  <si>
    <t>Damasione</t>
  </si>
  <si>
    <t>Dihydro floriffone B</t>
  </si>
  <si>
    <t>4-(2,6,6-Trimethylcyclohex-1-enyl)but-2-en-4-one</t>
  </si>
  <si>
    <t>(Z)-1-(2,6,6-Trimethyl-1-cyclohexen-1-yl)-2-buten-1-one</t>
  </si>
  <si>
    <t>14667-55-1</t>
  </si>
  <si>
    <t>Pyrazine, trimethyl-</t>
  </si>
  <si>
    <t>2,3,5-Trimethylpyrazine</t>
  </si>
  <si>
    <t>112-37-8</t>
  </si>
  <si>
    <t>Hendecanoic acid</t>
  </si>
  <si>
    <t>Undecanoic acid</t>
  </si>
  <si>
    <t>n-Undecoic acid</t>
  </si>
  <si>
    <t>n-Undecylic acid</t>
  </si>
  <si>
    <t>1653-30-1</t>
  </si>
  <si>
    <t>Methyl nonyl carbinol</t>
  </si>
  <si>
    <t>2-Undecanol</t>
  </si>
  <si>
    <t>sec-Undecylic alcohol</t>
  </si>
  <si>
    <t>112-38-9</t>
  </si>
  <si>
    <t>10-Hendecenoic acid</t>
  </si>
  <si>
    <t>10-Undecenoic acid</t>
  </si>
  <si>
    <t>Undecylenic acid</t>
  </si>
  <si>
    <t>576-26-1</t>
  </si>
  <si>
    <t>2,6-Dimethylphenol</t>
  </si>
  <si>
    <t>2,6-Xylenol</t>
  </si>
  <si>
    <t>2-Hydroxy-1,3-dimethylbenzene</t>
  </si>
  <si>
    <t>Phenol, 2,6-dimethyl-</t>
  </si>
  <si>
    <t>32974-92-8</t>
  </si>
  <si>
    <t>2-Acetyl-3-ethyl-1,4-diazine</t>
  </si>
  <si>
    <t>2-Acetyl-3-ethylpyrazine</t>
  </si>
  <si>
    <t>Ethanone, 1-(3-ethylpyrazinyl)-</t>
  </si>
  <si>
    <t>1122-62-9</t>
  </si>
  <si>
    <t>2-Acetopyridine</t>
  </si>
  <si>
    <t>2-Acetylpyridine</t>
  </si>
  <si>
    <t>Ethanone, 1-(2-pyridinyl)-</t>
  </si>
  <si>
    <t>Methyl 2-pyridyl ketone</t>
  </si>
  <si>
    <t>107-95-9</t>
  </si>
  <si>
    <t>beta-Alanine</t>
  </si>
  <si>
    <t>2-Aminopropanoic acid</t>
  </si>
  <si>
    <t>beta-Aminopropionic acid</t>
  </si>
  <si>
    <t>34135-85-8</t>
  </si>
  <si>
    <t>Allyl methyl trisulfide</t>
  </si>
  <si>
    <t>Methyl allyl trisulfide</t>
  </si>
  <si>
    <t>Trisulfide, methyl 2-propenyl</t>
  </si>
  <si>
    <t>9036-66-2</t>
  </si>
  <si>
    <t>Arabinogalactan</t>
  </si>
  <si>
    <t>Galactoarabinan</t>
  </si>
  <si>
    <t>Larch gum</t>
  </si>
  <si>
    <t>5328-37-0</t>
  </si>
  <si>
    <t>l-Arabinose</t>
  </si>
  <si>
    <t>Pectin sugar</t>
  </si>
  <si>
    <t>95-16-9</t>
  </si>
  <si>
    <t>Benzothiazole</t>
  </si>
  <si>
    <t>28588-75-2</t>
  </si>
  <si>
    <t>Bis(2-methyl-3-furyl) disulfide</t>
  </si>
  <si>
    <t>3,3'-Dithio-bis(2-methylfuran)</t>
  </si>
  <si>
    <t>3,3'-Dithio-2,2'-dimethyldifuran</t>
  </si>
  <si>
    <t>Furan, 3,3'-dithiobis[2-methyl-</t>
  </si>
  <si>
    <t>2-Methyl-3-furyl disulfide</t>
  </si>
  <si>
    <t>28588-76-3</t>
  </si>
  <si>
    <t>Bis(2-methyl-3-furyl) tetrasulfide</t>
  </si>
  <si>
    <t>Furan, 3,3'-tetrathiobis[2-methyl</t>
  </si>
  <si>
    <t>2-Methyl-3-furyl tetrasulfide</t>
  </si>
  <si>
    <t>3,3'-Tetrathiobis(2-methylfuran)</t>
  </si>
  <si>
    <t>14765-30-1</t>
  </si>
  <si>
    <t>2-sec-Butylcyclohexanone</t>
  </si>
  <si>
    <t>ortho-sec-Butylcyclohexanone</t>
  </si>
  <si>
    <t>Cyclohexanone, 2-(1-methylpropyl)-</t>
  </si>
  <si>
    <t>Freskomenthe</t>
  </si>
  <si>
    <t>2-(1-Methylpropyl)-cyclohexanone</t>
  </si>
  <si>
    <t>1679-07-8</t>
  </si>
  <si>
    <t>Cyclopentanethiol</t>
  </si>
  <si>
    <t>Cyclopentyl mercaptan</t>
  </si>
  <si>
    <t>52-90-4</t>
  </si>
  <si>
    <t>alpha-Amino-beta-mercaptopropanoic acid</t>
  </si>
  <si>
    <t>L-Cysteine</t>
  </si>
  <si>
    <t>2-Amino-3-mercaptopropanoic acid</t>
  </si>
  <si>
    <t>alpha-Amino-beta-mercaptopropionic acid</t>
  </si>
  <si>
    <t>Cysteine, l-</t>
  </si>
  <si>
    <t>beta-Mercaptoalanine</t>
  </si>
  <si>
    <t>30390-50-2</t>
  </si>
  <si>
    <t>4-Decenal</t>
  </si>
  <si>
    <t>2050-87-5</t>
  </si>
  <si>
    <t>Allyl trisulfide</t>
  </si>
  <si>
    <t>Diallyl trisulfide</t>
  </si>
  <si>
    <t>Trisulfide, di-2-propenyl-</t>
  </si>
  <si>
    <t>1003-04-9</t>
  </si>
  <si>
    <t>4,5-Dihydro-3(2H)thiophenone</t>
  </si>
  <si>
    <t>Tetrahydrothiophen-3-one</t>
  </si>
  <si>
    <t>3-Tetrahydrothiophenone</t>
  </si>
  <si>
    <t>3-Thiophenone</t>
  </si>
  <si>
    <t>3(2H)-Thiophenone, dihydro-</t>
  </si>
  <si>
    <t>38205-60-6</t>
  </si>
  <si>
    <t>2,4-Dimethyl-5-acetylthiazole</t>
  </si>
  <si>
    <t>2,4-Dimethyl-5-thiazoyl methyl ketone</t>
  </si>
  <si>
    <t>Ethanone, 1-(2,4-dimethyl-5-thiazolyl)-</t>
  </si>
  <si>
    <t>13494-06-9</t>
  </si>
  <si>
    <t>1,2-Cyclopentadione, 3,4-dimethyl-</t>
  </si>
  <si>
    <t>3,4-Dimethyl-1,2-cyclopentadione</t>
  </si>
  <si>
    <t>13494-07-0</t>
  </si>
  <si>
    <t>1,2-Cyclopentadione, 3,5-dimethyl-</t>
  </si>
  <si>
    <t>3,5-Dimethyl-1,2-cyclopentadione</t>
  </si>
  <si>
    <t>38325-25-6</t>
  </si>
  <si>
    <t>spiro(2,4-Dithia-1-methyl-8-oxabicyclo(3.3.0)octane-3,3'-(1'-oxa-2'-methyl)-cyclopentane)</t>
  </si>
  <si>
    <t>Spiro[1,3-dithiolo[4,5b]furan-2,3'(2'H)-furan], hexahydro-2',3a-dimethyl-</t>
  </si>
  <si>
    <t>5910-89-4</t>
  </si>
  <si>
    <t>2,3-Dimethyl-1,4-diazine</t>
  </si>
  <si>
    <t>2,3-Dimethylpyrazine</t>
  </si>
  <si>
    <t>Pyrazine, 2,3-dimethyl-</t>
  </si>
  <si>
    <t>123-32-0</t>
  </si>
  <si>
    <t>2,5-Dimethyl-1,4-diazine</t>
  </si>
  <si>
    <t>2,5-Dimethylpyrazine</t>
  </si>
  <si>
    <t>2,5-Dimethylparadiazine</t>
  </si>
  <si>
    <t>2,5-Dimethylpiazine</t>
  </si>
  <si>
    <t>Pyrazine, 2,5-dimethyl-</t>
  </si>
  <si>
    <t>108-50-9</t>
  </si>
  <si>
    <t>2,6-Dimethyl-1,4-diazine</t>
  </si>
  <si>
    <t>2,6-Dimethylpyrazine</t>
  </si>
  <si>
    <t>2,6-Dimethylparadiazine</t>
  </si>
  <si>
    <t>2,6-Dimethylpiazine</t>
  </si>
  <si>
    <t>Pyrazine, 2,6-dimethyl-</t>
  </si>
  <si>
    <t>3581-91-7</t>
  </si>
  <si>
    <t>4,5-Dimethylthiazole</t>
  </si>
  <si>
    <t>Thiazole, 4,5-dimethyl-</t>
  </si>
  <si>
    <t>3658-80-8</t>
  </si>
  <si>
    <t>Dimethyl trisulfide</t>
  </si>
  <si>
    <t>Methyl trisulfide</t>
  </si>
  <si>
    <t>Trisulfide, dimethyl</t>
  </si>
  <si>
    <t>6028-61-1</t>
  </si>
  <si>
    <t>Dipropyl trisulfide</t>
  </si>
  <si>
    <t>Propyl trisulfide</t>
  </si>
  <si>
    <t>Trisulfide, dipropyl-</t>
  </si>
  <si>
    <t>150-90-3</t>
  </si>
  <si>
    <t>Butanedioic acid, disodium salt</t>
  </si>
  <si>
    <t>Disodium succinate</t>
  </si>
  <si>
    <t>Sodium succinate</t>
  </si>
  <si>
    <t>Succinic acid, disodium salt</t>
  </si>
  <si>
    <t>13246-52-1</t>
  </si>
  <si>
    <t>Ethyl 2,4-diketocaproate</t>
  </si>
  <si>
    <t>Ethyl 2,4-dioxohexanoate</t>
  </si>
  <si>
    <t>Hexanoic acid, 2,4-dioxo-, ethyl ester</t>
  </si>
  <si>
    <t>19788-49-9</t>
  </si>
  <si>
    <t>Ethyl 2-mercaptopropionate</t>
  </si>
  <si>
    <t>Ethyl thiolactate</t>
  </si>
  <si>
    <t>Propanoic acid, 2-mercapto-, ethyl ester</t>
  </si>
  <si>
    <t>999999-18-1</t>
  </si>
  <si>
    <t>2-Ethyl(or methyl)-(3,5 and 6)-methoxypyrazine</t>
  </si>
  <si>
    <t>2,(5 or 6)-Methoxy-3-ethylpyrazine</t>
  </si>
  <si>
    <t>2-Methyl(or ethyl)-(3,5 and 6)-methoxypyrazine</t>
  </si>
  <si>
    <t>13925-00-3</t>
  </si>
  <si>
    <t>2-Ethyl-1,4-diazine</t>
  </si>
  <si>
    <t>2-Ethylpyrazine</t>
  </si>
  <si>
    <t>Pyrazine, ethyl-</t>
  </si>
  <si>
    <t>625-60-5</t>
  </si>
  <si>
    <t>Ethanoic acid, S-ethyl ester</t>
  </si>
  <si>
    <t>Ethyl thioacetate</t>
  </si>
  <si>
    <t>13678-60-9</t>
  </si>
  <si>
    <t>Butanoic acid, 3-methyl-, 2-furanylmethyl ester</t>
  </si>
  <si>
    <t>Furfuryl 3-methylbutanoate</t>
  </si>
  <si>
    <t>Furfuryl isovalerate</t>
  </si>
  <si>
    <t>1438-94-4</t>
  </si>
  <si>
    <t>1-(2-Furfuryl)pyrrole</t>
  </si>
  <si>
    <t>N-Furfurylpyrrole</t>
  </si>
  <si>
    <t>1-Furfuryl-1H-pyrrole</t>
  </si>
  <si>
    <t>1-H-Pyrrole, 1-(2-furanylmethyl)-</t>
  </si>
  <si>
    <t>56-86-0</t>
  </si>
  <si>
    <t>Aminoglutaric acid</t>
  </si>
  <si>
    <t>L-Glutamic acid</t>
  </si>
  <si>
    <t>139-45-7</t>
  </si>
  <si>
    <t>Glyceryl tripropanoate</t>
  </si>
  <si>
    <t>1,2,3-Propanetriol, tripropionate</t>
  </si>
  <si>
    <t>Tripropionin</t>
  </si>
  <si>
    <t>56-40-6</t>
  </si>
  <si>
    <t>Aminoacetic acid</t>
  </si>
  <si>
    <t>Glycine</t>
  </si>
  <si>
    <t>Aminoethanoic acid</t>
  </si>
  <si>
    <t>Glycocoll</t>
  </si>
  <si>
    <t>543-49-7</t>
  </si>
  <si>
    <t>Amyl methyl carbinol</t>
  </si>
  <si>
    <t>2-Heptanol</t>
  </si>
  <si>
    <t>sec-Heptyl alcohol</t>
  </si>
  <si>
    <t>2-Hydroxyheptane</t>
  </si>
  <si>
    <t>6728-31-0</t>
  </si>
  <si>
    <t>(Z)-Hept-4-enal</t>
  </si>
  <si>
    <t>4-Heptenal</t>
  </si>
  <si>
    <t>4-Heptenal, (Z)-</t>
  </si>
  <si>
    <t>n-Propylidenebutyraldehyde</t>
  </si>
  <si>
    <t>589-38-8</t>
  </si>
  <si>
    <t>Ethyl propyl ketone</t>
  </si>
  <si>
    <t>3-Hexanone</t>
  </si>
  <si>
    <t>96-48-0</t>
  </si>
  <si>
    <t>gamma-Butyrolactone</t>
  </si>
  <si>
    <t>4-Hydroxybutanoic acid lactone</t>
  </si>
  <si>
    <t>c-Butyrolactone</t>
  </si>
  <si>
    <t>2(3H)-Furanone, dihydro-</t>
  </si>
  <si>
    <t>59191-78-5</t>
  </si>
  <si>
    <t>3-(Hydroxymethyl)-2-octanone</t>
  </si>
  <si>
    <t>2-Octanone, 3-(hydroxymethyl)-</t>
  </si>
  <si>
    <t>591-12-8</t>
  </si>
  <si>
    <t>alpha-Angelica lactone</t>
  </si>
  <si>
    <t>4-Hydroxy-3-pentenoic acid lactone</t>
  </si>
  <si>
    <t>2(3H)-Furanone, 5-methyl-</t>
  </si>
  <si>
    <t>5-Methyl-2(3H)-furanone</t>
  </si>
  <si>
    <t>Pent-3-en-1,4-lactone</t>
  </si>
  <si>
    <t>710-04-3</t>
  </si>
  <si>
    <t>5-n-Hexyl-5-hydroxypentanoic acid lactone</t>
  </si>
  <si>
    <t>5-Hydroxyundecanoic acid lactone</t>
  </si>
  <si>
    <t>delta-n-Hexyl-delta-valerolactone</t>
  </si>
  <si>
    <t>2H-Pyran-2-one, 6-hexyltetrahydro-</t>
  </si>
  <si>
    <t>delta-Undecalactone</t>
  </si>
  <si>
    <t>Undeca-1,5-lactone</t>
  </si>
  <si>
    <t>443-79-8</t>
  </si>
  <si>
    <t>2-Amino-3-methylpentanoic acid</t>
  </si>
  <si>
    <t>D,L-Isoleucine</t>
  </si>
  <si>
    <t>alpha-Amino-beta-methylvaleric acid</t>
  </si>
  <si>
    <t>38713-41-6</t>
  </si>
  <si>
    <t>2-Isopropenyl-1,4-diazine</t>
  </si>
  <si>
    <t>Isopropenylpyrazine</t>
  </si>
  <si>
    <t>2-(alpha-Methylvinyl)pyrazine</t>
  </si>
  <si>
    <t>2-(1-Methylvinyl)pyrazine</t>
  </si>
  <si>
    <t>Pyrazine, (1-methylethenyl)-</t>
  </si>
  <si>
    <t>61-90-5</t>
  </si>
  <si>
    <t>alpha-Aminoisocaproic acid</t>
  </si>
  <si>
    <t>L-Leucine</t>
  </si>
  <si>
    <t>2-Amino-4-methylpentanoic acid</t>
  </si>
  <si>
    <t>2-Amino-4-methylvaleric acid</t>
  </si>
  <si>
    <t>Leucine, l-</t>
  </si>
  <si>
    <t>40789-98-8</t>
  </si>
  <si>
    <t>2-Butanone, 3-mercapto-</t>
  </si>
  <si>
    <t>3-Mercapto-2-butanone</t>
  </si>
  <si>
    <t>59021-02-2</t>
  </si>
  <si>
    <t>2-Mercaptomethylpyrazine</t>
  </si>
  <si>
    <t>Pyrazinemethanethiol</t>
  </si>
  <si>
    <t>67633-97-0</t>
  </si>
  <si>
    <t>3-Mercapto-2-pentanone</t>
  </si>
  <si>
    <t>2-Pentanone, 3-mercapto-</t>
  </si>
  <si>
    <t>59-51-8</t>
  </si>
  <si>
    <t>2-Amino-4-(methylthio)-butanoic acid</t>
  </si>
  <si>
    <t>D,L-Methionine</t>
  </si>
  <si>
    <t>alpha-Amino-gamma-(methylthio)-butyric acid</t>
  </si>
  <si>
    <t>3149-28-8</t>
  </si>
  <si>
    <t>2-Methoxy-1,4-diazine</t>
  </si>
  <si>
    <t>Methoxypyrazine</t>
  </si>
  <si>
    <t>Pyrazine, methoxy-</t>
  </si>
  <si>
    <t>1878-18-8</t>
  </si>
  <si>
    <t>2-Methyl-1-butanethiol</t>
  </si>
  <si>
    <t>2084-18-6</t>
  </si>
  <si>
    <t>2-Butanethiol, 3-methyl-</t>
  </si>
  <si>
    <t>3-Methyl-2-butanethiol</t>
  </si>
  <si>
    <t>3008-43-3</t>
  </si>
  <si>
    <t>1,2-Cyclohexanedione, 3-methyl-</t>
  </si>
  <si>
    <t>1-Methyl-2,3-cyclohexadione</t>
  </si>
  <si>
    <t>3-Methylcyclohexane-1,2-dione</t>
  </si>
  <si>
    <t>23747-48-0</t>
  </si>
  <si>
    <t>5H-Cyclopentapyrazine, 6,7-dihydro-5-methyl-</t>
  </si>
  <si>
    <t>5H-5-Methyl-6,7-dihydrocyclopenta(b)pyrazine</t>
  </si>
  <si>
    <t>6,7-Dihydro-5-methyl-(5H)-cyclopentapyrazine</t>
  </si>
  <si>
    <t>31704-80-0</t>
  </si>
  <si>
    <t>2-Furanpropanal, .beta.,5-dimethyl-</t>
  </si>
  <si>
    <t>3-(5-Methyl-2-furyl)-butanal</t>
  </si>
  <si>
    <t>3-(5-Methyl-2-furyl)-butyraldehyde</t>
  </si>
  <si>
    <t>17619-36-2</t>
  </si>
  <si>
    <t>Methyl propyl trisulfide</t>
  </si>
  <si>
    <t>Propyl methyl trisulfide</t>
  </si>
  <si>
    <t>Trisulfide, methyl propyl</t>
  </si>
  <si>
    <t>109-08-0</t>
  </si>
  <si>
    <t>2-Methyl-1,4-diazine</t>
  </si>
  <si>
    <t>2-Methylpyrazine</t>
  </si>
  <si>
    <t>Pyrazine, 2-methyl-</t>
  </si>
  <si>
    <t>2432-51-1</t>
  </si>
  <si>
    <t>Butanethioc acid, S-methyl ester</t>
  </si>
  <si>
    <t>Methyl thiobutyrate</t>
  </si>
  <si>
    <t>Methanethiol n-butyrate</t>
  </si>
  <si>
    <t>13679-61-3</t>
  </si>
  <si>
    <t>2-Furancarbothioic acid, S-methyl ester</t>
  </si>
  <si>
    <t>Methyl 2-thiofuroate</t>
  </si>
  <si>
    <t>Methanethiol furoate</t>
  </si>
  <si>
    <t>Methyl thiofuroate 'so called'</t>
  </si>
  <si>
    <t>505-79-3</t>
  </si>
  <si>
    <t>3-Methylmercaptopropyl isothiocyanate</t>
  </si>
  <si>
    <t>3-Methylthiopropyl isothiocyanate</t>
  </si>
  <si>
    <t>Propane, 1-isothiocyanato-3-(methylthio)-</t>
  </si>
  <si>
    <t>1759-28-0</t>
  </si>
  <si>
    <t>4-Methyl-5-vinylthiazole</t>
  </si>
  <si>
    <t>Thiazole, 5-ethenyl-4-methyl-</t>
  </si>
  <si>
    <t>91-60-1</t>
  </si>
  <si>
    <t>2-Mercaptonaphthalene</t>
  </si>
  <si>
    <t>2-Naphthalenthiol</t>
  </si>
  <si>
    <t>2-Naphthyl mercaptan</t>
  </si>
  <si>
    <t>2-Thionaphthol</t>
  </si>
  <si>
    <t>628-99-9</t>
  </si>
  <si>
    <t>Methyl n-heptyl carbinol</t>
  </si>
  <si>
    <t>2-Nonanol</t>
  </si>
  <si>
    <t>6032-29-7</t>
  </si>
  <si>
    <t>sec-n-Amyl alcohol</t>
  </si>
  <si>
    <t>2-Pentanol</t>
  </si>
  <si>
    <t>alpha-Methylbutanol</t>
  </si>
  <si>
    <t>Methyl n-propyl carbinol</t>
  </si>
  <si>
    <t>Propyl methyl carbinol</t>
  </si>
  <si>
    <t>3777-69-3</t>
  </si>
  <si>
    <t>2-Amylfuran</t>
  </si>
  <si>
    <t>2-Pentylfuran</t>
  </si>
  <si>
    <t>Furan, 2-pentyl-</t>
  </si>
  <si>
    <t>939-21-9</t>
  </si>
  <si>
    <t>Benzenepropanal, .beta.-ethenyl-</t>
  </si>
  <si>
    <t>3-Phenyl-4-pentenal</t>
  </si>
  <si>
    <t>3-Phenyl-3-vinylpropionaldehyde</t>
  </si>
  <si>
    <t>beta-Vinylhydrocinnamaldehyde</t>
  </si>
  <si>
    <t>147-85-3</t>
  </si>
  <si>
    <t>L-Proline</t>
  </si>
  <si>
    <t>2-Pyrrolidinecarboxylic acid</t>
  </si>
  <si>
    <t>65505-25-1</t>
  </si>
  <si>
    <t>2-Propenoic acid, 3-phenyl-, (tetrahydro-2-furanyl)methyl ester</t>
  </si>
  <si>
    <t>Tetrahydrofurfuryl cinnamate</t>
  </si>
  <si>
    <t>Tetrahydrofurfuryl 3-phenylpropenoate</t>
  </si>
  <si>
    <t>Tetrahydro-2-furylmethyl cinnamate</t>
  </si>
  <si>
    <t>Tetrahydro-2-furylmethyl 3-phenylpropenoate</t>
  </si>
  <si>
    <t>34413-35-9</t>
  </si>
  <si>
    <t>Cyclohexapyrazine 'so called'</t>
  </si>
  <si>
    <t>5,6,7,8-Tetrahydroquinoxaline</t>
  </si>
  <si>
    <t>Quinoxaline, 5,6,7,8-tetrahydro-</t>
  </si>
  <si>
    <t>Tetrahydroquinoxaline</t>
  </si>
  <si>
    <t>67-03-8</t>
  </si>
  <si>
    <t>Thiamine hydrochloride</t>
  </si>
  <si>
    <t>Thiazolium, 3-[(4-amino-2-methyl-5-pyrimidinyl)methyl]-5-(2-hydroxymethyl)-4-methyl- chloride, HCl</t>
  </si>
  <si>
    <t>Vitamin B(1) hydrochloride</t>
  </si>
  <si>
    <t>6911-51-9</t>
  </si>
  <si>
    <t>2,2'-Dithiodithiophene</t>
  </si>
  <si>
    <t>2-Thienyl disulfide</t>
  </si>
  <si>
    <t>Thiophene, 2,2'-dithiobis-</t>
  </si>
  <si>
    <t>3452-97-9</t>
  </si>
  <si>
    <t>1-Hexanol, 3,5,5-trimethyl-</t>
  </si>
  <si>
    <t>3,5,5-Trimethyl-1-hexanol</t>
  </si>
  <si>
    <t>Isononyl alcohol (3,5,5-trimethyl-)</t>
  </si>
  <si>
    <t>Trimethylhexyl alcohol</t>
  </si>
  <si>
    <t>13623-11-5</t>
  </si>
  <si>
    <t>Thiazole, 2,4,5-Trimethyl-</t>
  </si>
  <si>
    <t>2,4,5-Trimethylthiazole</t>
  </si>
  <si>
    <t>67-64-1</t>
  </si>
  <si>
    <t>Acetone</t>
  </si>
  <si>
    <t>Dimethyl ketone</t>
  </si>
  <si>
    <t>beta-Ketopropane</t>
  </si>
  <si>
    <t>2-Oxopropane</t>
  </si>
  <si>
    <t>2-Propanone</t>
  </si>
  <si>
    <t>Pyroacetic ether</t>
  </si>
  <si>
    <t>54300-08-2</t>
  </si>
  <si>
    <t>2-Acetyl-3,5(and 6)-dimethylpyrazine</t>
  </si>
  <si>
    <t>Thiazole, 2-(1-methylpropyl)-</t>
  </si>
  <si>
    <t>24295-03-2</t>
  </si>
  <si>
    <t>2-Acetylthiazole</t>
  </si>
  <si>
    <t>Ethanone, 1-(2-thiazolyl)-</t>
  </si>
  <si>
    <t>Methyl 2-thiazolyl ketone</t>
  </si>
  <si>
    <t>1-(Thiazol-2-yl)ethan-1-one</t>
  </si>
  <si>
    <t>2-Thiazolyl methyl ketone</t>
  </si>
  <si>
    <t>41820-22-8</t>
  </si>
  <si>
    <t>Allyl thiopropionate</t>
  </si>
  <si>
    <t>37526-88-8</t>
  </si>
  <si>
    <t>Benzyl trans-2-methyl-2-butenoate</t>
  </si>
  <si>
    <t>Benzyl 2-methylcrotonate</t>
  </si>
  <si>
    <t>Benzyl alpha-methylcrotonate</t>
  </si>
  <si>
    <t>Benzyl tiglate</t>
  </si>
  <si>
    <t>2-Butenoic acid, 2-methyl-, phenylmethyl ester, (E)-</t>
  </si>
  <si>
    <t>495-62-5</t>
  </si>
  <si>
    <t>Bisabolene</t>
  </si>
  <si>
    <t>gamma-Bisabolene</t>
  </si>
  <si>
    <t>Cyclohexene, 4-(1,5-dimethyl-4-hexenylidene)-1-methyl-</t>
  </si>
  <si>
    <t>6-Methyl-2-(4-methylcyclohex-3-enyl)hept-1,5-diene</t>
  </si>
  <si>
    <t>84642-61-5</t>
  </si>
  <si>
    <t>Acetoyl butyrate</t>
  </si>
  <si>
    <t>Butan-3-one-2-yl butanoate</t>
  </si>
  <si>
    <t>551-08-6</t>
  </si>
  <si>
    <t>Butylidene phthalide</t>
  </si>
  <si>
    <t>3-Butylidenephthalide</t>
  </si>
  <si>
    <t>1(3H)-Isobenzofuranone, 3-butylidene-</t>
  </si>
  <si>
    <t>Ligusticum lactone</t>
  </si>
  <si>
    <t>6066-49-5</t>
  </si>
  <si>
    <t>3-Butylphthalide</t>
  </si>
  <si>
    <t>3-n-Butylphthalide</t>
  </si>
  <si>
    <t>1(3H)-Isobenzofuranone, 3-butyl-</t>
  </si>
  <si>
    <t>40790-04-3</t>
  </si>
  <si>
    <t>2-Butanone, 4,4'thiobis-</t>
  </si>
  <si>
    <t>Di(butan-3-one-1-yl) sulfide</t>
  </si>
  <si>
    <t>18138-04-0</t>
  </si>
  <si>
    <t>2,3-Diethyl-5-methylpyrazine</t>
  </si>
  <si>
    <t>Pyrazine, 2,3-diethyl-5-methyl-</t>
  </si>
  <si>
    <t>4437-22-3</t>
  </si>
  <si>
    <t>Difurfuryl ether</t>
  </si>
  <si>
    <t>Furan, 2,2'-[oxybis(methylene)]bis-</t>
  </si>
  <si>
    <t>Furfuryl ether</t>
  </si>
  <si>
    <t>36267-71-7</t>
  </si>
  <si>
    <t>5,7-Dihydro-2-methylthieno(3,4-d)pyrimidine</t>
  </si>
  <si>
    <t>Thieno[3,4d]pyrimidine, 5,7-dihydro-2-methyl-</t>
  </si>
  <si>
    <t>999999-26-5</t>
  </si>
  <si>
    <t>3,7-Dimethylocta-2,6-dienyl 2-ethylbutanoate</t>
  </si>
  <si>
    <t>Geranyl 2-ethylbutyrate</t>
  </si>
  <si>
    <t>15679-19-3</t>
  </si>
  <si>
    <t>2-Ethoxythiazole</t>
  </si>
  <si>
    <t>Ethyl 2-thiazolyl ether</t>
  </si>
  <si>
    <t>Thiazole, 2-ethoxy-</t>
  </si>
  <si>
    <t>2-Thiazolyl ethyl ether</t>
  </si>
  <si>
    <t>2983-36-0</t>
  </si>
  <si>
    <t>Benzenepropanoic acid, .alpha.-ethyl-, ethyl ester</t>
  </si>
  <si>
    <t>Ethyl 2-ethyl-3-phenylpropanoate</t>
  </si>
  <si>
    <t>Ethyl 2-benzylbutyrate</t>
  </si>
  <si>
    <t>Ethyl 2-ethyldihydrocinnamate</t>
  </si>
  <si>
    <t>2396-83-0</t>
  </si>
  <si>
    <t>Ethyl 3-hexenoate</t>
  </si>
  <si>
    <t>3-Hexenoic acid, ethyl ester</t>
  </si>
  <si>
    <t>13327-56-5</t>
  </si>
  <si>
    <t>Ethyl 3-methylthiopropionate</t>
  </si>
  <si>
    <t>Propanoic acid, 3-(methylthio)-, ethyl ester</t>
  </si>
  <si>
    <t>34495-71-1</t>
  </si>
  <si>
    <t>Ethyl cis-4-octenoate</t>
  </si>
  <si>
    <t>4-Octenoic acid, ethyl ester, (Z)-</t>
  </si>
  <si>
    <t>4500-58-7</t>
  </si>
  <si>
    <t>Benzenethiol, 2-ethyl-</t>
  </si>
  <si>
    <t>2-Ethylthiophenol</t>
  </si>
  <si>
    <t>2-Ethylphenylmercaptan</t>
  </si>
  <si>
    <t>623-19-8</t>
  </si>
  <si>
    <t>2-Furanmethanol, propanoate</t>
  </si>
  <si>
    <t>Furfuryl propionate</t>
  </si>
  <si>
    <t>59020-85-8</t>
  </si>
  <si>
    <t>Furfuryl thiopropionate</t>
  </si>
  <si>
    <t>Propanethioic acid, S-(2-furanylmethyl) ester</t>
  </si>
  <si>
    <t>111-14-8</t>
  </si>
  <si>
    <t>Enanthic acid</t>
  </si>
  <si>
    <t>Heptanoic acid</t>
  </si>
  <si>
    <t>n-Heptylic acid</t>
  </si>
  <si>
    <t>Oenanthic acid</t>
  </si>
  <si>
    <t>Oenanthylic acid</t>
  </si>
  <si>
    <t>18492-65-4</t>
  </si>
  <si>
    <t>4-Heptenal diethyl acetal</t>
  </si>
  <si>
    <t>3-Heptene, 7,7-diethoxy- (Z)-</t>
  </si>
  <si>
    <t>40923-64-6</t>
  </si>
  <si>
    <t>2(3H)-Furanone, 3-heptyldihydro-5-methyl-</t>
  </si>
  <si>
    <t>3-Heptyldihydro-5-methyl-2(3H)-furanone</t>
  </si>
  <si>
    <t>3-Heptyl-5-methyl-2(3H)-furanone 'so called'</t>
  </si>
  <si>
    <t>alpha-n-Heptyl-gamma-valerolactone</t>
  </si>
  <si>
    <t>623-37-0</t>
  </si>
  <si>
    <t>Ethyl propyl carbinol</t>
  </si>
  <si>
    <t>3-Hexanol</t>
  </si>
  <si>
    <t>2497-21-4</t>
  </si>
  <si>
    <t>4-Hexene-3-one</t>
  </si>
  <si>
    <t>2-Hexen-4-one</t>
  </si>
  <si>
    <t>33467-73-1</t>
  </si>
  <si>
    <t>3-Hexen-1-ol, formate, (z)-</t>
  </si>
  <si>
    <t>cis-3-Hexenyl formate</t>
  </si>
  <si>
    <t>(Z)-Hex-3-enyl formate</t>
  </si>
  <si>
    <t>19089-92-0</t>
  </si>
  <si>
    <t>2-Butenoic acid, hexyl ester</t>
  </si>
  <si>
    <t>n-Hexyl 2-butenoate</t>
  </si>
  <si>
    <t>Hexyl crotonate</t>
  </si>
  <si>
    <t>499-54-7</t>
  </si>
  <si>
    <t>3,7-Dimethyl-1,6-octalactone</t>
  </si>
  <si>
    <t>6-Hydroxy-3,7-dimethyloctanoic acid lactone</t>
  </si>
  <si>
    <t>6-Hydroxy-3,7-dimethylcaprylic acid, epsilon-lactone</t>
  </si>
  <si>
    <t>Menthone lactone</t>
  </si>
  <si>
    <t>2-Oxepanone, 4-mehyl-7-(1-methylethyl)-</t>
  </si>
  <si>
    <t>3301-94-8</t>
  </si>
  <si>
    <t>5-n-Butyl-5-hydroxypentanoic acid lactone</t>
  </si>
  <si>
    <t>Hydroxynonanoic acid, delta-lactone</t>
  </si>
  <si>
    <t>6-Butyltetrahydro-2H-pyran-2-one</t>
  </si>
  <si>
    <t>5-n-Butyl-delta-valerolactone</t>
  </si>
  <si>
    <t>5-Hydroxynonanoic acid lactone</t>
  </si>
  <si>
    <t>delta-Nonalactone</t>
  </si>
  <si>
    <t>Nona-1,5-lactone</t>
  </si>
  <si>
    <t>2H-Pyran-2-one, 6-butyltetrahydro-</t>
  </si>
  <si>
    <t>34619-12-0</t>
  </si>
  <si>
    <t>2-Butanone, 4-mercpto-</t>
  </si>
  <si>
    <t>2-Keto-4-butanethiol</t>
  </si>
  <si>
    <t>4-Mercapto-2-butanone</t>
  </si>
  <si>
    <t>25773-40-4</t>
  </si>
  <si>
    <t>2-Isopropyl-3-methoxypyrazine</t>
  </si>
  <si>
    <t>2-Methoxy-3(5 and 6)-isopropylpyrazine</t>
  </si>
  <si>
    <t>2-Isopropyl-(3,5,or6)-methoxypyrazine</t>
  </si>
  <si>
    <t>2445-78-5</t>
  </si>
  <si>
    <t>Butanoic acid, 2-methyl-, 2-methylbutyl ester</t>
  </si>
  <si>
    <t>2-Methylbutyl 2-methylbutyrate</t>
  </si>
  <si>
    <t>2-Methylbutyl 2-methylbutanoate</t>
  </si>
  <si>
    <t>1193-18-6</t>
  </si>
  <si>
    <t>2-Cyclohexen-1-one, 3-methyl-</t>
  </si>
  <si>
    <t>3-Methyl-2-cyclohexen-1-one</t>
  </si>
  <si>
    <t>2270-60-2</t>
  </si>
  <si>
    <t>Methyl citronellate</t>
  </si>
  <si>
    <t>Methyl 3,7-dimethyl-6-octenoate</t>
  </si>
  <si>
    <t>6-Octenoic acid, 3,7-dimethyl-, methyl ester</t>
  </si>
  <si>
    <t>57500-00-2</t>
  </si>
  <si>
    <t>Furan, 2-[(methyldithio)methyl]-</t>
  </si>
  <si>
    <t>Methyl furfuryl disulfide</t>
  </si>
  <si>
    <t>Furfuryl methyl disulfide</t>
  </si>
  <si>
    <t>Methyl 2-furylmethyl disulfide</t>
  </si>
  <si>
    <t>1604-28-0</t>
  </si>
  <si>
    <t>3,5-Heptadien-2-one, 6-methyl-</t>
  </si>
  <si>
    <t>6-Methyl-3,5-heptadien-2-one</t>
  </si>
  <si>
    <t>Methylheptadienone</t>
  </si>
  <si>
    <t>2-Methylhepta-2,4-dien-6-one</t>
  </si>
  <si>
    <t>2396-78-3</t>
  </si>
  <si>
    <t>3-Hexenoic acid, methyl ester</t>
  </si>
  <si>
    <t>Methyl 3-hexenoate</t>
  </si>
  <si>
    <t>0-Hexylhexanolide</t>
  </si>
  <si>
    <t>3240-09-3</t>
  </si>
  <si>
    <t>5-Hexen-2-one, 5-methyl-</t>
  </si>
  <si>
    <t>5-Methyl-5-hexen-2-one</t>
  </si>
  <si>
    <t>13678-59-6</t>
  </si>
  <si>
    <t>Furan, 2-methyl-5-(methylthio)-</t>
  </si>
  <si>
    <t>2-Methyl-5-(methylthio)furan</t>
  </si>
  <si>
    <t>2-Methyl-5-thiomethylfuran</t>
  </si>
  <si>
    <t>21063-71-8</t>
  </si>
  <si>
    <t>Methyl cis-4-octenoate</t>
  </si>
  <si>
    <t>4-Octenoic acid, methyl ester, (Z)-</t>
  </si>
  <si>
    <t>141-79-7</t>
  </si>
  <si>
    <t>Isopropylidene acetone</t>
  </si>
  <si>
    <t>4-Methyl-3-penten-2-one</t>
  </si>
  <si>
    <t>Mesityl oxide</t>
  </si>
  <si>
    <t>Methyl isobutenyl ketone</t>
  </si>
  <si>
    <t>3-Penten-2-one, 4-methyl-</t>
  </si>
  <si>
    <t>589-59-3</t>
  </si>
  <si>
    <t>Butanoic acid, 3-methyl-, 2-methylpropyl ester</t>
  </si>
  <si>
    <t>2-Methylpropyl 3-methylbutyrate</t>
  </si>
  <si>
    <t>Isobutyl isovalerate</t>
  </si>
  <si>
    <t>6304-24-1</t>
  </si>
  <si>
    <t>2-Isobutylpyridine</t>
  </si>
  <si>
    <t>2-(2-Methylpropyl)pyridine</t>
  </si>
  <si>
    <t>Pyridine, 2-(2-Methylpropyl)-</t>
  </si>
  <si>
    <t>14159-61-6</t>
  </si>
  <si>
    <t>3-(2-Butyl)pyridine</t>
  </si>
  <si>
    <t>3-(2-Methylpropyl)pyridine</t>
  </si>
  <si>
    <t>3-Isobutylpyridine</t>
  </si>
  <si>
    <t>Pyridine, 3-(2-methylpropyl)-</t>
  </si>
  <si>
    <t>18277-27-5</t>
  </si>
  <si>
    <t>2-sec-Butylthiazole</t>
  </si>
  <si>
    <t>2-(1-Methylpropyl)thiazole</t>
  </si>
  <si>
    <t>3188-00-9</t>
  </si>
  <si>
    <t>Dihydro-2-methyl-3(2H)-furanone</t>
  </si>
  <si>
    <t>2-Methyltetrahydrofuran-3-one</t>
  </si>
  <si>
    <t>3(2H)-Furanone, dihydro-2-methyl-</t>
  </si>
  <si>
    <t>16630-52-7</t>
  </si>
  <si>
    <t>Butanal, 3-(methylthio)-</t>
  </si>
  <si>
    <t>3-(Methylthio)butanal</t>
  </si>
  <si>
    <t>3-(Methylthio)butyraldehyde</t>
  </si>
  <si>
    <t>34047-39-7</t>
  </si>
  <si>
    <t>2-Butanone, 4-(Methylthio)-</t>
  </si>
  <si>
    <t>4-(Methylthio)-2-butanone</t>
  </si>
  <si>
    <t>23550-40-5</t>
  </si>
  <si>
    <t>4-(Methylthio)-4-methyl-2-pentanone</t>
  </si>
  <si>
    <t>2-Pentanone, 4-methyl-4-(methylthio)-</t>
  </si>
  <si>
    <t>557-48-2</t>
  </si>
  <si>
    <t>Nona-2-trans-6-cis-dienal</t>
  </si>
  <si>
    <t>2,6-Nonadienal</t>
  </si>
  <si>
    <t>2,6-Nonadienal, (E,Z)-</t>
  </si>
  <si>
    <t>67674-36-6</t>
  </si>
  <si>
    <t>(2E,6Z)-1,1-Diethoxynona-2,6-diene</t>
  </si>
  <si>
    <t>2,6-Nonadienal diethyl acetal</t>
  </si>
  <si>
    <t>2,6-Nonadiene, 1,1-diethoxy-, (E,Z)-</t>
  </si>
  <si>
    <t>31502-14-4</t>
  </si>
  <si>
    <t>Nonen-1-ol, (E)-</t>
  </si>
  <si>
    <t>trans-2-Nonen-1-ol</t>
  </si>
  <si>
    <t>999999-08-0</t>
  </si>
  <si>
    <t>Linoleic and linolenic acids</t>
  </si>
  <si>
    <t>9,12-Octadecadienoic acid (48%) and 9,12,15-octadecatrienoic acid (52%)</t>
  </si>
  <si>
    <t>9,12-Octadecadienoic acid, (z)-</t>
  </si>
  <si>
    <t>5436-21-5</t>
  </si>
  <si>
    <t>Acetylacetaldehyde dimethyl acetal</t>
  </si>
  <si>
    <t>3-Oxobutanal dimethyl acetal</t>
  </si>
  <si>
    <t>2-Butanone, 4,4-dimethoxy-</t>
  </si>
  <si>
    <t>3-Ketobutyraldehyde dimethyl acetal</t>
  </si>
  <si>
    <t>1629-58-9</t>
  </si>
  <si>
    <t>Ethyl vinylketone</t>
  </si>
  <si>
    <t>1-Penten-3-one</t>
  </si>
  <si>
    <t>2294-76-0</t>
  </si>
  <si>
    <t>2-Amylpyridine</t>
  </si>
  <si>
    <t>2-Pentylpyridine</t>
  </si>
  <si>
    <t>Pyridine, 2-pentyl-</t>
  </si>
  <si>
    <t>68345-22-2</t>
  </si>
  <si>
    <t>Benzene, [2,2-bis(2-methylpropoxy)ethyl]-</t>
  </si>
  <si>
    <t>Phenylacetaldehyde diisobutyl acetal</t>
  </si>
  <si>
    <t>1,1-Diisobutoxy-2-phenylethane</t>
  </si>
  <si>
    <t>2307-10-0</t>
  </si>
  <si>
    <t>Ethanthioic acid, S-propyl ester</t>
  </si>
  <si>
    <t>Propyl thioacetate</t>
  </si>
  <si>
    <t>109-97-7</t>
  </si>
  <si>
    <t>Azole</t>
  </si>
  <si>
    <t>Pyrrole</t>
  </si>
  <si>
    <t>Divinyleneimine</t>
  </si>
  <si>
    <t>Imidole</t>
  </si>
  <si>
    <t>1H-Pyrrole</t>
  </si>
  <si>
    <t>55066-56-3</t>
  </si>
  <si>
    <t>Butanoic acid, 3-methyl-, 4-methylphenyl ester</t>
  </si>
  <si>
    <t>p-Tolyl 3-methylbutyrate</t>
  </si>
  <si>
    <t>p-Cresyl isovalerate</t>
  </si>
  <si>
    <t>p-Cresyl 3-methylbutanoate</t>
  </si>
  <si>
    <t>p-Methylphenyl 3-methylbutyrate</t>
  </si>
  <si>
    <t>p-Tolyl isovalerate</t>
  </si>
  <si>
    <t>593-08-8</t>
  </si>
  <si>
    <t>Hendecyl methyl ketone</t>
  </si>
  <si>
    <t>2-Tridecanone</t>
  </si>
  <si>
    <t>Methyl undecyl ketone</t>
  </si>
  <si>
    <t>116-26-7</t>
  </si>
  <si>
    <t>1,3-Cyclohexadiene-1-carboxaldehyde, 2,6,6-trimethyl-</t>
  </si>
  <si>
    <t>2,6,6-Trimethylcyclohexa-1,3-dienyl methanal</t>
  </si>
  <si>
    <t>Dehydro-beta-cyclocitral</t>
  </si>
  <si>
    <t>2,3-Dihydro-2,2,6-trimethylbenzaldehyde</t>
  </si>
  <si>
    <t>Safranal</t>
  </si>
  <si>
    <t>2,6,6-Trimethyl-1,3-cyclohexadienal</t>
  </si>
  <si>
    <t>2,6,6-Trimethyl-1,3-cyclohexadien-1-carboxaldehyde</t>
  </si>
  <si>
    <t>1,1,3-Trimethyl-2-formylcyclohexa-2,4-diene</t>
  </si>
  <si>
    <t>13851-11-1</t>
  </si>
  <si>
    <t>Bicyclo[2.2.1]heptan-2-ol, 1,3,3-trimethyl-, acetate</t>
  </si>
  <si>
    <t>1,3,3-Trimethyl-2-norbornanyl acetate</t>
  </si>
  <si>
    <t>3,3-Dimethyl-8,9-dinorbornan-2-yl acetate</t>
  </si>
  <si>
    <t>Fenchyl acetate</t>
  </si>
  <si>
    <t>10599-70-9</t>
  </si>
  <si>
    <t>3-Acetyl-2,5-dimethylfuran</t>
  </si>
  <si>
    <t>2,5-Dimethyl-3-acetylfuran</t>
  </si>
  <si>
    <t>Ethanone, 1-(2,5-dimethyl-3-furanyl)-</t>
  </si>
  <si>
    <t>25409-08-9</t>
  </si>
  <si>
    <t>2-Butyl-2-butenal</t>
  </si>
  <si>
    <t>2-Ethylidenehexanal</t>
  </si>
  <si>
    <t>Hexanal, 2-ethylidene-,</t>
  </si>
  <si>
    <t>15706-73-7</t>
  </si>
  <si>
    <t>Butanoic acid, 2-methyl-, butyl ester</t>
  </si>
  <si>
    <t>n-Butyl 2-methylbutyrate</t>
  </si>
  <si>
    <t>536-78-7</t>
  </si>
  <si>
    <t>beta-Ethylpyridine</t>
  </si>
  <si>
    <t>3-Ethylpyridine</t>
  </si>
  <si>
    <t>beta-Lutidine</t>
  </si>
  <si>
    <t>Pyridine, 3-ethyl-</t>
  </si>
  <si>
    <t>564-94-3</t>
  </si>
  <si>
    <t>Benihinal</t>
  </si>
  <si>
    <t>2-Formyl-6,6-dimethylbicyclo(3.1.1)hept-2-ene</t>
  </si>
  <si>
    <t>Bicyclo[3.1.1]hept-2-ene-2-carboxaldehyde, 6,6-dimethyl-</t>
  </si>
  <si>
    <t>6,6-Dimethyl-2-norpinene-2-carboxaldehyde</t>
  </si>
  <si>
    <t>Myrtenal</t>
  </si>
  <si>
    <t>Pin-2-ene-1-carbaldehyde</t>
  </si>
  <si>
    <t>39252-03-4</t>
  </si>
  <si>
    <t>alpha-Furfuryl caprylate</t>
  </si>
  <si>
    <t>alpha-Furfuryl octanoate</t>
  </si>
  <si>
    <t>Furfuryl octanoate</t>
  </si>
  <si>
    <t>Octanoic acid, 2-furanylmethyl ester</t>
  </si>
  <si>
    <t>36701-01-6</t>
  </si>
  <si>
    <t>Furfuryl pentanoate</t>
  </si>
  <si>
    <t>alpha-Furfuryl pentanoate</t>
  </si>
  <si>
    <t>Furfuryl valerate</t>
  </si>
  <si>
    <t>alpha-Furfuryl valerate</t>
  </si>
  <si>
    <t>Pentanoic acid, 2-furanylmethyl ester</t>
  </si>
  <si>
    <t>614-33-5</t>
  </si>
  <si>
    <t>(tri-)Benzoin</t>
  </si>
  <si>
    <t>Glyceryl tribenzoate</t>
  </si>
  <si>
    <t>1,2,3-Propanetriol tribenzoate</t>
  </si>
  <si>
    <t>Tribenzoin</t>
  </si>
  <si>
    <t>4643-25-8</t>
  </si>
  <si>
    <t>2-Hepten-4-one</t>
  </si>
  <si>
    <t>1119-44-4</t>
  </si>
  <si>
    <t>n-Butylideneacetone</t>
  </si>
  <si>
    <t>3-Hepten-2-one</t>
  </si>
  <si>
    <t>Methyl pentenyl ketone</t>
  </si>
  <si>
    <t>3777-71-7</t>
  </si>
  <si>
    <t>Furan, 2-heptyl-</t>
  </si>
  <si>
    <t>2-Heptylfuran</t>
  </si>
  <si>
    <t>16491-36-4</t>
  </si>
  <si>
    <t>Butanoic acid, 3-hexenyl ester, (Z)-</t>
  </si>
  <si>
    <t>cis-3-Hexenyl butyrate</t>
  </si>
  <si>
    <t>Butyric acid, 3-hexenyl ester, (Z)-</t>
  </si>
  <si>
    <t>cis-Butyric acid, 3-hexenyl ester</t>
  </si>
  <si>
    <t>cis-3-Hexenyl butanoate</t>
  </si>
  <si>
    <t>(Z)-Hex-3-enyl butyrate</t>
  </si>
  <si>
    <t>cis-3-Hexen-1-yl butyrate</t>
  </si>
  <si>
    <t>31501-11-8</t>
  </si>
  <si>
    <t>Hexanoic acid, 3-hexenyl ester, (z)-</t>
  </si>
  <si>
    <t>cis-3-Hexenyl hexanoate</t>
  </si>
  <si>
    <t>cis-3-Hexenyl caproate</t>
  </si>
  <si>
    <t>(Z)-Hex-3-enyl hexanoate</t>
  </si>
  <si>
    <t>404-86-4</t>
  </si>
  <si>
    <t>Capsaicin</t>
  </si>
  <si>
    <t>N-(4-Hydroxy-3-methoxybenzyl)-8-methyl-6-nonenamide</t>
  </si>
  <si>
    <t>Isodecenoic acid vanillylamide</t>
  </si>
  <si>
    <t>trans-8-Methyl-n-vanillyl-6-nonenamide</t>
  </si>
  <si>
    <t>6-Nonenamide, N-[(4-hydroxy-3-methoxyphenyl)methyl]-8-methyl-, (E)-</t>
  </si>
  <si>
    <t>72928-52-0</t>
  </si>
  <si>
    <t>Bicyclo[3.1.1]hept-2-ene-2-methanol, 6,6-dimethyl-, formate</t>
  </si>
  <si>
    <t>2-Hydroxymethyl-6,6-dimethylbicyclo(3.1.1)hept-2-enyl formate</t>
  </si>
  <si>
    <t>(6,6-Dimethylbicyclo(3.1.1)hept-2-en-2-yl)methyl formate</t>
  </si>
  <si>
    <t>Myrtenyl formate</t>
  </si>
  <si>
    <t>35158-25-9</t>
  </si>
  <si>
    <t>2-Hexenal, 5-methyl-2-(1-methylethyl)-</t>
  </si>
  <si>
    <t>2-Isopropyl-5-methyl-2-hexenal</t>
  </si>
  <si>
    <t>Isodihydrolavandulyl aldehyde</t>
  </si>
  <si>
    <t>2-Isopropyl-5-methyl-2-hexene-1-al</t>
  </si>
  <si>
    <t>497-03-0</t>
  </si>
  <si>
    <t>2-Butenal, 2-methyl-, (E)-</t>
  </si>
  <si>
    <t>2-Methyl-2-butenal</t>
  </si>
  <si>
    <t>2-Methylcrotonaldehyde</t>
  </si>
  <si>
    <t>Tiglaldehyde</t>
  </si>
  <si>
    <t>24851-98-7</t>
  </si>
  <si>
    <t>Cyclopentaneacetic acid, 3-oxo-2-pentyl-, methyl ester</t>
  </si>
  <si>
    <t>Methyl dihydrojasmonate</t>
  </si>
  <si>
    <t>Hedione</t>
  </si>
  <si>
    <t>Methyl 3-oxo-2-pentylcyclopentaneacetate</t>
  </si>
  <si>
    <t>Methyl (2-pentyl-3-oxocyclopentyl)acetate</t>
  </si>
  <si>
    <t>5166-53-0</t>
  </si>
  <si>
    <t>3-Hexen-2-one, 5-methyl-</t>
  </si>
  <si>
    <t>5-Methyl-3-hexen-2-one</t>
  </si>
  <si>
    <t>1211-29-6</t>
  </si>
  <si>
    <t>Cyclopentaneacetic acid, 3-oxo-2-(2-pentenyl)-, methyl ester (1R,2bZ)</t>
  </si>
  <si>
    <t>Methyl jasmonate</t>
  </si>
  <si>
    <t>Methyl (1R-(1a,2b(Z)))-3-oxo-2-(pent-2-enyl)cyclopentaneacetate</t>
  </si>
  <si>
    <t>Methyl 3-oxo-2-(2-pentenyl)cyclopentyl acetate</t>
  </si>
  <si>
    <t>Methyl (2-pent-2-enyl-3-oxo-1-cyclopentyl) acetate</t>
  </si>
  <si>
    <t>301-00-8</t>
  </si>
  <si>
    <t>Methyl linoleate (48%) methyl linolenate (52%) mixture</t>
  </si>
  <si>
    <t>Methyl linolenate (52%) methyl linoleate (48%) mixture</t>
  </si>
  <si>
    <t>Methyl 9,12-octadecadienoate methyl 9,12,15-octadecatrienoate mixture</t>
  </si>
  <si>
    <t>Methyl (9Z,12Z,15Z)-9,12,15-octadecatrienoate</t>
  </si>
  <si>
    <t>9,12,15-Octadecatrienoic acid, methyl ester, (Z,Z,Z)-</t>
  </si>
  <si>
    <t>53053-51-3</t>
  </si>
  <si>
    <t>Butanoic acid, 4-(methylthio)-, methyl ester</t>
  </si>
  <si>
    <t>Methyl 4-(methylthio)butyrate</t>
  </si>
  <si>
    <t>Methyl gamma-(methylmercapto)butyrate</t>
  </si>
  <si>
    <t>Methyl gamma-(methylthio)butyrate</t>
  </si>
  <si>
    <t>123-15-9</t>
  </si>
  <si>
    <t>2-Methylpentanal</t>
  </si>
  <si>
    <t>2-Methylvaleraldehyde</t>
  </si>
  <si>
    <t>Pentanal, 4-(methylthio)-,</t>
  </si>
  <si>
    <t>42919-64-2</t>
  </si>
  <si>
    <t>Butanal, 4-(methylthio)-</t>
  </si>
  <si>
    <t>4-(Methylthio)butanal</t>
  </si>
  <si>
    <t>gamma-(Methylmercapto)butyraldehyde</t>
  </si>
  <si>
    <t>4-(Methylthio)butyraldehyde</t>
  </si>
  <si>
    <t>505-10-2</t>
  </si>
  <si>
    <t>gamma-Hydroxypropyl methyl sulfide</t>
  </si>
  <si>
    <t>3-(Methylthio)propanol</t>
  </si>
  <si>
    <t>Methionol</t>
  </si>
  <si>
    <t>Methyl 3-hydroxypropyl sulfide</t>
  </si>
  <si>
    <t>gamma-(Methylmercapto)propyl alcohol</t>
  </si>
  <si>
    <t>3-(Methylthio)propyl alcohol</t>
  </si>
  <si>
    <t>1-Propanol, 3-(methylthio)-</t>
  </si>
  <si>
    <t>1669-44-9</t>
  </si>
  <si>
    <t>3-Octen-2-one</t>
  </si>
  <si>
    <t>625-33-2</t>
  </si>
  <si>
    <t>Methyl propenyl ketone</t>
  </si>
  <si>
    <t>3-Penten-2-one</t>
  </si>
  <si>
    <t>2-Oxo-3-pentene</t>
  </si>
  <si>
    <t>14360-50-0</t>
  </si>
  <si>
    <t>2-Furyl pentyl ketone</t>
  </si>
  <si>
    <t>Pentyl 2-furyl ketone</t>
  </si>
  <si>
    <t>1-Hexanone, 1-(2-furanyl)-</t>
  </si>
  <si>
    <t>2-Hexanoylfuran</t>
  </si>
  <si>
    <t>19224-26-1</t>
  </si>
  <si>
    <t>1,2-Propanediol dibenzoate</t>
  </si>
  <si>
    <t>Propylene glycol dibenzoate</t>
  </si>
  <si>
    <t>1,2-Propanediol, dibenzoate</t>
  </si>
  <si>
    <t>23696-85-7</t>
  </si>
  <si>
    <t>2-Buten-1-one, 1-(2,6,6-trimethyl-1,3-cyclohexadien-1-yl</t>
  </si>
  <si>
    <t>1-(2,6,6-Trimethylcyclohexa-1,3-dienyl)-2-buten-1-one</t>
  </si>
  <si>
    <t>Damascenone</t>
  </si>
  <si>
    <t>Floriffone</t>
  </si>
  <si>
    <t>4-(2,6,6-Trimethylcyclohexa-1,3-dienyl)but-2-en-4-one</t>
  </si>
  <si>
    <t>1125-21-9</t>
  </si>
  <si>
    <t>2-Cyclohexene-1,4-dione, 2,6,6-trimethyl-</t>
  </si>
  <si>
    <t>2,6,6-Trimethylcyclohex-2-ene-1,4-dione</t>
  </si>
  <si>
    <t>13162-46-4</t>
  </si>
  <si>
    <t>2,4-Undecadienal</t>
  </si>
  <si>
    <t>2463-77-6</t>
  </si>
  <si>
    <t>2-Undecenal</t>
  </si>
  <si>
    <t>2-Undecen-1-al</t>
  </si>
  <si>
    <t>350-03-8</t>
  </si>
  <si>
    <t>beta-Acetylpyridine</t>
  </si>
  <si>
    <t>3-Acetylpyridine</t>
  </si>
  <si>
    <t>Ethanone, 1-(3-pyridenyl)-</t>
  </si>
  <si>
    <t>Methyl pyridyl ketone</t>
  </si>
  <si>
    <t>Methyl beta-pyridyl ketone</t>
  </si>
  <si>
    <t>Methyl 3-pyridyl ketone</t>
  </si>
  <si>
    <t>1-(3-Pyridinyl)ethanone</t>
  </si>
  <si>
    <t>542-46-1</t>
  </si>
  <si>
    <t>Civetone</t>
  </si>
  <si>
    <t>Cycloheptadeca-9-en-1-one</t>
  </si>
  <si>
    <t>Civettone</t>
  </si>
  <si>
    <t>alpha-trans-Civettone</t>
  </si>
  <si>
    <t>9-Cycloheptadecen-1-one</t>
  </si>
  <si>
    <t>534-15-6</t>
  </si>
  <si>
    <t>Acetaldehyde dimethyl acetal</t>
  </si>
  <si>
    <t>1,1-Dimethoxyethane</t>
  </si>
  <si>
    <t>Dimethylacetal</t>
  </si>
  <si>
    <t>Ethane, 1,1-dimethoxy-</t>
  </si>
  <si>
    <t>Ethylidene dimethyl ether</t>
  </si>
  <si>
    <t>15764-16-6</t>
  </si>
  <si>
    <t>Benzaldehyde, 2,4-dimethyl-</t>
  </si>
  <si>
    <t>2,4-Dimethylbenzaldehyde</t>
  </si>
  <si>
    <t>1-Formyl-2,4-dimethylbenzene</t>
  </si>
  <si>
    <t>2,4-Xylylaldehyde</t>
  </si>
  <si>
    <t>5405-41-4</t>
  </si>
  <si>
    <t>Butanoic acid, 3-hydroxy-, ethyl ester</t>
  </si>
  <si>
    <t>Ethyl 3-hydroxybutyrate</t>
  </si>
  <si>
    <t>Ethyl 3-hydroxybutanoate</t>
  </si>
  <si>
    <t>Ethyl-beta-hydroxybutyrate</t>
  </si>
  <si>
    <t>142-83-6</t>
  </si>
  <si>
    <t>2,4-Hexadienal, (E,E)-</t>
  </si>
  <si>
    <t>trans,trans-2,4-Hexadienal</t>
  </si>
  <si>
    <t>2-Propyleneacrolein</t>
  </si>
  <si>
    <t>Sorbaldehyde</t>
  </si>
  <si>
    <t>Sorbic aldehyde</t>
  </si>
  <si>
    <t>6126-50-7</t>
  </si>
  <si>
    <t>4-Hexen-1-ol</t>
  </si>
  <si>
    <t>589-66-2</t>
  </si>
  <si>
    <t>2-Butenoic acid, 2-methylpropyl ester</t>
  </si>
  <si>
    <t>Isobutyl 2-butenoate</t>
  </si>
  <si>
    <t>Isobutyl crotonate</t>
  </si>
  <si>
    <t>2-Methylpropyl 2-butenoate</t>
  </si>
  <si>
    <t>24168-70-5</t>
  </si>
  <si>
    <t>2-sec-Butyl-3-methoxypyrazine</t>
  </si>
  <si>
    <t>2-Methoxy-3-(1-methylpropyl)pyrazine</t>
  </si>
  <si>
    <t>3-sec-Butyl-2-methoxypyrazine</t>
  </si>
  <si>
    <t>2-Methoxy-3-sec-butylpyrazine</t>
  </si>
  <si>
    <t>Pyrazine, 2-methoxy-3-(1-methylpropyl)-</t>
  </si>
  <si>
    <t>541-91-3</t>
  </si>
  <si>
    <t>Cyclopentadecanone, 3-methyl-</t>
  </si>
  <si>
    <t>3-Methyl-1-cyclopentadecanone</t>
  </si>
  <si>
    <t>3-Methylcyclopentadecanone</t>
  </si>
  <si>
    <t>Methylexaltone</t>
  </si>
  <si>
    <t>d,l-Muscone</t>
  </si>
  <si>
    <t>2758-18-1</t>
  </si>
  <si>
    <t>2-Cyclopenten-1-one, 3-methyl-</t>
  </si>
  <si>
    <t>1-Methyl-1-cyclopenten-3-one</t>
  </si>
  <si>
    <t>3-Methyl-2-cyclopenten-1-one</t>
  </si>
  <si>
    <t>1076-56-8</t>
  </si>
  <si>
    <t>Benzene, 2-methoxy-4-methyl-1-(1-methylethyl)-</t>
  </si>
  <si>
    <t>1-Methyl-3-methoxy-4-isopropylbenzene</t>
  </si>
  <si>
    <t>2-Isopropyl-5-methylanisole</t>
  </si>
  <si>
    <t>3-Methoxy-para-cymene</t>
  </si>
  <si>
    <t>Thymol methylether</t>
  </si>
  <si>
    <t>105-43-1</t>
  </si>
  <si>
    <t>sec-Butylacetic acid</t>
  </si>
  <si>
    <t>3-Methylpentanoic acid</t>
  </si>
  <si>
    <t>2-Methylbutane-1-carboxylic acid</t>
  </si>
  <si>
    <t>beta-Methylvaleric acid</t>
  </si>
  <si>
    <t>3-Methylvaleric acid</t>
  </si>
  <si>
    <t>Pentanoic acid, 3-methyl-</t>
  </si>
  <si>
    <t>51755-66-9</t>
  </si>
  <si>
    <t>3-(Methylmercapto)-1-hexanol</t>
  </si>
  <si>
    <t>3-(Methylthio)-1-hexanol</t>
  </si>
  <si>
    <t>515-00-4</t>
  </si>
  <si>
    <t>Bicyclo[3.1.1]hept-2-ene-2-methanol, 6,6-dimethyl-</t>
  </si>
  <si>
    <t>Myrtenol</t>
  </si>
  <si>
    <t>6,6-Dimethylbicyclo[3.1.1]hept-2-ene-2-methanol</t>
  </si>
  <si>
    <t>6,6-Dimethyl-2-oxymethylbicyclo(1.1.3)hept-2-ene</t>
  </si>
  <si>
    <t>(-)-Pin-2-ene-10-ol</t>
  </si>
  <si>
    <t>2-Pinen-10-ol</t>
  </si>
  <si>
    <t>925-78-0</t>
  </si>
  <si>
    <t>Ethyl hexyl ketone</t>
  </si>
  <si>
    <t>3-Nonanone</t>
  </si>
  <si>
    <t>1193-11-9</t>
  </si>
  <si>
    <t>Acetone propylene glycol ketal</t>
  </si>
  <si>
    <t>2,2,4-Trimethyl-1,3-oxacyclopentane</t>
  </si>
  <si>
    <t>1,3-Dioxolane, 2,2,4-trimethyl-</t>
  </si>
  <si>
    <t>Propylene glycol acetone ketal</t>
  </si>
  <si>
    <t>2,2,4-Trimethyl-1,3-dioxolane</t>
  </si>
  <si>
    <t>762-29-8</t>
  </si>
  <si>
    <t>Farnesyl acetone</t>
  </si>
  <si>
    <t>2,6,10-Trimethyl-2,6,10-pentadecatrien-14-one</t>
  </si>
  <si>
    <t>5,9,13-Pentadecatrien-2-one, 6,10,14-trimethyl-</t>
  </si>
  <si>
    <t>6,10,14-Trimethyl-5,9,13-pentadecatrien-2-one</t>
  </si>
  <si>
    <t>4630-07-3</t>
  </si>
  <si>
    <t>Naphthalene, 1,2,3,5,6,7,8,8a-octahydro-1,8a-dimethyl-7-(1-methylethenyl)-</t>
  </si>
  <si>
    <t>Valencene</t>
  </si>
  <si>
    <t>1,2,3,5,6,7,8,8a-Octahydro-1,8a-dimethyl-7-(1-methylethenyl)naphthal</t>
  </si>
  <si>
    <t>(1R-(1a,7b,8a))-1,2,3,5,6,7,8,8a-Octahydro-1,8a-dimethyl-7-(1-methylvinyl)naphthalene</t>
  </si>
  <si>
    <t>516-06-3</t>
  </si>
  <si>
    <t>alpha-Aminoisovaleric acid</t>
  </si>
  <si>
    <t>D,L-Valine</t>
  </si>
  <si>
    <t>2-Amino-3-methylbutanoic acid</t>
  </si>
  <si>
    <t>2-Amino-3-methylbutyric acid</t>
  </si>
  <si>
    <t>1115-84-0</t>
  </si>
  <si>
    <t>dl-(3-Amino-3-carboxypropyl)dimethylsulfonium chloride</t>
  </si>
  <si>
    <t>dl-Methylmethionine sulfonium chloride</t>
  </si>
  <si>
    <t>MMS</t>
  </si>
  <si>
    <t>Sulfonium, (3-amino-3-carboxypropyl)dimethyl-, chloride, (S)-</t>
  </si>
  <si>
    <t>Vitamin U 'so called'</t>
  </si>
  <si>
    <t>57069-86-0</t>
  </si>
  <si>
    <t>1,3- Cyclohexadiene-1-propanol, .alpha.,2,6,6-tetramethyl-</t>
  </si>
  <si>
    <t>Dehydrodihydroionol</t>
  </si>
  <si>
    <t>alpha,2,6,6-Tetramethyl-1,3-cyclohexadien-1-propanol</t>
  </si>
  <si>
    <t>20483-36-7</t>
  </si>
  <si>
    <t>2-Butanone, 4-(2,6,6-trimethyl-1,3-cyclohexadien-1-yl</t>
  </si>
  <si>
    <t>Dehydrodihydroionone</t>
  </si>
  <si>
    <t>4-(2,6,6-Trimethylcyclohexadien-1-yl)-2-butanone</t>
  </si>
  <si>
    <t>4-(2,6,6-Trimethyl-1,3-cyclohexadien-1-yl)butan-2-one</t>
  </si>
  <si>
    <t>2550-40-5</t>
  </si>
  <si>
    <t>Cyclohexyl disulfide</t>
  </si>
  <si>
    <t>Dicyclohexyl disulfide</t>
  </si>
  <si>
    <t>Disulfide, dicyclohexyl</t>
  </si>
  <si>
    <t>43219-68-7</t>
  </si>
  <si>
    <t>1,4-Dimethyl-4-acetyl-1-cyclohexene</t>
  </si>
  <si>
    <t>1,4-Dimethylcyclohex-3-enyl methyl ketone</t>
  </si>
  <si>
    <t>Ethanone, 1-(1,4-dimethyl-3-cyclohexen-1-yl)-</t>
  </si>
  <si>
    <t>55704-78-4</t>
  </si>
  <si>
    <t>2,5-Dimethyl-2,5-dihydroxy-1,4-dithiane</t>
  </si>
  <si>
    <t>1,4-Dithiane-2,5-diol, 2,5-dimethyl-</t>
  </si>
  <si>
    <t>55764-23-3</t>
  </si>
  <si>
    <t>2,5-Dimethyl-3-furanthiol</t>
  </si>
  <si>
    <t>2,5-Dimethyl-3-furylmercaptan</t>
  </si>
  <si>
    <t>Furanthiol, 2,5-dimethyl-</t>
  </si>
  <si>
    <t>6624-71-1</t>
  </si>
  <si>
    <t>Dodecyl isobutyrate</t>
  </si>
  <si>
    <t>Dodecyl 2-methylpropanoate</t>
  </si>
  <si>
    <t>Lauryl isobutyrate</t>
  </si>
  <si>
    <t>Lauryl 2-methylpropanoate</t>
  </si>
  <si>
    <t>Propanoic acid, 2-methyl-, dodecyl ester</t>
  </si>
  <si>
    <t>42348-12-9</t>
  </si>
  <si>
    <t>2-Cyclopenten-1-one, 3-ethyl-2-hydroxy-4-methyl-</t>
  </si>
  <si>
    <t>3-Ethyl-2-hydroxy-4-methylcyclopent-2-en-1-one</t>
  </si>
  <si>
    <t>Ethylcyclopentenolone</t>
  </si>
  <si>
    <t>3-Ethyl-2-cyclopenten-2-ol-1-one</t>
  </si>
  <si>
    <t>3-Ethyl-4-methylcyclotene</t>
  </si>
  <si>
    <t>53263-58-4</t>
  </si>
  <si>
    <t>2-Cyclopenten-1-one, 5-ethyl-2-hydroxy-3-methyl-</t>
  </si>
  <si>
    <t>5-Ethyl-2-hydroxy-3-methylcyclopent-2-en-1-one</t>
  </si>
  <si>
    <t>5-Ethyl-3-methylcyclotene</t>
  </si>
  <si>
    <t>39711-79-0</t>
  </si>
  <si>
    <t>Cyclohexanecarboxamine, N-ethyl-5-methyl-2-(1-methylethyl)-</t>
  </si>
  <si>
    <t>N-Ethyl-2-isopropyl-5-methylcyclohexane carboxamide</t>
  </si>
  <si>
    <t>N-Ethyl-p-menthane-3-carboxamide</t>
  </si>
  <si>
    <t>1617-23-8</t>
  </si>
  <si>
    <t>Ethyl 2-methyl-3-pentenoate</t>
  </si>
  <si>
    <t>3-Pentenoic acid, 2-methyl-, ethyl ester</t>
  </si>
  <si>
    <t>5421-17-0</t>
  </si>
  <si>
    <t>Benzeneacetic acid, hexyl ester</t>
  </si>
  <si>
    <t>Hexyl phenylacetate</t>
  </si>
  <si>
    <t>Hexyl alpha-toluate</t>
  </si>
  <si>
    <t>10316-66-2</t>
  </si>
  <si>
    <t>1,2-Cyclohexanedione</t>
  </si>
  <si>
    <t>2-Hydroxy-2-cyclohexen-1-one</t>
  </si>
  <si>
    <t>2-Cyclohexen-1-one, 2-hydroxy-</t>
  </si>
  <si>
    <t>4883-60-7</t>
  </si>
  <si>
    <t>2-Cyclohexen-1-one, 2-hydroxy-3,5,5-trimethyl-</t>
  </si>
  <si>
    <t>2-Hydroxy-3,5,5-trimethyl-2-cyclohexenone</t>
  </si>
  <si>
    <t>3,5,5-Trimethyl-1,2-cyclohexanedione</t>
  </si>
  <si>
    <t>491-07-6</t>
  </si>
  <si>
    <t>Cyclohexanone, 5-methyl-2-(1-methylethyl)-, (Z)-</t>
  </si>
  <si>
    <t>d,l-Isomenthone</t>
  </si>
  <si>
    <t>Isomenthone</t>
  </si>
  <si>
    <t>cis-para-Menthan-3-one</t>
  </si>
  <si>
    <t>cis-1-Methyl-4-isopropyl-3-cyclohexanonae</t>
  </si>
  <si>
    <t>88-69-7</t>
  </si>
  <si>
    <t>o-Cumenol</t>
  </si>
  <si>
    <t>2-Isopropylphenol</t>
  </si>
  <si>
    <t>1-Hydroxy-2-isopropylbenzene</t>
  </si>
  <si>
    <t>o-Isopropylphenol</t>
  </si>
  <si>
    <t>Phenol, 2-(1-methylethyl)-</t>
  </si>
  <si>
    <t>65416-14-0</t>
  </si>
  <si>
    <t>Maltyl isobutyrate</t>
  </si>
  <si>
    <t>Maltyl 2-methylpropanoate</t>
  </si>
  <si>
    <t>2-Methyl-4-oxo-4H-pyran-3-yl isobutyrate</t>
  </si>
  <si>
    <t>2-Methyl-4-pyron-3-yl 2-methylpropanoate</t>
  </si>
  <si>
    <t>Propanoic acid, 2-methyl-, 2-methyl-4-oxo-4H-pyran-3-yl ester</t>
  </si>
  <si>
    <t>646-07-1</t>
  </si>
  <si>
    <t>Isocaproic acid</t>
  </si>
  <si>
    <t>4-Methylpentanoic acid</t>
  </si>
  <si>
    <t>Isohexanoic acid</t>
  </si>
  <si>
    <t>3-Methylbutane-1-carboxylic acid</t>
  </si>
  <si>
    <t>4-Methylvaleric acid</t>
  </si>
  <si>
    <t>Pentanoic acid, 4-methyl-</t>
  </si>
  <si>
    <t>37674-63-8</t>
  </si>
  <si>
    <t>2-Methyl-3-pentenoic acid</t>
  </si>
  <si>
    <t>3-Pentenoic acid, 2-methyl-</t>
  </si>
  <si>
    <t>35854-86-5</t>
  </si>
  <si>
    <t>(Z)-Non-6-en-1-ol</t>
  </si>
  <si>
    <t>cis-6-Nonen-1-ol</t>
  </si>
  <si>
    <t>6-Nonen-1-ol, (Z)-</t>
  </si>
  <si>
    <t>cis-6-Nonenol</t>
  </si>
  <si>
    <t>56767-18-1</t>
  </si>
  <si>
    <t>2,6-Octadienal, (E,E)-</t>
  </si>
  <si>
    <t>2-trans-6-trans-Octadienal</t>
  </si>
  <si>
    <t>20125-84-2</t>
  </si>
  <si>
    <t>3-Octen-1-ol, (Z)-</t>
  </si>
  <si>
    <t>cis-3-Octen-1-ol</t>
  </si>
  <si>
    <t>cis-3-Octenol</t>
  </si>
  <si>
    <t>50626-02-3</t>
  </si>
  <si>
    <t>Ethyl 2-phenyl-3-furoate</t>
  </si>
  <si>
    <t>2-Phenyl-3-carbethoxy furan</t>
  </si>
  <si>
    <t>3-Furancarboxylic acid, 2-phenyl-, ethyl ester</t>
  </si>
  <si>
    <t>93-55-0</t>
  </si>
  <si>
    <t>Phenyl ethyl ketone</t>
  </si>
  <si>
    <t>Propiophenone</t>
  </si>
  <si>
    <t>1-Phenyl-1-propanone</t>
  </si>
  <si>
    <t>1-Propanone, 1-phenyl-</t>
  </si>
  <si>
    <t>Propionylbenzene</t>
  </si>
  <si>
    <t>91-22-5</t>
  </si>
  <si>
    <t>1-Benzazine</t>
  </si>
  <si>
    <t>Quinoline</t>
  </si>
  <si>
    <t>2,3-Benzopyridine</t>
  </si>
  <si>
    <t>Benzo(b)pyridine</t>
  </si>
  <si>
    <t>Chinoleine</t>
  </si>
  <si>
    <t>Leucoline</t>
  </si>
  <si>
    <t>3738-00-9</t>
  </si>
  <si>
    <t>Ambrox</t>
  </si>
  <si>
    <t>1,5,5,9-Tetramethyl-13-oxatricyclo(8.3.0.0(4,9))tridecane</t>
  </si>
  <si>
    <t>Dodecahydro-3a,6,6,9a-tetramethylnaphtho(2,1-b)furan</t>
  </si>
  <si>
    <t>Naphtho[2,1-b]furan, dodecahydro-6,6,9a-trimethyl-</t>
  </si>
  <si>
    <t>39067-80-6</t>
  </si>
  <si>
    <t>3,7-Dimethyl-2,6-octadien-1-thiol</t>
  </si>
  <si>
    <t>Thiogeraniol</t>
  </si>
  <si>
    <t>2,6-Octadiene-1-thiol, 3,7-dimethyl-, (E)-</t>
  </si>
  <si>
    <t>2408-37-9</t>
  </si>
  <si>
    <t>Cyclohexanone, 2,2,6-trimethyl-</t>
  </si>
  <si>
    <t>2,2,6-Trimethylcyclohexanone</t>
  </si>
  <si>
    <t>472-66-2</t>
  </si>
  <si>
    <t>1-Cyclohexen-1-acetaldehyde, 2,6,6-trimethyl-</t>
  </si>
  <si>
    <t>2,6,6-Trimethyl-1-cyclohexen-1-acetaldehyde</t>
  </si>
  <si>
    <t>beta-Homocyclocitral</t>
  </si>
  <si>
    <t>828-26-2</t>
  </si>
  <si>
    <t>2,2,4,4,6,6-Hexamethyl-s-trithiane</t>
  </si>
  <si>
    <t>Trithioacetone</t>
  </si>
  <si>
    <t>1,3,5--Trithiane, 2,2,4,4,6,6-hexamethyl-</t>
  </si>
  <si>
    <t>28588-73-0</t>
  </si>
  <si>
    <t>Bis(2,5-dimethyl-3-furyl) disulfide</t>
  </si>
  <si>
    <t>3,3(1)-Dithiobis(2,5-dimethylfuran)</t>
  </si>
  <si>
    <t>Furan, 3,3'-dithiobis[2,5-dimethyl-</t>
  </si>
  <si>
    <t>4532-64-3</t>
  </si>
  <si>
    <t>2,3-Butanedithiol</t>
  </si>
  <si>
    <t>2,3-Dimercaptobutane</t>
  </si>
  <si>
    <t>109-79-5</t>
  </si>
  <si>
    <t>1-Butanethiol</t>
  </si>
  <si>
    <t>n-Butanethiol</t>
  </si>
  <si>
    <t>n-Butyl mercaptan</t>
  </si>
  <si>
    <t>8006-44-8</t>
  </si>
  <si>
    <t>Candelilla wax (wax from stems and branches of Euphorbia cerifera)</t>
  </si>
  <si>
    <t>95-48-7</t>
  </si>
  <si>
    <t>o-Cresol</t>
  </si>
  <si>
    <t>o-Cresylic acid</t>
  </si>
  <si>
    <t>1-Hydroxy-2-methylbenzene</t>
  </si>
  <si>
    <t>2-Hydroxy-1-methylbenzene</t>
  </si>
  <si>
    <t>o-Hydroxytoluene</t>
  </si>
  <si>
    <t>o-Methylphenol</t>
  </si>
  <si>
    <t>Phenol, 2-methyl-</t>
  </si>
  <si>
    <t>55764-31-3</t>
  </si>
  <si>
    <t>s-(2,5-Dimethyl-3-furyl)thio-2-furoate</t>
  </si>
  <si>
    <t>2,5-Dimethyl-3-thiofuroylfuran</t>
  </si>
  <si>
    <t>3-Furancarbothioic acid S-(2,5-dimethyl-3-furanyl) ester</t>
  </si>
  <si>
    <t>55764-28-8</t>
  </si>
  <si>
    <t>Butanethioic, 3-methyl-, S-(2,5-dimethyl-3-furanyl) ester</t>
  </si>
  <si>
    <t>2,5-Dimethyl-3-thioisovalerylfuran</t>
  </si>
  <si>
    <t>s-(2,5-Dimethyl-3-furyl)thioisovalerate</t>
  </si>
  <si>
    <t>59902-01-1</t>
  </si>
  <si>
    <t>2,8-Dithianon-4-en-4-carboxaldehyde</t>
  </si>
  <si>
    <t>Methialdol</t>
  </si>
  <si>
    <t>5-(Methylthio)-2-(methylthio)methylpent-2-en-1-al</t>
  </si>
  <si>
    <t>2-Pentenal, 5-(methylthio)-2-[(methylthio)methyl]-</t>
  </si>
  <si>
    <t>540-63-6</t>
  </si>
  <si>
    <t>1,2-Dimercaptoethane</t>
  </si>
  <si>
    <t>1,2-Ethanedithiol</t>
  </si>
  <si>
    <t>Dithioglycol</t>
  </si>
  <si>
    <t>Ethylenedimercaptan</t>
  </si>
  <si>
    <t>Ethylene dithioglycol</t>
  </si>
  <si>
    <t>Ethylene mercaptan</t>
  </si>
  <si>
    <t>20920-83-6</t>
  </si>
  <si>
    <t>o-(Ethoxymethyl)phenol</t>
  </si>
  <si>
    <t>Phenol, 2-(Ethoxymethyl)-</t>
  </si>
  <si>
    <t>10544-63-5</t>
  </si>
  <si>
    <t>2-Butenoic acid, ethyl ester</t>
  </si>
  <si>
    <t>Ethyl trans-2-butenoate</t>
  </si>
  <si>
    <t>Ethyl crotonate</t>
  </si>
  <si>
    <t>Ethyl alpha-crotonate</t>
  </si>
  <si>
    <t>4940-11-8</t>
  </si>
  <si>
    <t>2-Ethyl-3-hydroxy-4H-pyran-4-one</t>
  </si>
  <si>
    <t>Ethyl maltol</t>
  </si>
  <si>
    <t>2-Ethyl-3-hydroxy-4-pyrone</t>
  </si>
  <si>
    <t>2-Ethylpyromeconic acid</t>
  </si>
  <si>
    <t>4H-Pyran-4-one, 2-ethyl-3-hydroxy-</t>
  </si>
  <si>
    <t>Veltol-plus</t>
  </si>
  <si>
    <t>39255-32-8</t>
  </si>
  <si>
    <t>Ethyl 2-methylpentanoate</t>
  </si>
  <si>
    <t>Ethyl 2-methylvalerate</t>
  </si>
  <si>
    <t>Pentanoic acid, 2-methyl-, ethyl ester</t>
  </si>
  <si>
    <t>53399-81-8</t>
  </si>
  <si>
    <t>Ethyl 2-methyl-4-pentenoate</t>
  </si>
  <si>
    <t>4-Pentenoic acid, 2-methyl-, ethyl ester</t>
  </si>
  <si>
    <t>111-61-5</t>
  </si>
  <si>
    <t>Ethyl octadecanoate</t>
  </si>
  <si>
    <t>Ethyl stearate</t>
  </si>
  <si>
    <t>Octadecanoic acid, ethyl ester</t>
  </si>
  <si>
    <t>18368-91-7</t>
  </si>
  <si>
    <t>2-Ethylfenchol</t>
  </si>
  <si>
    <t>2-Ethyl-1,3,3-trimethyl-2-norbornanol</t>
  </si>
  <si>
    <t>2-Ethyl-1,3,3-trimethylbicyclo(2.2.1)heptan-2-ol</t>
  </si>
  <si>
    <t>2-Norbornanol, 2-ethyl-1,3,3-trimethyl-</t>
  </si>
  <si>
    <t>627-90-7</t>
  </si>
  <si>
    <t>Ethyl hendecanoate</t>
  </si>
  <si>
    <t>Ethyl undecanoate</t>
  </si>
  <si>
    <t>Ethyl undecylate</t>
  </si>
  <si>
    <t>Undecanoic acid, ethyl ester</t>
  </si>
  <si>
    <t>1576-77-8</t>
  </si>
  <si>
    <t>3-Hepten-1-ol, acetate</t>
  </si>
  <si>
    <t>trans-3-Heptenyl acetate</t>
  </si>
  <si>
    <t>(E)-Hept-3-enyl acetate</t>
  </si>
  <si>
    <t>67801-45-0</t>
  </si>
  <si>
    <t>Hept-3-enyl isobutyrate</t>
  </si>
  <si>
    <t>trans-3-Heptenyl 2-methylpropanoate</t>
  </si>
  <si>
    <t>trans-3-Heptenyl isobutyrate</t>
  </si>
  <si>
    <t>Propanoic acid, 2-methyl-, 3-heptenyl ester</t>
  </si>
  <si>
    <t>1191-43-1</t>
  </si>
  <si>
    <t>1,6-Dimercaptohexane</t>
  </si>
  <si>
    <t>1,6-Hexanedithiol</t>
  </si>
  <si>
    <t>Hexamethylene dimercaptan</t>
  </si>
  <si>
    <t>4634-89-3</t>
  </si>
  <si>
    <t>4-Hexenal, (Z)-</t>
  </si>
  <si>
    <t>cis-4-Hexenal</t>
  </si>
  <si>
    <t>10094-41-4</t>
  </si>
  <si>
    <t>Butanoic acid, 2-methyl-, 3-hexenyl ester</t>
  </si>
  <si>
    <t>3-Hexenyl 2-methylbutanoate</t>
  </si>
  <si>
    <t>3-Hexenyl 2-methylbutyrate</t>
  </si>
  <si>
    <t>10032-11-8</t>
  </si>
  <si>
    <t>Butanoic acid, 3-methyl-, 3-hexenyl ester</t>
  </si>
  <si>
    <t>3-Hexenyl 3-methylbutanoate</t>
  </si>
  <si>
    <t>3-Hexenyl isopentanoate</t>
  </si>
  <si>
    <t>3-Hexenyl isovalerate</t>
  </si>
  <si>
    <t>3-Hexenyl isovalerianate</t>
  </si>
  <si>
    <t>10032-15-2</t>
  </si>
  <si>
    <t>Butanoic acid, 2-methyl-, hexyl ester</t>
  </si>
  <si>
    <t>Hexyl 2-methylbutanoate</t>
  </si>
  <si>
    <t>Hexyl 2-methylbutyrate</t>
  </si>
  <si>
    <t>10032-13-0</t>
  </si>
  <si>
    <t>Butanoic acid, 3-methyl-, hexyl ester</t>
  </si>
  <si>
    <t>Hexyl isovalerate</t>
  </si>
  <si>
    <t>Hexyl isopentanoate</t>
  </si>
  <si>
    <t>Hexyl isovalerianate</t>
  </si>
  <si>
    <t>Hexyl 3-methylbutanoate</t>
  </si>
  <si>
    <t>7143-69-3</t>
  </si>
  <si>
    <t>Benzeneacetic acid, 1-ethenyl-1,5-dimethyl-4-hexenyl ester</t>
  </si>
  <si>
    <t>Linalyl phenylacetate</t>
  </si>
  <si>
    <t>3,7-Dimethyl-1,6-octadien-3-yl phenylacetate</t>
  </si>
  <si>
    <t>Linalyl alpha-toluate</t>
  </si>
  <si>
    <t>37887-04-0</t>
  </si>
  <si>
    <t>2-Butanol, 3-mercapto-, (R*,S*)-</t>
  </si>
  <si>
    <t>2-Mercapto-3-butanol</t>
  </si>
  <si>
    <t>2-Hydroxy-3-butanethiol</t>
  </si>
  <si>
    <t>3-Hydroxy-2-butanethiol</t>
  </si>
  <si>
    <t>3-Mercapto-2-butanol</t>
  </si>
  <si>
    <t>23832-18-0</t>
  </si>
  <si>
    <t>Bicyclo[3.1.1]heptane-2-thiol, 2,6,6-trimethyl-</t>
  </si>
  <si>
    <t>2,3 or 10-Mercaptopinane</t>
  </si>
  <si>
    <t>Pinanethiol</t>
  </si>
  <si>
    <t>Pinanyl mercaptan</t>
  </si>
  <si>
    <t>699-10-5</t>
  </si>
  <si>
    <t>Benzyldithiomethane</t>
  </si>
  <si>
    <t>Methyl benzyl disulfide</t>
  </si>
  <si>
    <t>Benzyl methyl disulfide</t>
  </si>
  <si>
    <t>Disulfide, phenylmethyl methyl</t>
  </si>
  <si>
    <t>Methyl phenylmethyl disulfide</t>
  </si>
  <si>
    <t>27625-35-0</t>
  </si>
  <si>
    <t>Amyl(iso) 2-methylbutanoate</t>
  </si>
  <si>
    <t>3-Methylbutyl 2-methylbutanoate</t>
  </si>
  <si>
    <t>Butanoic acid, 2-methyl-, 3-methylbutyl ester</t>
  </si>
  <si>
    <t>Isoamyl 2-methylbutanoate</t>
  </si>
  <si>
    <t>Isoamyl 2-methylbutyrate</t>
  </si>
  <si>
    <t>Isopentyl 2-methylbutanoate</t>
  </si>
  <si>
    <t>2445-77-4</t>
  </si>
  <si>
    <t>Butanoic acid, 3-methyl-, 2-methylbutyl ester</t>
  </si>
  <si>
    <t>2-Methylbutyl 3-methylbutanoate</t>
  </si>
  <si>
    <t>2-Methylbutyl isopentanoate</t>
  </si>
  <si>
    <t>2-Methylbutyl isovalerate</t>
  </si>
  <si>
    <t>2-Methylbutyl isovalerianate</t>
  </si>
  <si>
    <t>2050-01-3</t>
  </si>
  <si>
    <t>Amyl(iso) 2-methylpropanoate</t>
  </si>
  <si>
    <t>3-Methylbutyl 2-methylpropanoate</t>
  </si>
  <si>
    <t>Isoamyl isobutyrate</t>
  </si>
  <si>
    <t>Isoamyl 2-methylpropanoate</t>
  </si>
  <si>
    <t>Isopentyl isobutyrate</t>
  </si>
  <si>
    <t>Isopentyl 2-methylpropanoate</t>
  </si>
  <si>
    <t>3-Methylbutyl isobutyrate</t>
  </si>
  <si>
    <t>Propanoic acid, 2-methyl-, 3-methylbutyl ester</t>
  </si>
  <si>
    <t>21188-58-9</t>
  </si>
  <si>
    <t>Hexanoic acid, 3-hydroxy-, methyl ester</t>
  </si>
  <si>
    <t>Methyl 3-hydroxyhexanoate</t>
  </si>
  <si>
    <t>Methyl beta-hydroxycaproate</t>
  </si>
  <si>
    <t>Methyl 3-hydroxycaproate</t>
  </si>
  <si>
    <t>Methyl beta-hydroxyhexanoate</t>
  </si>
  <si>
    <t>54957-02-7</t>
  </si>
  <si>
    <t>2-Butanol, 3-[(2-mercapto-1-methylpropyl)thio]-</t>
  </si>
  <si>
    <t>alpha-Methyl-beta-hydroxypropyl alpha-methyl-beta-mercaptopropyl sulfide</t>
  </si>
  <si>
    <t>3-((2-Mercapto-1-methylpropyl)thio))-2-butanol</t>
  </si>
  <si>
    <t>5362-56-1</t>
  </si>
  <si>
    <t>4-Methyl-2-pentenal</t>
  </si>
  <si>
    <t>2-Pentenal, 4-methyl-</t>
  </si>
  <si>
    <t>1575-74-2</t>
  </si>
  <si>
    <t>2-Methyl-4-pentenoic acid</t>
  </si>
  <si>
    <t>4-Pentenoic acid, 2-methyl-</t>
  </si>
  <si>
    <t>13679-85-1</t>
  </si>
  <si>
    <t>2-Methyl-4,5(dihydro)-3(2h)-thiophenone</t>
  </si>
  <si>
    <t>2-Methyltetrahydrothiophen-3-one</t>
  </si>
  <si>
    <t>2-Methylthiolan-3-one</t>
  </si>
  <si>
    <t>3(2H)-Thiophenone, dihydro-2-mehtyl-</t>
  </si>
  <si>
    <t>3489-28-9</t>
  </si>
  <si>
    <t>1,9-Dimercaptononane</t>
  </si>
  <si>
    <t>1,9-Nonanedithiol</t>
  </si>
  <si>
    <t>Nonamethylene dimercaptan</t>
  </si>
  <si>
    <t>1191-62-4</t>
  </si>
  <si>
    <t>1,8-Dimercaptooctane</t>
  </si>
  <si>
    <t>1,8-Octanedithiol</t>
  </si>
  <si>
    <t>Octamethylene dimercaptan</t>
  </si>
  <si>
    <t>4312-99-6</t>
  </si>
  <si>
    <t>Amyl vinyl ketone</t>
  </si>
  <si>
    <t>1-Octen-3-one</t>
  </si>
  <si>
    <t>Vinyl amyl ketone</t>
  </si>
  <si>
    <t>3913-80-2</t>
  </si>
  <si>
    <t>2-Octen-1-ol, acetate, (E)-</t>
  </si>
  <si>
    <t>trans-2-Octen-1-yl acetate</t>
  </si>
  <si>
    <t>999999-26-8</t>
  </si>
  <si>
    <t>trans-2-Octen-1-yl butanoate</t>
  </si>
  <si>
    <t>trans-2-Octen-1-yl butyrate</t>
  </si>
  <si>
    <t>39251-88-2</t>
  </si>
  <si>
    <t>2-Furancarboxylic acid, octyl ester</t>
  </si>
  <si>
    <t>Octyl 2-furoate</t>
  </si>
  <si>
    <t>Octyl 2-furancarboxylate</t>
  </si>
  <si>
    <t>24401-36-3</t>
  </si>
  <si>
    <t>Benzeneacetaldehyde, .alpha.-2-propenyl</t>
  </si>
  <si>
    <t>2-Phenyl-4-pentenal</t>
  </si>
  <si>
    <t>814-67-5</t>
  </si>
  <si>
    <t>1,2-Dimercaptopropane</t>
  </si>
  <si>
    <t>1,2-Propanedithiol</t>
  </si>
  <si>
    <t>107-03-9</t>
  </si>
  <si>
    <t>Propanethiol</t>
  </si>
  <si>
    <t>1-Propanethiol</t>
  </si>
  <si>
    <t>n-Propyl mercaptan</t>
  </si>
  <si>
    <t>Propylthiol</t>
  </si>
  <si>
    <t>n-Thiopropyl alcohol</t>
  </si>
  <si>
    <t>644-35-9</t>
  </si>
  <si>
    <t>1-(2-Hydroxyphenyl)propane</t>
  </si>
  <si>
    <t>o-Propylphenol</t>
  </si>
  <si>
    <t>Phenol, 2-propyl-</t>
  </si>
  <si>
    <t>2-Propylphenol</t>
  </si>
  <si>
    <t>123-75-1</t>
  </si>
  <si>
    <t>Pyrrolidine</t>
  </si>
  <si>
    <t>Tetrahydropyrrole</t>
  </si>
  <si>
    <t>Tetramethylenimine</t>
  </si>
  <si>
    <t>5435-64-3</t>
  </si>
  <si>
    <t>Hexanal, 3,5,5-trimethyl-</t>
  </si>
  <si>
    <t>3,5,5-Trimethylhexanal</t>
  </si>
  <si>
    <t>Isononyl aldehyde</t>
  </si>
  <si>
    <t>Vandor B</t>
  </si>
  <si>
    <t>22694-96-8</t>
  </si>
  <si>
    <t>Oxazole, 2,5-dihydro-2,4,5-trimethyl-</t>
  </si>
  <si>
    <t>2,4,5-Trimethyl-delta-3-oxazoline</t>
  </si>
  <si>
    <t>2,4,5-Trimethyl-2,5-dihydrooxazole</t>
  </si>
  <si>
    <t>4906-24-5</t>
  </si>
  <si>
    <t>Acetoin acetate</t>
  </si>
  <si>
    <t>2-Acetoxy-3-butanone</t>
  </si>
  <si>
    <t>Acetyl methyl carbinyl acetate</t>
  </si>
  <si>
    <t>2-Butanone, 3-(acetyloxy)-</t>
  </si>
  <si>
    <t>2-Butanon-3-yl acetate</t>
  </si>
  <si>
    <t>2530-10-1</t>
  </si>
  <si>
    <t>3-Acetyl-2,5-dimethylthiophene</t>
  </si>
  <si>
    <t>2,5-Dimethyl-3-acetylthiophene</t>
  </si>
  <si>
    <t>Ethanone, 1-(2,5-dimethyl-3-thienyl)-</t>
  </si>
  <si>
    <t>16128-68-0</t>
  </si>
  <si>
    <t>1,2-Butanedithiol</t>
  </si>
  <si>
    <t>1,2-Dimercaptobutane</t>
  </si>
  <si>
    <t>24330-52-7</t>
  </si>
  <si>
    <t>1,3-Butanedithiol</t>
  </si>
  <si>
    <t>1,3-Dimercaptobutane</t>
  </si>
  <si>
    <t>108-39-4</t>
  </si>
  <si>
    <t>m-Cresol</t>
  </si>
  <si>
    <t>m-Cresylic acid</t>
  </si>
  <si>
    <t>1-Hydroxy-3-methylbenzene</t>
  </si>
  <si>
    <t>3-Hydroxytoluene</t>
  </si>
  <si>
    <t>1-Methyl-3-hydroxybenzene</t>
  </si>
  <si>
    <t>3-Methylphenol</t>
  </si>
  <si>
    <t>m-Methylphenol</t>
  </si>
  <si>
    <t>Phenol, 3-methyl-</t>
  </si>
  <si>
    <t>98-89-5</t>
  </si>
  <si>
    <t>Cyclohexanecarboxylic acid</t>
  </si>
  <si>
    <t>10519-33-2</t>
  </si>
  <si>
    <t>3-Decen-2-one</t>
  </si>
  <si>
    <t>Heptylideneacetone</t>
  </si>
  <si>
    <t>Oenanthylideneacetone</t>
  </si>
  <si>
    <t>72869-75-1</t>
  </si>
  <si>
    <t>Diallyl di-, tri-, tetra-, and pentasulfides</t>
  </si>
  <si>
    <t>Diallyl polysulfides</t>
  </si>
  <si>
    <t>Polysulfides, diallyl</t>
  </si>
  <si>
    <t>2-Propenylpolysulfides</t>
  </si>
  <si>
    <t>67715-79-1</t>
  </si>
  <si>
    <t>1,2-Di((1'-ethoxy)ethoxy)propane</t>
  </si>
  <si>
    <t>3,5,8,10-Tetraoxadodecane, 4,6,9-trimethyl-</t>
  </si>
  <si>
    <t>3782-00-1</t>
  </si>
  <si>
    <t>Benzofuran, 2,3-dimethyl-</t>
  </si>
  <si>
    <t>2,3-Dimethylbenzofuran</t>
  </si>
  <si>
    <t>624-92-0</t>
  </si>
  <si>
    <t>Dimethyl disulfide</t>
  </si>
  <si>
    <t>Disulfide, dimethyl</t>
  </si>
  <si>
    <t>Methyl disulfide</t>
  </si>
  <si>
    <t>108-83-8</t>
  </si>
  <si>
    <t>Diisobutyl ketone</t>
  </si>
  <si>
    <t>2,6-Dimethyl-4-heptanone</t>
  </si>
  <si>
    <t>4-Heptanone, 2,6-dimethyl-</t>
  </si>
  <si>
    <t>Isobutyl ketone</t>
  </si>
  <si>
    <t>Isovalerone</t>
  </si>
  <si>
    <t>61295-51-0</t>
  </si>
  <si>
    <t>1,3-Diisopropylacetonyl 2-methyl-3-furyl sulfide</t>
  </si>
  <si>
    <t>2,6-Dimethyl-3-((2-methyl-3-furyl)thio)-4-heptanone</t>
  </si>
  <si>
    <t>4-Heptanone, 2,6-dimethyl-3-[(2-methyl-3-furanyl)thio]-</t>
  </si>
  <si>
    <t>3-((2-Methyl-3-furyl)thio)-2,6-dimethyl-4-heptanone</t>
  </si>
  <si>
    <t>13877-91-3</t>
  </si>
  <si>
    <t>3,7-Dimethyl-1,3,6-octatriene</t>
  </si>
  <si>
    <t>Ocimene</t>
  </si>
  <si>
    <t>trans-beta-Ocimene</t>
  </si>
  <si>
    <t>1,3,6-Octatriene, 3,7-dimethyl-</t>
  </si>
  <si>
    <t>108-48-5</t>
  </si>
  <si>
    <t>2,6-Dimethylpyridine</t>
  </si>
  <si>
    <t>2,6-Lutidine</t>
  </si>
  <si>
    <t>23654-92-4</t>
  </si>
  <si>
    <t>3,5-Dimethyl-1,2,4-trithiolane</t>
  </si>
  <si>
    <t>1,2,4-Trithiolane, 3,5-dimethyl-</t>
  </si>
  <si>
    <t>3796-70-1</t>
  </si>
  <si>
    <t>2,6-Dimethyl-2,6-undecadien-10-one</t>
  </si>
  <si>
    <t>6,10-Dimethyl-5,9-undecadien-2-one</t>
  </si>
  <si>
    <t>Geranyl acetone</t>
  </si>
  <si>
    <t>5,9-Undecadien-2-one, 6,10-dimethyl-, (E)</t>
  </si>
  <si>
    <t>105-95-3</t>
  </si>
  <si>
    <t>Astratone</t>
  </si>
  <si>
    <t>Ethylene brassylate</t>
  </si>
  <si>
    <t>Cyclo-1,13-ethylenedioxytridecan-1,13-dione</t>
  </si>
  <si>
    <t>1,4-Dioxacycloheptadecane-5,17-dione</t>
  </si>
  <si>
    <t>Ethylene glycol brassylate, cyclic diester</t>
  </si>
  <si>
    <t>Ethylene undecane dicarboxylate</t>
  </si>
  <si>
    <t>Musk T</t>
  </si>
  <si>
    <t>Tridecanedioic acid cyclic ethylene glycol diester</t>
  </si>
  <si>
    <t>3289-28-9</t>
  </si>
  <si>
    <t>Cyclohexanecarboxylic acid, ethyl ester</t>
  </si>
  <si>
    <t>Ethyl cyclohexanecarboxylate</t>
  </si>
  <si>
    <t>2305-25-1</t>
  </si>
  <si>
    <t>Ethyl 3-hydroxyhexanoate</t>
  </si>
  <si>
    <t>Hexanoic acid, 3-hydroxy-, ethyl ester</t>
  </si>
  <si>
    <t>104-90-5</t>
  </si>
  <si>
    <t>5-Ethyl-2-methylpyridine</t>
  </si>
  <si>
    <t>2-Methyl-5-ethylpyridine</t>
  </si>
  <si>
    <t>Pyridine, 5-ethyl-2-methyl-</t>
  </si>
  <si>
    <t>589-82-2</t>
  </si>
  <si>
    <t>n-Butyl ethyl carbinol</t>
  </si>
  <si>
    <t>3-Heptanol</t>
  </si>
  <si>
    <t>Ethyl butyl carbinol</t>
  </si>
  <si>
    <t>118-93-4</t>
  </si>
  <si>
    <t>o-Acetylphenol</t>
  </si>
  <si>
    <t>2-Hydroxyacetophenone</t>
  </si>
  <si>
    <t>Ethanone, 1-(2-hydroxyphenyl)-</t>
  </si>
  <si>
    <t>o-Hydroxyacetophenone</t>
  </si>
  <si>
    <t>65620-50-0</t>
  </si>
  <si>
    <t>6-Hydroxydihydrotheaspirane</t>
  </si>
  <si>
    <t>6-Hydroxy-2,6,10,10-tetramethyl-1-oxaspiro(4,5)decane</t>
  </si>
  <si>
    <t>1-Oxaspiro[4.5]decan-6-ol, 2,6,10,10-tetramethyl-,[2S-[2.alpha.,5.alpha.(R*)]]-</t>
  </si>
  <si>
    <t>3142-66-3</t>
  </si>
  <si>
    <t>Acetyl ethyl carbinol</t>
  </si>
  <si>
    <t>3-Hydroxy-2-pentanone</t>
  </si>
  <si>
    <t>2-Pentanone, 3-hydroxy-</t>
  </si>
  <si>
    <t>2308-18-1</t>
  </si>
  <si>
    <t>Amyl(iso) acetoacetate</t>
  </si>
  <si>
    <t>Isoamyl acetoacetate</t>
  </si>
  <si>
    <t>Butanoic acid, 3-oxo-, 3-methylbutyl ester</t>
  </si>
  <si>
    <t>Isoamyl beta-ketobutyrate</t>
  </si>
  <si>
    <t>Isoamyl 3-oxobutanoate</t>
  </si>
  <si>
    <t>Isopentyl acetoacetate</t>
  </si>
  <si>
    <t>3-Methylbutyl 3-oxobutanoate</t>
  </si>
  <si>
    <t>11050-62-7</t>
  </si>
  <si>
    <t>2-Cyclopenten-1-one, 2-methyl-3-(2-pentenyl)-</t>
  </si>
  <si>
    <t>Isojasmone</t>
  </si>
  <si>
    <t>2-Hexyl-2-cyclopenten-1-one and 2-hexylidenecylopentanone (mixture)</t>
  </si>
  <si>
    <t>2-Hexylidene cyclopentanone and 2-hexyl-2-cyclopenten-1-one (mixture)</t>
  </si>
  <si>
    <t>2-Methyl-3-pent-2-enylcyclopent-2-enone</t>
  </si>
  <si>
    <t>78-59-1</t>
  </si>
  <si>
    <t>2-Cyclohexen-1-one, 3,5,5-trimethyl-</t>
  </si>
  <si>
    <t>Isophorone</t>
  </si>
  <si>
    <t>Isoacetophorone</t>
  </si>
  <si>
    <t>3,5,5-Trimethyl-2-cyclohexen-1-one</t>
  </si>
  <si>
    <t>13925-05-8</t>
  </si>
  <si>
    <t>5-Isopropyl-2-methylpyrazine</t>
  </si>
  <si>
    <t>2-Methyl-5-isopropylpyrazine</t>
  </si>
  <si>
    <t>Pyrazine, 2-methyl-5-(1-methylethyl)-</t>
  </si>
  <si>
    <t>15679-13-7</t>
  </si>
  <si>
    <t>2-Isopropyl-4-methylthiazole</t>
  </si>
  <si>
    <t>4-Methyl-2-isopropylthiazole</t>
  </si>
  <si>
    <t>Thiazole, 4-methyl-2-(1-methylethyl)-</t>
  </si>
  <si>
    <t>110-27-0</t>
  </si>
  <si>
    <t>Isopropyl myristate</t>
  </si>
  <si>
    <t>Isopropyl tetradecanoate</t>
  </si>
  <si>
    <t>Tetradecanoic acid, 1-methylethyl ester</t>
  </si>
  <si>
    <t>2111-75-3</t>
  </si>
  <si>
    <t>1-Cyclohexene-1-carboxaldehyde, 4-(1-methylethenyl)-</t>
  </si>
  <si>
    <t>p-Mentha-1,8-dien-7-al</t>
  </si>
  <si>
    <t>Dihydrocuminic aldehyde</t>
  </si>
  <si>
    <t>4-Isopropenyl-1-cyclohexene-1-carboxaldehyde</t>
  </si>
  <si>
    <t>Perilla aldehyde</t>
  </si>
  <si>
    <t>Perillaldehyde</t>
  </si>
  <si>
    <t>99-86-5</t>
  </si>
  <si>
    <t>1,3-Cyclohexadiene, 1-methyl-4-(1-methylethyl)-</t>
  </si>
  <si>
    <t>p-Mentha-1,3-diene</t>
  </si>
  <si>
    <t>1-Methyl-4-isopropyl-1,3-cyclohexadiene</t>
  </si>
  <si>
    <t>Terpilene</t>
  </si>
  <si>
    <t>alpha-Terpinene</t>
  </si>
  <si>
    <t>99-85-4</t>
  </si>
  <si>
    <t>Crithmene</t>
  </si>
  <si>
    <t>p-Mentha-1,4-diene</t>
  </si>
  <si>
    <t>1,4-Cyclohexadiene, 1-methyl-4-(1-methylethyl)-</t>
  </si>
  <si>
    <t>1-Methyl-4-isopropyl-1,4-cyclohexadiene</t>
  </si>
  <si>
    <t>Moslene</t>
  </si>
  <si>
    <t>gamma-Terpinene</t>
  </si>
  <si>
    <t>491-09-8</t>
  </si>
  <si>
    <t>2-Cyclohexen-1-one, 3-methyl-6-(1-methylethylidene)-</t>
  </si>
  <si>
    <t>p-Mentha-1,4(8)-dien-3-one</t>
  </si>
  <si>
    <t>1-Methyl-4-isopropylidene-1-cyclohexen-3-one</t>
  </si>
  <si>
    <t>Piperitenone</t>
  </si>
  <si>
    <t>15111-96-3</t>
  </si>
  <si>
    <t>1-Cyclohexen-1-methanol, 4-(1-methylethenyl)-, acetate</t>
  </si>
  <si>
    <t>p-Mentha-1,8-dien-7-yl acetate</t>
  </si>
  <si>
    <t>Dihydrocuminyl acetate</t>
  </si>
  <si>
    <t>4-Isopropenyl-1-cyclohexene carbinol acetate</t>
  </si>
  <si>
    <t>Menthadien-7-carbinyl acetate</t>
  </si>
  <si>
    <t>1,8-para-Menthadien-7-yl acetate</t>
  </si>
  <si>
    <t>4-(1-Methylvinyl)cyclohex-1-ene-1-methylacetate</t>
  </si>
  <si>
    <t>Perillyl acetate</t>
  </si>
  <si>
    <t>499-69-4</t>
  </si>
  <si>
    <t>Carvomenthol</t>
  </si>
  <si>
    <t>p-Menthan-2-ol</t>
  </si>
  <si>
    <t>Cyclohexanol, 2-methyl-5-(1-methylethyl)-</t>
  </si>
  <si>
    <t>Hexahydrocarvacrol</t>
  </si>
  <si>
    <t>3-Isopropyl-6-methylcyclohexanol</t>
  </si>
  <si>
    <t>1-Methyl-4-isopropyl-2-cyclohexanol</t>
  </si>
  <si>
    <t>586-82-3</t>
  </si>
  <si>
    <t>3-Cyclohexen-1-ol, 1-methyl-4-(1-methylethyl)-</t>
  </si>
  <si>
    <t>p-Menth-3-en-1-ol</t>
  </si>
  <si>
    <t>4-Isopropyl-1-methyl-3-cyclohexen-1-ol</t>
  </si>
  <si>
    <t>1-Methyl-4-isopropyl-3-cyclohexen-1-ol</t>
  </si>
  <si>
    <t>1-Terpinenol</t>
  </si>
  <si>
    <t>138-87-4</t>
  </si>
  <si>
    <t>Cyclohexanal, 1-methyl-4-(1-methylethenyl)-</t>
  </si>
  <si>
    <t>p-Menth-8-en-1-ol</t>
  </si>
  <si>
    <t>4-Isopropenyl-1-methyl-1-cyclohexanol</t>
  </si>
  <si>
    <t>1-Methyl-4-isopropenylcyclohexan-1-ol</t>
  </si>
  <si>
    <t>beta-Terpineol</t>
  </si>
  <si>
    <t>beta-Terpinol</t>
  </si>
  <si>
    <t>7764-50-3</t>
  </si>
  <si>
    <t>Cyclohexanone, 2-methyl-5-(1-methylethenyl)-, trans-</t>
  </si>
  <si>
    <t>p-Menth-8-en-2-one</t>
  </si>
  <si>
    <t>Dihydrocarvone</t>
  </si>
  <si>
    <t>cis-Dihydrocarvone</t>
  </si>
  <si>
    <t>3-Isopropenyl-6-methylcyclohexanone</t>
  </si>
  <si>
    <t>2-Methyl-5-(1-methyl)ethenyl)cyclohexanone</t>
  </si>
  <si>
    <t>2-Methyl-5-(1-methylvinyl)cyclohexan-1-one</t>
  </si>
  <si>
    <t>17916-91-5</t>
  </si>
  <si>
    <t>9-Acetoxy-1-p-menthene</t>
  </si>
  <si>
    <t>1-p-Menthen-9-yl acetate</t>
  </si>
  <si>
    <t>3-Cyclohexene-1-methanol, .alpha.,4-dimethyl-, acetate</t>
  </si>
  <si>
    <t>p-Menth-1-en-9-yl acetate</t>
  </si>
  <si>
    <t>1963-36-6</t>
  </si>
  <si>
    <t>4-Methoxycinnamaldehyde</t>
  </si>
  <si>
    <t>p-Methoxycinnamaldehyde</t>
  </si>
  <si>
    <t>3-(4-Methoxyphenyl)-2-propenal</t>
  </si>
  <si>
    <t>2-Propenal, 3-(4-Methoxyphenyl)-</t>
  </si>
  <si>
    <t>4630-82-4</t>
  </si>
  <si>
    <t>Cyclohexanecarboxylic acid, methyl ester</t>
  </si>
  <si>
    <t>Methyl cyclohexanecarboxylate</t>
  </si>
  <si>
    <t>32737-14-7</t>
  </si>
  <si>
    <t>2-Methyl-3,5 or 6-ethoxypyrazine</t>
  </si>
  <si>
    <t>61295-41-8</t>
  </si>
  <si>
    <t>1,3-Diethylacetonyl 2-methyl-3-furyl sulfide</t>
  </si>
  <si>
    <t>3-((2-Methyl-3-furyl)thio)-4-heptanone</t>
  </si>
  <si>
    <t>4-Heptanone, 3-[(2-methyl-3-furanyl)thio]-</t>
  </si>
  <si>
    <t>61295-50-9</t>
  </si>
  <si>
    <t>1,3-Dipropylacetonyl 2-methyl-3-furyl sulfide</t>
  </si>
  <si>
    <t>4-((2-Methyl-3-furyl)thio)-5-nonanone</t>
  </si>
  <si>
    <t>5-Nonanone, 4-((2-methyl-3-furyl)thio)-</t>
  </si>
  <si>
    <t>628-46-6</t>
  </si>
  <si>
    <t>Hexanoic acid, 5-methyl-</t>
  </si>
  <si>
    <t>5-Methylhexanoic acid</t>
  </si>
  <si>
    <t>Isoheptanoic acid</t>
  </si>
  <si>
    <t>Isovenanthic acid</t>
  </si>
  <si>
    <t>65505-17-1</t>
  </si>
  <si>
    <t>Furan, 2-methyl-3-(methyldithio)-</t>
  </si>
  <si>
    <t>Methyl 2-methyl-3-furyl disulfide</t>
  </si>
  <si>
    <t>45019-28-1</t>
  </si>
  <si>
    <t>4-Methylnonanoic acid</t>
  </si>
  <si>
    <t>4-Methylpelargonic acid</t>
  </si>
  <si>
    <t>Nonanoic acid, 4-methyl-</t>
  </si>
  <si>
    <t>54947-74-9</t>
  </si>
  <si>
    <t>4-Methyloctanoic acid</t>
  </si>
  <si>
    <t>Octanoic acid, 4-methyl-</t>
  </si>
  <si>
    <t>5905-47-5</t>
  </si>
  <si>
    <t>Disulfide, methyl 1-propenyl-</t>
  </si>
  <si>
    <t>Methyl 1-propenyl disulfide</t>
  </si>
  <si>
    <t>Methyldithio-1-propene</t>
  </si>
  <si>
    <t>1-Propenyl methyl disulfide</t>
  </si>
  <si>
    <t>3720-16-9</t>
  </si>
  <si>
    <t>Celery ketone</t>
  </si>
  <si>
    <t>3-Methyl-5-propyl-2-cyclohexen-1-one</t>
  </si>
  <si>
    <t>2-Cyclohexen-1-one, 3-methyl-5-propyl-</t>
  </si>
  <si>
    <t>3-Methyl-5-propylcyclohex-2-enone</t>
  </si>
  <si>
    <t>67715-80-4</t>
  </si>
  <si>
    <t>2-Methyl-4-propyl-1,3-oxathiane</t>
  </si>
  <si>
    <t>1,3-Oxathiane, 2-methyl-4-propyl-</t>
  </si>
  <si>
    <t>67715-81-5</t>
  </si>
  <si>
    <t>1,4-Nonadiol diacetate</t>
  </si>
  <si>
    <t>1,4-Nonanediol diacetate</t>
  </si>
  <si>
    <t>2277-19-2</t>
  </si>
  <si>
    <t>(Z)-Non-6-enal</t>
  </si>
  <si>
    <t>cis-6-Nonenal</t>
  </si>
  <si>
    <t>6-Nonenal, (z)-</t>
  </si>
  <si>
    <t>589-98-0</t>
  </si>
  <si>
    <t>Amyl ethyl carbinol</t>
  </si>
  <si>
    <t>3-Octanol</t>
  </si>
  <si>
    <t>Ethyl n-amyl carbinol</t>
  </si>
  <si>
    <t>Octanol-3</t>
  </si>
  <si>
    <t>2442-10-6</t>
  </si>
  <si>
    <t>3-Acetoxyoctene</t>
  </si>
  <si>
    <t>1-Octen-3-yl acetate</t>
  </si>
  <si>
    <t>Amyl crotonyl acetate</t>
  </si>
  <si>
    <t>Amyl vinyl carbinyl acetate</t>
  </si>
  <si>
    <t>1-Octen-3-ol, acetate</t>
  </si>
  <si>
    <t>Octenyl acetate</t>
  </si>
  <si>
    <t>beta-Octenyl acetate</t>
  </si>
  <si>
    <t>n-Pentyl vinyl carbinol acetate</t>
  </si>
  <si>
    <t>4864-61-3</t>
  </si>
  <si>
    <t>n-Amyl ethyl carbinyl acetate</t>
  </si>
  <si>
    <t>3-Octyl acetate</t>
  </si>
  <si>
    <t>3-Octanol, acetate</t>
  </si>
  <si>
    <t>616-25-1</t>
  </si>
  <si>
    <t>Ethyl vinyl carbinol</t>
  </si>
  <si>
    <t>1-Penten-3-ol</t>
  </si>
  <si>
    <t>Vinyl ethyl carbinol</t>
  </si>
  <si>
    <t>63-91-2</t>
  </si>
  <si>
    <t>Alanine, phenyl-, l-</t>
  </si>
  <si>
    <t>L-Phenylalanine</t>
  </si>
  <si>
    <t>L-alpha-Aminohydrocinnamic acid</t>
  </si>
  <si>
    <t>L-2-Amino-3-phenylpropionic acid</t>
  </si>
  <si>
    <t>L-alpha-Amino-beta-phenylpropionic acid</t>
  </si>
  <si>
    <t>L-beta-Phenylalanine</t>
  </si>
  <si>
    <t>L-3-Phenyl-2-aminopropanoic acid</t>
  </si>
  <si>
    <t>65545-81-5</t>
  </si>
  <si>
    <t>Benzeneacetaldehyde, .alpha.-(2-furanylmethylene)-, (E)-</t>
  </si>
  <si>
    <t>2-Phenyl-3-(2-furyl)prop-2-enal</t>
  </si>
  <si>
    <t>2-Furfurylidenephenylacetaldehyde</t>
  </si>
  <si>
    <t>5947-36-4</t>
  </si>
  <si>
    <t>Bicyclo[3.1.1]heptan-3-ol, 6,6-dimethyl-2-methylene-</t>
  </si>
  <si>
    <t>2(10)-Pinen-3-ol</t>
  </si>
  <si>
    <t>6,6-Dimethyl-3-hydroxy-2-methylenebicyclo(3.1.1)heptane</t>
  </si>
  <si>
    <t>6,6-Dimethyl-2-methylenebicyclo(3.1.1)heptan-3-ol</t>
  </si>
  <si>
    <t>Pinocarveol</t>
  </si>
  <si>
    <t>109-80-8</t>
  </si>
  <si>
    <t>1,3-Dimercaptopropane</t>
  </si>
  <si>
    <t>1,3-Propanedithiol</t>
  </si>
  <si>
    <t>Trimethylene dimercaptan</t>
  </si>
  <si>
    <t>108-46-3</t>
  </si>
  <si>
    <t>1,3-Benzenediol</t>
  </si>
  <si>
    <t>Resorcinol</t>
  </si>
  <si>
    <t>m-Dihydroxybenzene</t>
  </si>
  <si>
    <t>2721-22-4</t>
  </si>
  <si>
    <t>5-Hydroxytetradecanoic acid lactone</t>
  </si>
  <si>
    <t>delta-Tetradecalactone</t>
  </si>
  <si>
    <t>2H-Pyran-2-one, tetrahydro-6-nonyl-</t>
  </si>
  <si>
    <t>Tetradeca-1,5-lactone</t>
  </si>
  <si>
    <t>83-67-0</t>
  </si>
  <si>
    <t>3,7-Dihydro-3,7-dimethyl-1H-purine-2,6-dione</t>
  </si>
  <si>
    <t>Theobromine</t>
  </si>
  <si>
    <t>3,7-Dimethylxanthine</t>
  </si>
  <si>
    <t>1H-Purine-2,6-dione, 3,7-dihydro-3,7-dimethyl-</t>
  </si>
  <si>
    <t>4501-58-0</t>
  </si>
  <si>
    <t>Acetaldehyde, (2,2,3,-trimethylcyclopent-3-en-1-yl</t>
  </si>
  <si>
    <t>(2,2,3-Trimethylcyclopent-3-en-1-yl)acetaldehyde</t>
  </si>
  <si>
    <t>Campholenic aldehyde</t>
  </si>
  <si>
    <t>(R)-2,2,3-Trimethylcyclopent-3-ene-1-acetaldehyde</t>
  </si>
  <si>
    <t>67715-82-6</t>
  </si>
  <si>
    <t>3,5,9,11-Tetraoxatridecane, 7-(1-ethoxyethoxy)-4,10-dimethyl-</t>
  </si>
  <si>
    <t>1,2,3-Tris((1'-ethoxy)ethoxy)propane</t>
  </si>
  <si>
    <t>473-67-6</t>
  </si>
  <si>
    <t>Bicyclo[3.1.1]hept-3-en-2-ol, 4,6,6-trimethyl-</t>
  </si>
  <si>
    <t>Verbenol</t>
  </si>
  <si>
    <t>4-Hydroxy-2,6,6-trimethylbicyclo(3.1.1)hept-2-ene</t>
  </si>
  <si>
    <t>2-Pinen-4-ol</t>
  </si>
  <si>
    <t>4,6,6-Trimethylbicyclo(3.1.1)hept-3-en-2-ol</t>
  </si>
  <si>
    <t>d-Verbenol</t>
  </si>
  <si>
    <t>95-87-4</t>
  </si>
  <si>
    <t>2,5-Dimethylphenol</t>
  </si>
  <si>
    <t>2,5-Xylenol</t>
  </si>
  <si>
    <t>1-Hydroxy-2,5-dimethylbenzene</t>
  </si>
  <si>
    <t>Phenol, 2,5-dimethyl-</t>
  </si>
  <si>
    <t>95-65-8</t>
  </si>
  <si>
    <t>3,4-Dimethylphenol</t>
  </si>
  <si>
    <t>3,4-Xylenol</t>
  </si>
  <si>
    <t>1-Hydroxy-3,4-dimethylbenzene</t>
  </si>
  <si>
    <t>Phenol, 3,4-dimethyl-</t>
  </si>
  <si>
    <t>766-92-7</t>
  </si>
  <si>
    <t>Benzene, [(methylthio)methyl]-</t>
  </si>
  <si>
    <t>Benzyl methyl sulfide</t>
  </si>
  <si>
    <t>Methyl benzyl sulfide</t>
  </si>
  <si>
    <t>Methylthiomethyl benzene</t>
  </si>
  <si>
    <t>alpha-(Methylthio)toluene</t>
  </si>
  <si>
    <t>2785-87-7</t>
  </si>
  <si>
    <t>Dihydroeugenol</t>
  </si>
  <si>
    <t>2-Methoxy-4-propylphenol</t>
  </si>
  <si>
    <t>Phenol, 2-methoxy-4-propyl-</t>
  </si>
  <si>
    <t>4-Propylguaicol</t>
  </si>
  <si>
    <t>5-Propyl-ortho-hydroxyanisole</t>
  </si>
  <si>
    <t>4-Propyl-ortho-methoxyphenol</t>
  </si>
  <si>
    <t>80-59-1</t>
  </si>
  <si>
    <t>2-Butenoic acid, 2-methyl-, (E)</t>
  </si>
  <si>
    <t>2-Methyl-trans-2-butenoic acid</t>
  </si>
  <si>
    <t>trans-2-Methylcrotonic acid</t>
  </si>
  <si>
    <t>Tiglic acid</t>
  </si>
  <si>
    <t>999999-26-9</t>
  </si>
  <si>
    <t>4-(Methylthio)butanol</t>
  </si>
  <si>
    <t>40878-72-6</t>
  </si>
  <si>
    <t>2-Butenal, 2-[(methylthio)methyl]-</t>
  </si>
  <si>
    <t>2-(Methylthio)methyl-2-butenal</t>
  </si>
  <si>
    <t>2-Ethylidene methional</t>
  </si>
  <si>
    <t>76649-14-4</t>
  </si>
  <si>
    <t>3-Octen-2-ol</t>
  </si>
  <si>
    <t>4643-27-0</t>
  </si>
  <si>
    <t>Butyl propenyl ketone</t>
  </si>
  <si>
    <t>2-Octen-4-one</t>
  </si>
  <si>
    <t>Propenyl butyl ketone</t>
  </si>
  <si>
    <t>29811-50-5</t>
  </si>
  <si>
    <t>Butanoic acid, 2-methyl-, octyl ester</t>
  </si>
  <si>
    <t>Octyl 2-methylbutyrate</t>
  </si>
  <si>
    <t>1565-81-7</t>
  </si>
  <si>
    <t>3-Decanol</t>
  </si>
  <si>
    <t>58-86-6</t>
  </si>
  <si>
    <t>2,3,4,5-Tetrahydroxypentanal</t>
  </si>
  <si>
    <t>d-Xylose</t>
  </si>
  <si>
    <t>61197-09-9</t>
  </si>
  <si>
    <t>Furan, 2-methyl-3-(propyldithio)-</t>
  </si>
  <si>
    <t>Propyl 2-methyl-3-furyl disulfide</t>
  </si>
  <si>
    <t>2-Methyl-3-furyl propyl disulfide</t>
  </si>
  <si>
    <t>4798-44-1</t>
  </si>
  <si>
    <t>1-Hexen-3-ol</t>
  </si>
  <si>
    <t>1-Vinylbutan-1-ol</t>
  </si>
  <si>
    <t>Vinyl propyl carbinol</t>
  </si>
  <si>
    <t>1193-79-9</t>
  </si>
  <si>
    <t>2-Acetyl-5-methylfuran</t>
  </si>
  <si>
    <t>Ethanone, 1-(5-methyl-2-furanyl)-</t>
  </si>
  <si>
    <t>1-(5-Methyl-2-furyl)ethanone</t>
  </si>
  <si>
    <t>Methyl 5-methyl-2-furyl ketone</t>
  </si>
  <si>
    <t>16429-21-3</t>
  </si>
  <si>
    <t>epsilon-Dodecalactone</t>
  </si>
  <si>
    <t>7-Hexyl-2-oxepanone</t>
  </si>
  <si>
    <t>2-Oxepanone, 7-hexyl-</t>
  </si>
  <si>
    <t>43039-98-1</t>
  </si>
  <si>
    <t>1-Propanone, 1-(5-methyl-2-furanyl)-</t>
  </si>
  <si>
    <t>2-Propionylthiazole</t>
  </si>
  <si>
    <t>1-(2-Thiazolyl)-1-propanone</t>
  </si>
  <si>
    <t>16491-54-6</t>
  </si>
  <si>
    <t>Butanoic acid, 1-ethenylhexyl ester</t>
  </si>
  <si>
    <t>1-Octen-3-yl butyrate</t>
  </si>
  <si>
    <t>5579-78-2</t>
  </si>
  <si>
    <t>6-Butylhexanolide</t>
  </si>
  <si>
    <t>epsilon-Decalactone</t>
  </si>
  <si>
    <t>7-Butyl-2-oxepanone</t>
  </si>
  <si>
    <t>2-Oxepanone, 7-butyl-</t>
  </si>
  <si>
    <t>1073-26-3</t>
  </si>
  <si>
    <t>Ethyl 2-pyrrolyl ketone</t>
  </si>
  <si>
    <t>2-Propionylpyrrole</t>
  </si>
  <si>
    <t>1-Propanone, 1(1H-pyrrol-2-yl-</t>
  </si>
  <si>
    <t>1-(2-Pyrrolyl)-1-propanone</t>
  </si>
  <si>
    <t>288-47-1</t>
  </si>
  <si>
    <t>Thiazole</t>
  </si>
  <si>
    <t>108-98-5</t>
  </si>
  <si>
    <t>Benzenethiol</t>
  </si>
  <si>
    <t>Thiophenol</t>
  </si>
  <si>
    <t>150-60-7</t>
  </si>
  <si>
    <t>BDS</t>
  </si>
  <si>
    <t>Benzyl disulfide</t>
  </si>
  <si>
    <t>alpha-(Benzyldithio)toluene</t>
  </si>
  <si>
    <t>Dibenzyl disulfide</t>
  </si>
  <si>
    <t>1,4-Diphenyl-2,3-dithiobutane</t>
  </si>
  <si>
    <t>Di(phenylmethyl)disulfide</t>
  </si>
  <si>
    <t>Disulfide, bis(phenylmethyl)</t>
  </si>
  <si>
    <t>10521-91-2</t>
  </si>
  <si>
    <t>Benzenepentanol</t>
  </si>
  <si>
    <t>5-Phenylpentanol</t>
  </si>
  <si>
    <t>Phenylamyl alcohol</t>
  </si>
  <si>
    <t>5-Phenylpentan-1-ol</t>
  </si>
  <si>
    <t>65894-82-8</t>
  </si>
  <si>
    <t>2-(2-Butyl)-4,5-dimethyl-3-thiazoline</t>
  </si>
  <si>
    <t>2,5-Dihydro-4,5-dimethyl-2-(1-methylpropyl)thiazole</t>
  </si>
  <si>
    <t>Thiazole, 2,5-dihydro-4,5-dimethyl-2-(1-methylpropyl)-</t>
  </si>
  <si>
    <t>76788-46-0</t>
  </si>
  <si>
    <t>4,5-Dimethyl-2-ethyl-3-thiazoline</t>
  </si>
  <si>
    <t>2-Ethyl-2,5-dihydro-4,5-dimethylthiazole</t>
  </si>
  <si>
    <t>2-Ethyl-4,5-dimethyl-3-thiazoline</t>
  </si>
  <si>
    <t>Thiazole, 2-ethyl-2,5-dihydro-4,5-dimethyl-</t>
  </si>
  <si>
    <t>65894-83-9</t>
  </si>
  <si>
    <t>2,5-Dihydro-4,5-dimethyl-2-(2-methylpropyl)thiazole</t>
  </si>
  <si>
    <t>4,5-Dimethyl-2-isobutyl-3-thiazoline</t>
  </si>
  <si>
    <t>2-Isobutyl-4,5-dimethyl-3-thiazoline</t>
  </si>
  <si>
    <t>Thiazole, 2,5-dihydro-4,5-dimethyl-2-(2-methylpropyl)-</t>
  </si>
  <si>
    <t>57378-68-4</t>
  </si>
  <si>
    <t>2-Buten-1-one, 1-(2,6,6-trimethyl-3-cyclohexen-1-yl)-</t>
  </si>
  <si>
    <t>1-(2,6,6-Trimethyl-3-cyclohexen-1-yl)-2-buten-1-one</t>
  </si>
  <si>
    <t>delta-Damascone</t>
  </si>
  <si>
    <t>Dihydro floriffone TD</t>
  </si>
  <si>
    <t>27538-09-6</t>
  </si>
  <si>
    <t>2-Ethyl-4-hydroxy-5-methyl-3(2H)-furanone</t>
  </si>
  <si>
    <t>5-Ethyl-4-hydroxy-2-methyl-3(2H)-furanone</t>
  </si>
  <si>
    <t>3(2H)-Furanone, 5-ethyl-4-hydroxy-2-methyl-</t>
  </si>
  <si>
    <t>25312-34-9</t>
  </si>
  <si>
    <t>3-Buten-2-ol, 4-(2,6,6-trimethyl-2-cyclohexen-1-yl)-</t>
  </si>
  <si>
    <t>alpha-Ionol</t>
  </si>
  <si>
    <t>4-(2,6,6-Trimethyl-2-cyclohexenyl)-3-buten-2-ol</t>
  </si>
  <si>
    <t>22029-76-1</t>
  </si>
  <si>
    <t>3-Buten-2-ol, 4-(2,6,6-trimethyl-1-cyclohexen-1-yl)-</t>
  </si>
  <si>
    <t>beta-Ionol</t>
  </si>
  <si>
    <t>4-(2,6,6-Trimethyl-1-cyclohexen-1-yl)-3-buten-2-ol</t>
  </si>
  <si>
    <t>17283-81-7</t>
  </si>
  <si>
    <t>2-Butanone, 4-(2,6,6-trimethyl-1-cyclohexen-1-yl)-</t>
  </si>
  <si>
    <t>Dihydro-beta-ionone</t>
  </si>
  <si>
    <t>4-(2,6,6-Trimethyl-1-cyclohexenyl)butan-2-one</t>
  </si>
  <si>
    <t>3293-47-8</t>
  </si>
  <si>
    <t>1-Cyclohexene-1-propanol, .alpha.,2,6,6-tetramethyl-</t>
  </si>
  <si>
    <t>Dihydro-beta-ionol</t>
  </si>
  <si>
    <t>beta-Dihydroionol</t>
  </si>
  <si>
    <t>a,2,6,6-Tetramethylcyclohexene-1-propan-1-ol</t>
  </si>
  <si>
    <t>4-(2,6,6-Trimethyl-1-cyclohexenyl)butan-2-ol</t>
  </si>
  <si>
    <t>31499-72-6</t>
  </si>
  <si>
    <t>2-Butanone, 4-(2,6,6-trimethyl-2-cyclohexen-1-yl)-</t>
  </si>
  <si>
    <t>Dihydro-alpha-ionone</t>
  </si>
  <si>
    <t>4-(2,6,6-Trimethyl-2-cyclohexen-1-yl)butan-2-one</t>
  </si>
  <si>
    <t>103-05-9</t>
  </si>
  <si>
    <t>Butanol, 2-methyl-4-phenyl-</t>
  </si>
  <si>
    <t>2-Methyl-4-phenyl-2-butanol</t>
  </si>
  <si>
    <t>Dimethylphenylethyl carbinol</t>
  </si>
  <si>
    <t>1,1-Dimethyl-3-phenyl-1-propanol</t>
  </si>
  <si>
    <t>alpha,alpha-Dimethyl-gamma-phenylpropyl alcohol</t>
  </si>
  <si>
    <t>Phenyl ethyl dimethyl carbinol</t>
  </si>
  <si>
    <t>26563-74-6</t>
  </si>
  <si>
    <t>2-Amyl-4-methyl-1,3-dioxolane</t>
  </si>
  <si>
    <t>4-Methyl-2-pentyl-1,3-dioxolan</t>
  </si>
  <si>
    <t>1,3-Dioxolane, 4-methyl-2-pentyl-, cis-</t>
  </si>
  <si>
    <t>4-Methyl-2-pentyl-1,3-dioxolane</t>
  </si>
  <si>
    <t>28217-92-7</t>
  </si>
  <si>
    <t>Cyclohexylmethyl pyrazine</t>
  </si>
  <si>
    <t>Pyrazine, (cyclohexylmethyl)-</t>
  </si>
  <si>
    <t>2-Pyrazine cyclohexyl methyl</t>
  </si>
  <si>
    <t>2-Pyrazinyl cyclohexyl methyl</t>
  </si>
  <si>
    <t>(2-Pyrazinylmethyl)cyclohexane</t>
  </si>
  <si>
    <t>24817-51-4</t>
  </si>
  <si>
    <t>Benzylcarbinyl 2-methylbutyrate</t>
  </si>
  <si>
    <t>Phenylethyl 2-methylbutyrate</t>
  </si>
  <si>
    <t>Butanoic acid, 2-methyl-, 2-phenylethyl ester</t>
  </si>
  <si>
    <t>Phenethyl 2-methylbutyrate</t>
  </si>
  <si>
    <t>2-Phenylethyl 2-methylbutanoate</t>
  </si>
  <si>
    <t>beta-Phenylethyl alpha-methylbutanoate</t>
  </si>
  <si>
    <t>42436-07-7</t>
  </si>
  <si>
    <t>Benzeneacetic acid, 3-hexenyl ester, (z)-</t>
  </si>
  <si>
    <t>3-Hexenyl phenylacetate</t>
  </si>
  <si>
    <t>(Z)-Hex-3-enyl phenylacetate</t>
  </si>
  <si>
    <t>cis-3-Hexenyl phenylacetate</t>
  </si>
  <si>
    <t>beta,gamma-Hexenyl alpha-toluate</t>
  </si>
  <si>
    <t>3-Hexenyl alpha-toluate</t>
  </si>
  <si>
    <t>28664-35-9</t>
  </si>
  <si>
    <t>2,3-Dimethyl-4-hydroxy-2,5-dihydrofuran-5-one</t>
  </si>
  <si>
    <t>4,5-Dimethyl-3-hydroxy-2,5-dihydrofuran-2-one</t>
  </si>
  <si>
    <t>2(5H)-Furanone, 3-hydroxy-4,5-dimethyl-</t>
  </si>
  <si>
    <t>3-Hydroxy-4,5-dimethyl-2(5)-furanone</t>
  </si>
  <si>
    <t>2-Hydroxy-3-methyl-2-penten-4-olide</t>
  </si>
  <si>
    <t>19322-27-1</t>
  </si>
  <si>
    <t>3(2H)-Furanone, 4-hydroxy-5-methyl-</t>
  </si>
  <si>
    <t>4-Hydroxy-5-methyl-3(2H)-furanone</t>
  </si>
  <si>
    <t>4-Hydroxy-5-methyl-2,3-dihydrofuran-3-one</t>
  </si>
  <si>
    <t>5-Methyl-4-hydroxy-3(2H)-furanone</t>
  </si>
  <si>
    <t>26486-14-6</t>
  </si>
  <si>
    <t>4,5-Dihydro-2-methyl-3-furanthiol acetate</t>
  </si>
  <si>
    <t>2-Methyl-3-thioacetoxy-4,5-dihydrofuran</t>
  </si>
  <si>
    <t>Ethanethioic acid, S-(4,5-dihydro-2-methyl-3-furanyl) ester</t>
  </si>
  <si>
    <t>2-Methyl-4,5-dihydro-3-furanthiol acetate</t>
  </si>
  <si>
    <t>21662-13-5</t>
  </si>
  <si>
    <t>2,6-Dodecadienal, (E,Z)-</t>
  </si>
  <si>
    <t>2-trans-6-cis-Dodecadienal</t>
  </si>
  <si>
    <t>13552-96-0</t>
  </si>
  <si>
    <t>2,4,7-Tridecatrienal, (E,Z,Z)-</t>
  </si>
  <si>
    <t>2-trans-4-cis-7-cis-Tridecatrienal</t>
  </si>
  <si>
    <t>432-25-7</t>
  </si>
  <si>
    <t>alpha &amp; beta-Cyclocitral (50-50)</t>
  </si>
  <si>
    <t>2,6,6-Trimethyl-1&amp;2-cyclohexen-1-carboxaldehyde</t>
  </si>
  <si>
    <t>2,6,6-Trimethylcyclohexene-1-carbaldehyde</t>
  </si>
  <si>
    <t>1504-75-2</t>
  </si>
  <si>
    <t>p-Methylcinnamaldehyde</t>
  </si>
  <si>
    <t>3-(p-Methylphenyl)propenal</t>
  </si>
  <si>
    <t>2-Propenal, 3-(4-methylphenyl)-</t>
  </si>
  <si>
    <t>3-p-Tolylpropenal</t>
  </si>
  <si>
    <t>7367-88-6</t>
  </si>
  <si>
    <t>2-Decenoic acid, ethyl ester, (E)-</t>
  </si>
  <si>
    <t>Ethyl trans-2-decenoate</t>
  </si>
  <si>
    <t>76649-16-6</t>
  </si>
  <si>
    <t>4-Decenoic acid, ethyl ester, (E)-</t>
  </si>
  <si>
    <t>Ethyl trans-4-decenoate</t>
  </si>
  <si>
    <t>7367-82-0</t>
  </si>
  <si>
    <t>Ethyl trans-2-octenoate</t>
  </si>
  <si>
    <t>2-Octenoic acid, ethyl ester, (E)-</t>
  </si>
  <si>
    <t>624-41-9</t>
  </si>
  <si>
    <t>2-Methylbutyl acetate</t>
  </si>
  <si>
    <t>55253-28-6</t>
  </si>
  <si>
    <t>Cyclopentanecarboxaldehyde, 2-methyl-5-(1-methylethenyl)-,[1R-(1.alpha.,2.alpha.,5.alpha.)]-</t>
  </si>
  <si>
    <t>cis-5-Isopropenyl-cis-2-methylcyclopentan-1-carboxaldehyde</t>
  </si>
  <si>
    <t>cis-2-Methyl-cis-5-isopropenylcyclopentan-1-carboxaldehyde</t>
  </si>
  <si>
    <t>Photocitral</t>
  </si>
  <si>
    <t>107-86-8</t>
  </si>
  <si>
    <t>2-Butenal, 3-methyl-</t>
  </si>
  <si>
    <t>3-Methyl-2-butenal</t>
  </si>
  <si>
    <t>3-Methylcrotonaldehyde</t>
  </si>
  <si>
    <t>Prenal</t>
  </si>
  <si>
    <t>Senecialdehyde</t>
  </si>
  <si>
    <t>556-82-1</t>
  </si>
  <si>
    <t>2-Buten-1-ol, 3-methyl-</t>
  </si>
  <si>
    <t>3-Methyl-2-buten-1-ol</t>
  </si>
  <si>
    <t>Prenol</t>
  </si>
  <si>
    <t>84788-08-9</t>
  </si>
  <si>
    <t>2,4-Decadienoic acid, propyl ester</t>
  </si>
  <si>
    <t>Propyl 2,4-decadienoate</t>
  </si>
  <si>
    <t>645-56-7</t>
  </si>
  <si>
    <t>Phenol, 4-propyl-</t>
  </si>
  <si>
    <t>p-Propylphenol</t>
  </si>
  <si>
    <t>4-Propylphenol</t>
  </si>
  <si>
    <t>2052-14-4</t>
  </si>
  <si>
    <t>Benzoic acid, 2-hydroxy-, butyl ester</t>
  </si>
  <si>
    <t>Butyl salicylate</t>
  </si>
  <si>
    <t>n-Butyl o-hydroxybenzoate</t>
  </si>
  <si>
    <t>n-Butyl salicylate</t>
  </si>
  <si>
    <t>57893-27-3</t>
  </si>
  <si>
    <t>6-Acetoxydihydrotheaspirane</t>
  </si>
  <si>
    <t>1-Oxaspiro[4.5]decan-6-ol, 2,6,10,10-tetramethyl-, acetate</t>
  </si>
  <si>
    <t>(2RS,5SR,6SR)-2,6,10,10-Tetramethyl-1-oxaspiro[4,5]dec-6-yl acetate</t>
  </si>
  <si>
    <t>3572-06-3</t>
  </si>
  <si>
    <t>4-(p-Acetoxyphenyl)-2-butanone</t>
  </si>
  <si>
    <t>2-Butanone, [4-(p-acetyloxyphenyl)]-</t>
  </si>
  <si>
    <t>4-(3-Oxobutyl)phenyl acetate</t>
  </si>
  <si>
    <t>13171-00-1</t>
  </si>
  <si>
    <t>ABDI</t>
  </si>
  <si>
    <t>4-Acetyl-6-t-butyl-1,1-dimethylindan</t>
  </si>
  <si>
    <t>6-tert-Butyl-1,1-dimethylindan-4-yl methylketone</t>
  </si>
  <si>
    <t>Celestolide</t>
  </si>
  <si>
    <t>Crysolide</t>
  </si>
  <si>
    <t>Ethanone, 1-[6-1,1-dimethylethyl)-2,3-dihydro-1,1-dimethyl-1H-indane</t>
  </si>
  <si>
    <t>67860-38-2</t>
  </si>
  <si>
    <t>4-Acetyl-2-methylpyrimidine</t>
  </si>
  <si>
    <t>Ethanone, 1-(2-methyl-4-pyrimidinyl)-</t>
  </si>
  <si>
    <t>6627-88-9</t>
  </si>
  <si>
    <t>4-Allyl-2,6-dimethoxyphenol</t>
  </si>
  <si>
    <t>4-Allylsyringol</t>
  </si>
  <si>
    <t>6-Methoxy eugenol</t>
  </si>
  <si>
    <t>Phenol, 2,6-dimethoxy-4-(2-propenyl)-</t>
  </si>
  <si>
    <t>56-84-8</t>
  </si>
  <si>
    <t>2-Aminobutanedioic acid</t>
  </si>
  <si>
    <t>L-Aspartic acid</t>
  </si>
  <si>
    <t>2-Aminosuccinic acid</t>
  </si>
  <si>
    <t>36789-59-0</t>
  </si>
  <si>
    <t>1-Acetoxy-2-(2,2,3-trimethyl-3-cyclopentenyl)ethane</t>
  </si>
  <si>
    <t>Campholene acetate</t>
  </si>
  <si>
    <t>3-Cyclopentene-1-ethanol, 2,2,3-trimethyl-, acetate</t>
  </si>
  <si>
    <t>2-(2,2,3-Trimethyl-3-cyclopentenyl)ethyl acetate</t>
  </si>
  <si>
    <t>470-67-7</t>
  </si>
  <si>
    <t>1,4-Cineole</t>
  </si>
  <si>
    <t>1,4-Epoxy-p-menthane</t>
  </si>
  <si>
    <t>Isocineole</t>
  </si>
  <si>
    <t>7-Oxabicyclo[2.2.1]heptane, 1-methyl-4-(1-methylethyl)-</t>
  </si>
  <si>
    <t>43052-87-5</t>
  </si>
  <si>
    <t>2-Buten-1-one, 1-(2,6,6-trimethyl-2-cyclohexen-1-yl)-</t>
  </si>
  <si>
    <t>1-(2,6,6-Trimethyl-2-cyclohexen-1-yl)-2-buten-1-one</t>
  </si>
  <si>
    <t>alpha-Damascone</t>
  </si>
  <si>
    <t>Dihydro floriffone A</t>
  </si>
  <si>
    <t>4-(2,6,6-Trimethyl-2-cyclohexenyl)-2-butene-4-one</t>
  </si>
  <si>
    <t>14436-32-9</t>
  </si>
  <si>
    <t>9-Decenoic acid</t>
  </si>
  <si>
    <t>1786-08-9</t>
  </si>
  <si>
    <t>3,6-Dihydro-4-methyl-2-(2-methylpropen-1-yl)-2H-pyran</t>
  </si>
  <si>
    <t>Nerol oxide</t>
  </si>
  <si>
    <t>2H-Pyran, 3,6-dihydro-4-methyl-2-(2-methyl-1-propenyl)-</t>
  </si>
  <si>
    <t>28631-86-9</t>
  </si>
  <si>
    <t>Dihydroxyacetophenone</t>
  </si>
  <si>
    <t>1-(x,y-Dihydroxyphenyl)ethanoate</t>
  </si>
  <si>
    <t>Dioxyacetophenone</t>
  </si>
  <si>
    <t>Ethanone, 1-phenyl-, dihydroxy deriv.</t>
  </si>
  <si>
    <t>36806-46-9</t>
  </si>
  <si>
    <t>2,6-Dimethyl-6-hepten-1-ol</t>
  </si>
  <si>
    <t>6-Hepten-1-ol, 2,6-dimethyl-, (.+-.)-</t>
  </si>
  <si>
    <t>alpha-Melonol</t>
  </si>
  <si>
    <t>4077-47-8</t>
  </si>
  <si>
    <t>2,5-Dimethyl-4-methoxy-3(2H)-furanone</t>
  </si>
  <si>
    <t>3(2H)-Furanone, 4-methoxy-2,5-dimethyl-</t>
  </si>
  <si>
    <t>4-Methoxy-2,5-dimethyl-3(2H)-furanone</t>
  </si>
  <si>
    <t>7416-35-5</t>
  </si>
  <si>
    <t>2,2-Dimethyl-5-(1-methylpropen-1-yl)tetrahydrofuran</t>
  </si>
  <si>
    <t>Furan, tetrahydro-2,2-dimethyl-5-(1-methyl-1-propenyl)-</t>
  </si>
  <si>
    <t>Ocimen quintoxide</t>
  </si>
  <si>
    <t>118-72-9</t>
  </si>
  <si>
    <t>Benzenethiol, 2,6-dimethyl-</t>
  </si>
  <si>
    <t>2,6-Dimethylthiophenol</t>
  </si>
  <si>
    <t>2,6-Dimethylbenzenethiol</t>
  </si>
  <si>
    <t>2,6-Xylenethiol</t>
  </si>
  <si>
    <t>101-84-8</t>
  </si>
  <si>
    <t>Benzene, 1,1'-oxybis</t>
  </si>
  <si>
    <t>Diphenyl ether</t>
  </si>
  <si>
    <t>Diphenyl oxide</t>
  </si>
  <si>
    <t>Phenyl ether</t>
  </si>
  <si>
    <t>5550-12-9</t>
  </si>
  <si>
    <t>Disodium 5-guanylate</t>
  </si>
  <si>
    <t>5'-Guanylic acid, disodium salt</t>
  </si>
  <si>
    <t>Ribotide</t>
  </si>
  <si>
    <t>4691-65-0</t>
  </si>
  <si>
    <t>Disodium 5-inosinate</t>
  </si>
  <si>
    <t>5'-Inosinic acid, disodium salt</t>
  </si>
  <si>
    <t>21662-16-8</t>
  </si>
  <si>
    <t>(E,E)-2,4-Dodecadienal</t>
  </si>
  <si>
    <t>trans,trans-2,4-Dodecadienal</t>
  </si>
  <si>
    <t>2,4-Dodecadienal, (E,E)-</t>
  </si>
  <si>
    <t>14059-92-8</t>
  </si>
  <si>
    <t>4-Ethyl-2,6-dimethoxyphenol</t>
  </si>
  <si>
    <t>4-Ethylsyringol</t>
  </si>
  <si>
    <t>Phenol, 4-ethyl-2,6-dimethoxy-</t>
  </si>
  <si>
    <t>53833-30-0</t>
  </si>
  <si>
    <t>2-Ethyl-4,5-dimethyloxazole</t>
  </si>
  <si>
    <t>Oxazole, 2-ethyl-4,5-dimethyl-</t>
  </si>
  <si>
    <t>3208-16-0</t>
  </si>
  <si>
    <t>2-Ethylfuran</t>
  </si>
  <si>
    <t>2-Ethyloxole</t>
  </si>
  <si>
    <t>Furan, 2-ethyl-</t>
  </si>
  <si>
    <t>94278-27-0</t>
  </si>
  <si>
    <t>Ethyl 3-(furfurylthio)propionate</t>
  </si>
  <si>
    <t>Ethyl beta-furfuryl-alpha-thiopropionate</t>
  </si>
  <si>
    <t>Propanoic acid, 3-[(2-furanylmethyl)thio]-, ethyl ester</t>
  </si>
  <si>
    <t>27829-72-7</t>
  </si>
  <si>
    <t>Ethyl (E)-2-hexenoate</t>
  </si>
  <si>
    <t>Ethyl trans-2-hexenoate</t>
  </si>
  <si>
    <t>2-Hexenoic acid, ethyl ester, (E)-</t>
  </si>
  <si>
    <t>94133-92-3</t>
  </si>
  <si>
    <t>2-Butenoic acid, 2-methyl-, 1-ethylhexyl ester, (E)-</t>
  </si>
  <si>
    <t>1-Ethylhexyl tiglate</t>
  </si>
  <si>
    <t>1-Ethylhexyl 2-methyl-2-butenoate</t>
  </si>
  <si>
    <t>1-Ethylhexyl alpha-methylcrotonate</t>
  </si>
  <si>
    <t>3-Octyl 2-methyl-2-butenoate</t>
  </si>
  <si>
    <t>3-Octyl 2-methylcrotonate</t>
  </si>
  <si>
    <t>3-Octyl tiglate</t>
  </si>
  <si>
    <t>5466-06-8</t>
  </si>
  <si>
    <t>Ethyl 3-mercaptopropionate</t>
  </si>
  <si>
    <t>Ethyl 3-thiopropionate</t>
  </si>
  <si>
    <t>Propanoic acid, 3-mercapto-, ethyl ester</t>
  </si>
  <si>
    <t>60523-21-9</t>
  </si>
  <si>
    <t>Ethyl 2-methyl-3,4-pentadienoate</t>
  </si>
  <si>
    <t>3,4-Pentadienoic acid, 2-methyl-, ethyl ester</t>
  </si>
  <si>
    <t>5870-68-8</t>
  </si>
  <si>
    <t>Ethyl 3-methylpentanoate</t>
  </si>
  <si>
    <t>Ethyl 3-methylvalerate</t>
  </si>
  <si>
    <t>Pentanoic acid, 3-methyl-, ethyl ester</t>
  </si>
  <si>
    <t>15679-12-6</t>
  </si>
  <si>
    <t>2-Ethyl-4-methylthiazole</t>
  </si>
  <si>
    <t>Thiazole, 2-ethyl-4-methyl-</t>
  </si>
  <si>
    <t>22014-48-8</t>
  </si>
  <si>
    <t>Butanoic acid, 4-(methylthio)-, ethyl ester</t>
  </si>
  <si>
    <t>Ethyl 4-(methylthio)butyrate</t>
  </si>
  <si>
    <t>69925-33-3</t>
  </si>
  <si>
    <t>Ethyl (Z)-4,7-octadienoate</t>
  </si>
  <si>
    <t>Ethyl cis-4,7-octadienoate</t>
  </si>
  <si>
    <t>4,7-Octadienoic acid, ethyl ester, (Z)-</t>
  </si>
  <si>
    <t>3249-68-1</t>
  </si>
  <si>
    <t>Ethyl 3-ketohexanoate</t>
  </si>
  <si>
    <t>Ethyl 3-oxohexanoate</t>
  </si>
  <si>
    <t>Ethyl beta-ketohexanoate</t>
  </si>
  <si>
    <t>Hexanoic acid, 3-oxo-, ethyl ester</t>
  </si>
  <si>
    <t>56-85-9</t>
  </si>
  <si>
    <t>2-Aminoglutaramic acid</t>
  </si>
  <si>
    <t>L-Glutamine</t>
  </si>
  <si>
    <t>Glutamic acid-5-amide</t>
  </si>
  <si>
    <t>26446-31-1</t>
  </si>
  <si>
    <t>Decanoic acid, 5-hydroxy-, monoester with glycerol</t>
  </si>
  <si>
    <t>Glyceryl 5-hydroxydecanoate</t>
  </si>
  <si>
    <t>26446-32-2</t>
  </si>
  <si>
    <t>Dodecanoic acid, 5-hydroxy-, monoester with glycerol</t>
  </si>
  <si>
    <t>Glyceryl 5-hydroxydodecanoate</t>
  </si>
  <si>
    <t>613-70-7</t>
  </si>
  <si>
    <t>1-Acetoxy-2-methoxybenzene</t>
  </si>
  <si>
    <t>Guaiacyl acetate</t>
  </si>
  <si>
    <t>Acetyl guaiacol</t>
  </si>
  <si>
    <t>2-Methoxyphenyl acetate</t>
  </si>
  <si>
    <t>o-Methoxyphenyl acetate</t>
  </si>
  <si>
    <t>Phenol, 2-methoxy, acetate</t>
  </si>
  <si>
    <t>25152-85-6</t>
  </si>
  <si>
    <t>3-Hexen-1-ol, benzoate, (Z)</t>
  </si>
  <si>
    <t>cis-3-Hexenyl benzoate</t>
  </si>
  <si>
    <t>(Z)-3-Hexenyl benzoate</t>
  </si>
  <si>
    <t>61444-38-0</t>
  </si>
  <si>
    <t>3-Hexenoic acid, 3-hexenyl ester, (Z,Z)-</t>
  </si>
  <si>
    <t>cis-3-Hexenyl cis-3-hexenoate</t>
  </si>
  <si>
    <t>(Z)-3-Hexenyl (Z)-3-hexenoate</t>
  </si>
  <si>
    <t>61931-81-5</t>
  </si>
  <si>
    <t>cis-3-Hexenyl 2-hydroxypropanoate</t>
  </si>
  <si>
    <t>cis-3-Hexenyl lactate</t>
  </si>
  <si>
    <t>(Z)-3-Hexenyl lactate</t>
  </si>
  <si>
    <t>Propanoic acid, 2-hydroxy-, 3-hexenyl ester, (Z)-</t>
  </si>
  <si>
    <t>6789-88-4</t>
  </si>
  <si>
    <t>Benzoic acid, hexyl ester</t>
  </si>
  <si>
    <t>Hexyl benzoate</t>
  </si>
  <si>
    <t>33855-57-1</t>
  </si>
  <si>
    <t>2-Hexenoic acid, hexyl ester, (E)-</t>
  </si>
  <si>
    <t>Hexyl trans-2-hexenoate</t>
  </si>
  <si>
    <t>Hexyl (E)-2-hexenoate</t>
  </si>
  <si>
    <t>58625-95-9</t>
  </si>
  <si>
    <t>Hexyl 2-methyl-3&amp;4-pentenoate</t>
  </si>
  <si>
    <t>71-00-1</t>
  </si>
  <si>
    <t>2-Amino-3(4-imidazyl)propionic acid</t>
  </si>
  <si>
    <t>L-Histidine</t>
  </si>
  <si>
    <t>622-62-8</t>
  </si>
  <si>
    <t>1-Ethoxy-4-hydroxybenzene</t>
  </si>
  <si>
    <t>Hydroquinone monoethyl ether</t>
  </si>
  <si>
    <t>p-Ethoxyphenol</t>
  </si>
  <si>
    <t>Phenol, 4-ethoxy-</t>
  </si>
  <si>
    <t>27593-23-3</t>
  </si>
  <si>
    <t>5-Hydroxy-2,4-decadienoic acid delta-lactone</t>
  </si>
  <si>
    <t>6-Pentyl-2-pyrone</t>
  </si>
  <si>
    <t>6-Pentyl-alpha-pyrone</t>
  </si>
  <si>
    <t>2H-Pyran-2-one, 6-pentyl-</t>
  </si>
  <si>
    <t>698-27-1</t>
  </si>
  <si>
    <t>Benzaldehyde, 2-hydroxy-4-methyl-</t>
  </si>
  <si>
    <t>2-Hydroxy-4-methylbenzaldehyde</t>
  </si>
  <si>
    <t>2,4-Cresotaldehyde</t>
  </si>
  <si>
    <t>4-Methylsalicylaldehyde</t>
  </si>
  <si>
    <t>4-Methylsalicylic aldehyde</t>
  </si>
  <si>
    <t>120-11-6</t>
  </si>
  <si>
    <t>Benzene, 2-methoxy-1-(phenylmethoxy)-4-(1-propenyl)-</t>
  </si>
  <si>
    <t>Isoeugenyl benzyl ether</t>
  </si>
  <si>
    <t>Benzyl isoeugenol</t>
  </si>
  <si>
    <t>Benzyl 2-methoxy-4-propenylphenyl ether</t>
  </si>
  <si>
    <t>1-Benzyloxy-2-methoxy-4-propenylbenzene</t>
  </si>
  <si>
    <t>iso-Eugenyl benzyl ether</t>
  </si>
  <si>
    <t>2-Methoxy-4-propenylphenyl benzyl ether</t>
  </si>
  <si>
    <t>4-Propenyl-1-(benzyloxy)-2-methoxybenzene</t>
  </si>
  <si>
    <t>66576-71-4</t>
  </si>
  <si>
    <t>Butanoic acid, 2-methyl-, 1-methylethyl ester</t>
  </si>
  <si>
    <t>Isopropyl 2-methylbutyrate</t>
  </si>
  <si>
    <t>71159-90-5</t>
  </si>
  <si>
    <t>3-Cyclohexene-1-methanethiol, .alpha.,.alpha.,4-trimethyl-</t>
  </si>
  <si>
    <t>1-p-Menthene-8-thiol</t>
  </si>
  <si>
    <t>alpha,alpha,4-Trimethyl-3-cylcohexen-1-methanethiol</t>
  </si>
  <si>
    <t>52789-73-8</t>
  </si>
  <si>
    <t>1-Acetoxy-1-acetylcyclohexane</t>
  </si>
  <si>
    <t>Methyl 1-acetoxycyclohexyl ketone</t>
  </si>
  <si>
    <t>1-Acetylcyclohexyl acetate</t>
  </si>
  <si>
    <t>Ethanone, 1-[1-(acetyloxy)cyclohexyl]-</t>
  </si>
  <si>
    <t>2216-45-7</t>
  </si>
  <si>
    <t>Methylbenzyl acetate (mixed o,m,p)</t>
  </si>
  <si>
    <t>598-75-4</t>
  </si>
  <si>
    <t>2-Butanol, 3-methyl-</t>
  </si>
  <si>
    <t>3-Methyl-2-butanol</t>
  </si>
  <si>
    <t>Methyl isopropyl carbinol</t>
  </si>
  <si>
    <t>6638-05-7</t>
  </si>
  <si>
    <t>2,6-Dimethoxy-p-cresol</t>
  </si>
  <si>
    <t>4-Methyl-2,6-dimethoxyphenol</t>
  </si>
  <si>
    <t>4-Methylsyringol</t>
  </si>
  <si>
    <t>Phenol, 2,6-dimethoxy-4-methyl-</t>
  </si>
  <si>
    <t>5616-51-3</t>
  </si>
  <si>
    <t>1,3-Dithiolane, 2-methyl-</t>
  </si>
  <si>
    <t>2-Methyl-1,3-dithiolane</t>
  </si>
  <si>
    <t>40348-72-9</t>
  </si>
  <si>
    <t>Methyl 2-hydroxyisocaproate</t>
  </si>
  <si>
    <t>Methyl 2-hydroxy-4-methylpentanoate</t>
  </si>
  <si>
    <t>Pentanoic acid, 2-hydroxy-4-methyl-, methyl ester</t>
  </si>
  <si>
    <t>2177-77-7</t>
  </si>
  <si>
    <t>Methyl 2-methylpentanoate</t>
  </si>
  <si>
    <t>Methyl 2-methylvalerate</t>
  </si>
  <si>
    <t>Pentanoic acid, 2-methyl-, methyl ester</t>
  </si>
  <si>
    <t>42075-45-6</t>
  </si>
  <si>
    <t>Butanethioic acid, 2-methyl-, S-methyl ester</t>
  </si>
  <si>
    <t>Methyl 2-methylthiobutyrate</t>
  </si>
  <si>
    <t>Methylthio 2-methylbutyrate</t>
  </si>
  <si>
    <t>93-60-7</t>
  </si>
  <si>
    <t>3-Carbomethoxypyridine</t>
  </si>
  <si>
    <t>Methyl nicotinate</t>
  </si>
  <si>
    <t>Methyl 3-pyridinecarboxylate</t>
  </si>
  <si>
    <t>3-Pyridinecarboxylic acid, methyl ester</t>
  </si>
  <si>
    <t>13481-87-3</t>
  </si>
  <si>
    <t>Methyl 3-nonenoate</t>
  </si>
  <si>
    <t>3-Nonenoic acid, methyl ester</t>
  </si>
  <si>
    <t>49576-57-0</t>
  </si>
  <si>
    <t>2-Methyl-2-octenal</t>
  </si>
  <si>
    <t>2-Octenal, 2-methyl-</t>
  </si>
  <si>
    <t>2396-85-2</t>
  </si>
  <si>
    <t>Methyl (E)-2-octenoate</t>
  </si>
  <si>
    <t>Methyl trans-2-octenoate</t>
  </si>
  <si>
    <t>2-Octenoic acid, methyl ester, (E)-</t>
  </si>
  <si>
    <t>3682-42-6</t>
  </si>
  <si>
    <t>Methyl 2-keto-3-methylvalerate</t>
  </si>
  <si>
    <t>Methyl 2-oxo-3-methylpentanoate</t>
  </si>
  <si>
    <t>Methyl 3-methyl-2-oxovalerate</t>
  </si>
  <si>
    <t>Pentanoic acid, 3-methyl-2-oxo-, methyl ester</t>
  </si>
  <si>
    <t>689-89-4</t>
  </si>
  <si>
    <t>2,4-Hexadienoic acid, methyl ester</t>
  </si>
  <si>
    <t>Methyl sorbate</t>
  </si>
  <si>
    <t>Methyl (E,E)-2,4-hexadienoate</t>
  </si>
  <si>
    <t>Methyl 2,4-hexadienoate</t>
  </si>
  <si>
    <t>34545-88-5</t>
  </si>
  <si>
    <t>7-Methyl-4,4a,5,6-tetrahydro-2(3H)-naphthalenone</t>
  </si>
  <si>
    <t>2(3H)-Naphthalenone, 4,4a,5,6-tetrahydro-7-methyl-</t>
  </si>
  <si>
    <t>693-95-8</t>
  </si>
  <si>
    <t>4-Methylthiazole</t>
  </si>
  <si>
    <t>Thiazole, 4-methyl-</t>
  </si>
  <si>
    <t>65887-08-3</t>
  </si>
  <si>
    <t>alpha-Benzylidene methional</t>
  </si>
  <si>
    <t>2-(Methylthiomethyl)-3-phenylpropenal</t>
  </si>
  <si>
    <t>2-Propenal, 2-(methylthiomethyl)-3-phenyl-</t>
  </si>
  <si>
    <t>43040-01-3</t>
  </si>
  <si>
    <t>3-Methyl-1,2,4-trithiane</t>
  </si>
  <si>
    <t>1,2,4-Trithiane, 3-methyl-</t>
  </si>
  <si>
    <t>2173-57-1</t>
  </si>
  <si>
    <t>Fragarol</t>
  </si>
  <si>
    <t>beta-Naphthyl isobutyl ether</t>
  </si>
  <si>
    <t>2-Isobutoxynaphthalene</t>
  </si>
  <si>
    <t>Isobutyl 2-naphthyl ether</t>
  </si>
  <si>
    <t>Isobutyl beta-naphthyl ether</t>
  </si>
  <si>
    <t>Naphthalene, 2-(2-methylpropoxy)-</t>
  </si>
  <si>
    <t>beta-Naphthol isobutyl ether</t>
  </si>
  <si>
    <t>Nerolin fragarol</t>
  </si>
  <si>
    <t>41453-56-9</t>
  </si>
  <si>
    <t>(Z)-2-Nonen-1-ol</t>
  </si>
  <si>
    <t>cis-2-Nonen-1-ol</t>
  </si>
  <si>
    <t>2-Nonen-1-ol, (Z)-</t>
  </si>
  <si>
    <t>30361-28-5</t>
  </si>
  <si>
    <t>(E,E)-2,4-Octadienal</t>
  </si>
  <si>
    <t>trans,trans-2,4-Octadienal</t>
  </si>
  <si>
    <t>2,4-Octadienal, (E,E)-</t>
  </si>
  <si>
    <t>64275-73-6</t>
  </si>
  <si>
    <t>(Z)-5-Octen-1-ol</t>
  </si>
  <si>
    <t>cis-5-Octen-1-ol</t>
  </si>
  <si>
    <t>5-Octen-1-ol, (Z)-</t>
  </si>
  <si>
    <t>600-18-0</t>
  </si>
  <si>
    <t>Butanoic acid, 2-oxo-</t>
  </si>
  <si>
    <t>2-Oxobutyric acid</t>
  </si>
  <si>
    <t>alpha-Ketobutyric acid</t>
  </si>
  <si>
    <t>2345-28-0</t>
  </si>
  <si>
    <t>Methyl tridecyl ketone</t>
  </si>
  <si>
    <t>2-Pentadecanone</t>
  </si>
  <si>
    <t>63759-55-7</t>
  </si>
  <si>
    <t>3-Methylene-2-octanone</t>
  </si>
  <si>
    <t>2-Pentyl-1-buten-3-one</t>
  </si>
  <si>
    <t>2-Octanoic acid, 3-methylene-</t>
  </si>
  <si>
    <t>150-30-1</t>
  </si>
  <si>
    <t>alpha-Aminohydrocinnamic acid</t>
  </si>
  <si>
    <t>D,L-Phenylalanine</t>
  </si>
  <si>
    <t>alpha-Amino-beta-phenylpropionic acid</t>
  </si>
  <si>
    <t>65504-93-0</t>
  </si>
  <si>
    <t>1-Phenyl-3 or 5-propyl-1,2-diazole</t>
  </si>
  <si>
    <t>1-Phenyl-3 or 5-propylpyrazole</t>
  </si>
  <si>
    <t>1H-Pyrazole, 1-phenyl-3(or 5)-propyl-</t>
  </si>
  <si>
    <t>20675-95-0</t>
  </si>
  <si>
    <t>6-Methoxyisoeugenol</t>
  </si>
  <si>
    <t>4-Propenyl-2,6-dimethoxyphenol</t>
  </si>
  <si>
    <t>Phenol, 2,6-dimethoxy-4-(1-propenyl)-, (E)-</t>
  </si>
  <si>
    <t>4-Propenylsyringol</t>
  </si>
  <si>
    <t>6766-82-1</t>
  </si>
  <si>
    <t>Phenol, 2,6-dimethoxy-4-propyl-</t>
  </si>
  <si>
    <t>4-Propyl-2,6-dimethoxyphenol</t>
  </si>
  <si>
    <t>4-Propylsyringol</t>
  </si>
  <si>
    <t>3615-41-6</t>
  </si>
  <si>
    <t>6-Deoxy-L-mannose</t>
  </si>
  <si>
    <t>L-Rhamnose</t>
  </si>
  <si>
    <t>Isodulcit</t>
  </si>
  <si>
    <t>L-Mannomethylose</t>
  </si>
  <si>
    <t>L-Mannose, 6-deoxy-</t>
  </si>
  <si>
    <t>71298-42-5</t>
  </si>
  <si>
    <t>3-Cyclohexene-1-carboxylic acid, 4-(1-methylethyl)-, (.+-.)-</t>
  </si>
  <si>
    <t>1,2,5,6-Tetrahydrocuminic acid</t>
  </si>
  <si>
    <t>4-Isopropyl-3-cyclohexene-1-carboxylic acid</t>
  </si>
  <si>
    <t>4-(1-Methylethyl)-3-cyclohexene-1-carboxylic acid</t>
  </si>
  <si>
    <t>53850-34-3</t>
  </si>
  <si>
    <t>Proteins, thaumatins</t>
  </si>
  <si>
    <t>Thaumatin</t>
  </si>
  <si>
    <t>59558-23-5</t>
  </si>
  <si>
    <t>p-Cresyl caprylate</t>
  </si>
  <si>
    <t>p-Tolyl octanoate</t>
  </si>
  <si>
    <t>p-Cresyl octanoate</t>
  </si>
  <si>
    <t>p-Methylphenyl octanoate</t>
  </si>
  <si>
    <t>Octanoic acid, 4-methylphenyl ester</t>
  </si>
  <si>
    <t>p-Tolyl caprylate</t>
  </si>
  <si>
    <t>617-01-6</t>
  </si>
  <si>
    <t>Benzoic acid, 2-hydroxy-, 2-methylphenyl ester</t>
  </si>
  <si>
    <t>o-Tolyl salicylate</t>
  </si>
  <si>
    <t>o-Cresyl salicylate</t>
  </si>
  <si>
    <t>2-Methylphenyl 2-hydroxybenzoate</t>
  </si>
  <si>
    <t>7392-19-0</t>
  </si>
  <si>
    <t>Bois de rose oxide</t>
  </si>
  <si>
    <t>2,2,6-Trimethyl-6-vinyltetrahydropyran</t>
  </si>
  <si>
    <t>LRG 1188</t>
  </si>
  <si>
    <t>2H-Pyran, 2-ethenyltetrahydro-2,6,6-trimethyl-</t>
  </si>
  <si>
    <t>Trimethyl 2,2,6-vinyl-6-tetrahydropyrane</t>
  </si>
  <si>
    <t>2,6,6-Trimethyl-2-vinyltetrahydropyran</t>
  </si>
  <si>
    <t>60-18-4</t>
  </si>
  <si>
    <t>beta-(p-Hydroxyphenyl)alanine</t>
  </si>
  <si>
    <t>L-Tyrosine</t>
  </si>
  <si>
    <t>Tyrosine, l-</t>
  </si>
  <si>
    <t>498-00-0</t>
  </si>
  <si>
    <t>Benzenemethanol, 4-hydroxy-3-methoxy-</t>
  </si>
  <si>
    <t>Vanillyl alcohol</t>
  </si>
  <si>
    <t>4-Hydroxy-3-methoxybenzyl alcohol</t>
  </si>
  <si>
    <t>4-Hydroxy-3-methoxyphenylmethanol</t>
  </si>
  <si>
    <t>1080-12-2</t>
  </si>
  <si>
    <t>3-Buten-2-one, 4-(4-hydroxy-3-methoxyphenyl)-</t>
  </si>
  <si>
    <t>Vanillylidene acetone</t>
  </si>
  <si>
    <t>4-(4-Hydroxy-3-methoxyphenyl)but-3-en-2-one</t>
  </si>
  <si>
    <t>2628-17-3</t>
  </si>
  <si>
    <t>4-Ethenylphenol</t>
  </si>
  <si>
    <t>p-Vinylphenol</t>
  </si>
  <si>
    <t>4-Hydroxystyrene</t>
  </si>
  <si>
    <t>Phenol, 4-ethenyl-</t>
  </si>
  <si>
    <t>102-17-0</t>
  </si>
  <si>
    <t>Anisyl phenylacetate</t>
  </si>
  <si>
    <t>Anisyl alpha-toluate</t>
  </si>
  <si>
    <t>Benzeneacetic acid, (4-methoxyphenyl)methyl ester</t>
  </si>
  <si>
    <t>p-Methoxybenzyl phenylacetate</t>
  </si>
  <si>
    <t>Phenylacetic acid p-methoxybenzyl ester</t>
  </si>
  <si>
    <t>1901-38-8</t>
  </si>
  <si>
    <t>alpha-Campholenic alcohol</t>
  </si>
  <si>
    <t>.alpha.-Campholenol</t>
  </si>
  <si>
    <t>3-Cyclopentene-1-ethanol, 2,2,3-trimethyl-</t>
  </si>
  <si>
    <t>2-(2,2,3-Trimethyl-3-cyclopenten-1-ethanol</t>
  </si>
  <si>
    <t>72881-27-7</t>
  </si>
  <si>
    <t>Decenoic acid</t>
  </si>
  <si>
    <t>5- and 6-Decenoic acid</t>
  </si>
  <si>
    <t>41239-48-9</t>
  </si>
  <si>
    <t>2,5-Diethyltetrahydrofuran</t>
  </si>
  <si>
    <t>Furan, 2,5-diethyltetrahyro-</t>
  </si>
  <si>
    <t>54814-64-1</t>
  </si>
  <si>
    <t>2-Decen-1,5-lactone</t>
  </si>
  <si>
    <t>5-Hydroxy-2-decenoic acid delta-lactone</t>
  </si>
  <si>
    <t>(-)-2-Decenoic acid, 5-hydroxy, delta-lactone</t>
  </si>
  <si>
    <t>(R)-5,6-Dihydro-6-pentyl-2H-pyran-2-one</t>
  </si>
  <si>
    <t>5,6-Dihydro-6-pentyl-2H-pyran-2-one</t>
  </si>
  <si>
    <t>Massoia lactone</t>
  </si>
  <si>
    <t>Massoi lactone</t>
  </si>
  <si>
    <t>2H-Pyran-2-one, 5,6-dihydro-6-pentyl-, (R)-</t>
  </si>
  <si>
    <t>25524-95-2</t>
  </si>
  <si>
    <t>7-Decen-1,5-lactone</t>
  </si>
  <si>
    <t>5-Hydroxy-7-decenoic acid delta-lactone</t>
  </si>
  <si>
    <t>(Z)-7-Decen-5-olide</t>
  </si>
  <si>
    <t>Jasmin lactone</t>
  </si>
  <si>
    <t>cis-5-(2-Pentenyl)pentanolide</t>
  </si>
  <si>
    <t>2H-Pyran-2-one, tetrahydro-6-(2-pentenyl)-, (Z)</t>
  </si>
  <si>
    <t>(Z)-Tetrahydro-6-(2-pentenyl)-2H-pyran-2-one</t>
  </si>
  <si>
    <t>1365-19-1</t>
  </si>
  <si>
    <t>2-Furanmethanol, 5-ethenyltetrahydro-.alpha.,.alpha.,5-trimethyl-,cis</t>
  </si>
  <si>
    <t>Linalool oxide</t>
  </si>
  <si>
    <t>5-(2-Hydroxyisopropyl)-2-methyl-2-vinyltetrahydrofuran</t>
  </si>
  <si>
    <t>cis-trans-2-Methyl-2-vinyl-5(2-hydroxy-2-propyl)tetrahydrofuran</t>
  </si>
  <si>
    <t>85085-26-3</t>
  </si>
  <si>
    <t>Cryptocarya massoio oil</t>
  </si>
  <si>
    <t>Massoia bark oil (Cryptocarya massoio)</t>
  </si>
  <si>
    <t>Cryptocarya massoy, ext.</t>
  </si>
  <si>
    <t>59259-38-0</t>
  </si>
  <si>
    <t>Frescolate</t>
  </si>
  <si>
    <t>l-Menthyl lactate</t>
  </si>
  <si>
    <t>alpha-Hydroxypropanoic acid, 5-methyl-2-(1-methylethyl)cyclohexyl ester</t>
  </si>
  <si>
    <t>(-)-p-Menthan-3-yl lactate</t>
  </si>
  <si>
    <t>(1R-(1a(R),2b,5a))-5-Methyl-2-(1-methylethyl)cyclohexyl lactate</t>
  </si>
  <si>
    <t>Propanoic acid, 2-hydroxy-, 5-methyl-2-(1-methylethyl)cyclohexyl ester</t>
  </si>
  <si>
    <t>41547-22-2</t>
  </si>
  <si>
    <t>5-Octenal, (Z)</t>
  </si>
  <si>
    <t>cis-5-Octenal</t>
  </si>
  <si>
    <t>92347-21-2</t>
  </si>
  <si>
    <t>Osmanthus absolute (Osmanthus fragrans Lour.)</t>
  </si>
  <si>
    <t>Osmanthus fragrans absolute</t>
  </si>
  <si>
    <t>Osmanthus fragrans, ext. (absolute)</t>
  </si>
  <si>
    <t>2110-18-1</t>
  </si>
  <si>
    <t>2-(3-Phenylpropyl)pyridine</t>
  </si>
  <si>
    <t>Pyridine, 2-(3-phenylpropyl)-</t>
  </si>
  <si>
    <t>999999-00-3</t>
  </si>
  <si>
    <t>1-Ethoxyethyl ether of potassium lactate</t>
  </si>
  <si>
    <t>Potassium 2-(1'-ethoxy)ethoxypropanoate</t>
  </si>
  <si>
    <t>Potassium O-(1'-ethoxy)ethoxypropanoate</t>
  </si>
  <si>
    <t>36438-54-7</t>
  </si>
  <si>
    <t>o-Cresyl isobutyrate</t>
  </si>
  <si>
    <t>o-Tolyl isobutyrate</t>
  </si>
  <si>
    <t>2-Methylphenyl 2-methylpropanoate</t>
  </si>
  <si>
    <t>Propanoic acid, 2-methyl-, 2-methylphenyl ester</t>
  </si>
  <si>
    <t>20665-85-4</t>
  </si>
  <si>
    <t>m- Anisaldehyde, 4-hydroxy, 2-methyl propionate</t>
  </si>
  <si>
    <t>Vanillin isobutyrate</t>
  </si>
  <si>
    <t>Benzaldehyde, 4-hydroxy, 3-methoxy, 2-methylpropanoate</t>
  </si>
  <si>
    <t>4-Formyl-2-methoxyphenyl isobutyrate</t>
  </si>
  <si>
    <t>4-Formyl-2-methoxyphenyl 2-methylpropanoate</t>
  </si>
  <si>
    <t>Isobutyric acid, ester with vanillin</t>
  </si>
  <si>
    <t>3-Methoxy-4-isobutyrylbenzaldehyde</t>
  </si>
  <si>
    <t>Propanoic acid, 2-methyl, 4-formyl-2-methoxyphenyl ester</t>
  </si>
  <si>
    <t>75640-26-5</t>
  </si>
  <si>
    <t>2(4H)-Benzofuranone, 5,6-dihydro-3,6-dimethyl-, (R)-</t>
  </si>
  <si>
    <t>Dehydromenthofurolactone</t>
  </si>
  <si>
    <t>3,6,Dimethyl-5,6-dihydro-2(4H)benzofuranone</t>
  </si>
  <si>
    <t>3,6-Dimethyl-4,5-dihydro-6H-benzo(b)furan-2-one</t>
  </si>
  <si>
    <t>4748-78-1</t>
  </si>
  <si>
    <t>Benzaldehyde, 4-ethyl</t>
  </si>
  <si>
    <t>4-Ethylbenzaldehyde</t>
  </si>
  <si>
    <t>p-Ethylbenzaldehyde</t>
  </si>
  <si>
    <t>74367-97-8</t>
  </si>
  <si>
    <t>Ethyl methyl-p-methylphenylglycidate</t>
  </si>
  <si>
    <t>Ethyl methyl-p-tolylglycidate</t>
  </si>
  <si>
    <t>Oxiranecarboxylic acid, 3-methyl-3-(4-methylphenyl)-, ethyl ester</t>
  </si>
  <si>
    <t>68959-28-4</t>
  </si>
  <si>
    <t>(Z)-6-(3-Hexenyl)tetrahydro-2H-pyran-2-one</t>
  </si>
  <si>
    <t>5-Hydroxy-8-undecenoic acid delta-lactone</t>
  </si>
  <si>
    <t>Jasmolactone extra C</t>
  </si>
  <si>
    <t>2H-Pyran-2-one, 6-(3-hexenyl)tetrahydro-, (Z)-</t>
  </si>
  <si>
    <t>13679-86-2</t>
  </si>
  <si>
    <t>Anhydro linalool oxide</t>
  </si>
  <si>
    <t>5-Isopropenyl-2-methyl-2-vinyltetrahydrofuran</t>
  </si>
  <si>
    <t>2-Ethenyl-2-methyl-5-(1-methylethenyl)-tetrahydrofuran</t>
  </si>
  <si>
    <t>Furan, 2-ethenyltetrahydro-2-methyl-5-(1-methylethenyl)-</t>
  </si>
  <si>
    <t>2-Methyl-2-vinyl-5-isopropenyltetrahydrofuran</t>
  </si>
  <si>
    <t>Tetrahydro-5-isopropenyl-2-methyl-2-vinylfuran</t>
  </si>
  <si>
    <t>103-13-9</t>
  </si>
  <si>
    <t>alpha-p-Dimethylanisalacetone</t>
  </si>
  <si>
    <t>1-(4-Methoxyphenyl)-4-methyl-1-penten-3-one</t>
  </si>
  <si>
    <t>Isopropyl 4-methyoxystyryl ketone</t>
  </si>
  <si>
    <t>Methoxystyrl isopropyl ketone</t>
  </si>
  <si>
    <t>1-Penten-3-one, 1-(4-methoxyphenyl)-4-methyl-</t>
  </si>
  <si>
    <t>81925-81-7</t>
  </si>
  <si>
    <t>Filbertone</t>
  </si>
  <si>
    <t>5-Methyl-2-hepten-4-one</t>
  </si>
  <si>
    <t>Hazeltone</t>
  </si>
  <si>
    <t>2-Hepten-4-one, 5-methyl-</t>
  </si>
  <si>
    <t>589-35-5</t>
  </si>
  <si>
    <t>2-Ethyl-4-butanol</t>
  </si>
  <si>
    <t>3-Methyl-1-pentanol</t>
  </si>
  <si>
    <t>1-Pentanol, 3-methyl-</t>
  </si>
  <si>
    <t>1128-08-1</t>
  </si>
  <si>
    <t>2-Cyclopenten-1-one, 3-methyl-2-pentyl-</t>
  </si>
  <si>
    <t>3-Methyl-2-(n-pentanyl)-2-cyclopenten-1-one</t>
  </si>
  <si>
    <t>Dihydrojasmone</t>
  </si>
  <si>
    <t>2-Pentyl-3-methyl-2-cyclopenten-1-one</t>
  </si>
  <si>
    <t>13341-72-5</t>
  </si>
  <si>
    <t>2(4H)-Benzofuranone, 5,6,7,7a-tetrahydro-3,6-dimethyl-</t>
  </si>
  <si>
    <t>Mintlactone</t>
  </si>
  <si>
    <t>Dehydroxymenthofurolactone</t>
  </si>
  <si>
    <t>3,6-Dimethyl-5,6,7,7a-tetrahydro-2(4H)benzofuranone</t>
  </si>
  <si>
    <t>5,6,7,7a-Tetrahydro-3,6-dimethyl-(4H)-benzofuran-2-one</t>
  </si>
  <si>
    <t>1079-01-2</t>
  </si>
  <si>
    <t>Bicyclo[3.1.1]hept-2-ene-2-methanol, 6-6-dimethyl-, acetate, (1S)-</t>
  </si>
  <si>
    <t>Myrtenyl acetate</t>
  </si>
  <si>
    <t>2-Pinen-10-ol acetate</t>
  </si>
  <si>
    <t>17587-33-6</t>
  </si>
  <si>
    <t>2,6-Nonadienal, (E,E)-</t>
  </si>
  <si>
    <t>2-trans-6-trans-Nonadienal</t>
  </si>
  <si>
    <t>91052-69-6</t>
  </si>
  <si>
    <t>Glyceryl ester of 3-oxodecanoic acid</t>
  </si>
  <si>
    <t>3-Oxodecanoic acid glyceride</t>
  </si>
  <si>
    <t>91052-70-9</t>
  </si>
  <si>
    <t>Glyceryl ester of 3-oxododecanoic acid</t>
  </si>
  <si>
    <t>3-Oxododecanoic acid glyceride</t>
  </si>
  <si>
    <t>91052-71-0</t>
  </si>
  <si>
    <t>Glyceryl ester of 3-oxohexadecanoic acid</t>
  </si>
  <si>
    <t>3-Oxohexadecanoic acid glyceride</t>
  </si>
  <si>
    <t>91052-72-1</t>
  </si>
  <si>
    <t>Glyceryl ester of 3-oxoanoic acid</t>
  </si>
  <si>
    <t>3-Oxohexanoic acid diglyceride</t>
  </si>
  <si>
    <t>91052-68-5</t>
  </si>
  <si>
    <t>Glyceryl ester of 3-oxooctanoic acid</t>
  </si>
  <si>
    <t>3-Oxooctanoic acid glyceride</t>
  </si>
  <si>
    <t>91052-73-2</t>
  </si>
  <si>
    <t>Glyceryl ester of 3-oxotetradecanoic acid</t>
  </si>
  <si>
    <t>3-Oxotetradecanoic acid glyceride</t>
  </si>
  <si>
    <t>13794-15-5</t>
  </si>
  <si>
    <t>Propanoic acid, 2-(4-methoxyphenoxy), sodium salt</t>
  </si>
  <si>
    <t>Sodium 2-(4-methoxyphenoxy)propanoate</t>
  </si>
  <si>
    <t>36431-72-8</t>
  </si>
  <si>
    <t>1-Oxaspiro[4.5]dec-6-ene, 2,6,10,10-tetramethyl-</t>
  </si>
  <si>
    <t>Theaspirane</t>
  </si>
  <si>
    <t>1-Oxaspiro-(4,5)-2,6,10,10-tetramethyl-6-decene</t>
  </si>
  <si>
    <t>1-Oxaspiro-2,6,10,10-tetramethyl[4.5]dec-6-ene</t>
  </si>
  <si>
    <t>Spiroxide</t>
  </si>
  <si>
    <t>2,6,10,10-Tetramethyl-1-oxaspiro[4.5]dec-6-ene</t>
  </si>
  <si>
    <t>60763-40-8</t>
  </si>
  <si>
    <t>Acetaldehyde ethyl trans-3-hexenyl acetal</t>
  </si>
  <si>
    <t>Acetaldehyde ethyl (E)-3-hexenyl acetal</t>
  </si>
  <si>
    <t>(E)-1-(1-Ethoxyethoxy)hex-3-ene</t>
  </si>
  <si>
    <t>trans-1-(1-Ethoxyethoxy)-3-hexene</t>
  </si>
  <si>
    <t>Ethyl trans-3-hexenyl acetal</t>
  </si>
  <si>
    <t>3-Hexene, 1-(1-ethoxyethoxy)-,(E)-</t>
  </si>
  <si>
    <t>20489-53-6</t>
  </si>
  <si>
    <t>Dihydronootkatone</t>
  </si>
  <si>
    <t>2(1H)-Naphthalenone, octahydro-4,4a-dimethyl-6-(1-methylethenyl)-, [4R(4.alpha.,4a.alpha.,6.beta.,8a.beta.)]-</t>
  </si>
  <si>
    <t>22094-00-4</t>
  </si>
  <si>
    <t>2-Butene, 1-ethoxy-3-methyl-</t>
  </si>
  <si>
    <t>1-Ethoxy-3-methyl-2-butene</t>
  </si>
  <si>
    <t>Ethyl 3-methyl-2-butenyl ether</t>
  </si>
  <si>
    <t>Prenyl ethyl ether</t>
  </si>
  <si>
    <t>999999-90-8</t>
  </si>
  <si>
    <t>Green note propionate</t>
  </si>
  <si>
    <t>(Z)-3 &amp; (E)-2-Hexenyl propionate</t>
  </si>
  <si>
    <t>cis-3 &amp; trans-2-Hexenyl propionate</t>
  </si>
  <si>
    <t>Propanoic acid, cis-3 &amp; trans-2-hexenyl ester</t>
  </si>
  <si>
    <t>7783-06-4</t>
  </si>
  <si>
    <t>Hydrogen sulfide</t>
  </si>
  <si>
    <t>18679-18-0</t>
  </si>
  <si>
    <t>gamma-Dodecen-6-lactone</t>
  </si>
  <si>
    <t>1,4-Dodec-6-enolactone</t>
  </si>
  <si>
    <t>cis-6-Dodecen-4-olide</t>
  </si>
  <si>
    <t>2(3H)-Furanone, dihydro-5-(2-octenyl)-, (Z)-</t>
  </si>
  <si>
    <t>(Z)-4-Hydroxy-6-dodecenoic acid lactone</t>
  </si>
  <si>
    <t>101517-87-7</t>
  </si>
  <si>
    <t>Dimethyl isobutyl dihydro-1,3,5-dithiazine</t>
  </si>
  <si>
    <t>2 or 4-Isobutyl-(4 or 2),6-dimethyldihydro-4H-1,3,5-dithiazine</t>
  </si>
  <si>
    <t>104691-41-0</t>
  </si>
  <si>
    <t>Dimethyl isopropyl dihydro-1,3,5-dithiazine</t>
  </si>
  <si>
    <t>2 or 4-Isopropyl-(4 or 2),6-dimethyldihydro-4H-1,3,5-dithiazine</t>
  </si>
  <si>
    <t>4H-1,3,5-Dithiazine, dihydro-4,6-dimethyl-2-(1-methylethyl)</t>
  </si>
  <si>
    <t>2-Isopropyl-4,6-dimethyldehydro-4H-1,3,5-dithiazine</t>
  </si>
  <si>
    <t>90131-24-1</t>
  </si>
  <si>
    <t>Jambu oleoresin</t>
  </si>
  <si>
    <t>Spilanthes acmelia (oleracea) oleoresin</t>
  </si>
  <si>
    <t>87061-04-9</t>
  </si>
  <si>
    <t>3-l-(p-Menthane-3-yloxy)-1,2-propanediol</t>
  </si>
  <si>
    <t>3-l-Menthoxypropane-1,2-diol</t>
  </si>
  <si>
    <t>94087-83-9</t>
  </si>
  <si>
    <t>2-Butanethiol, 4-methoxy-2-methyl-</t>
  </si>
  <si>
    <t>4-Methoxy-2-methyl-2-butanethiol</t>
  </si>
  <si>
    <t>7011-83-8</t>
  </si>
  <si>
    <t>Dihydrojasmone lactone</t>
  </si>
  <si>
    <t>gamma-Methyldecalactone</t>
  </si>
  <si>
    <t>2(3H)-Furanone, 5-hexyldihydro-5-methyl-</t>
  </si>
  <si>
    <t>5-Hexyldihydro-5-methylfuran-2(3H)-one</t>
  </si>
  <si>
    <t>4-Methyldecanolide</t>
  </si>
  <si>
    <t>57124-87-5</t>
  </si>
  <si>
    <t>2-Methyl-3-tetrahydrofuranthiol</t>
  </si>
  <si>
    <t>74586-09-7</t>
  </si>
  <si>
    <t>Acetyl lactic acid thiomethyl ester</t>
  </si>
  <si>
    <t>Methylthio 2-(acetyloxy)propionate</t>
  </si>
  <si>
    <t>S-Methyl-2-(acetyloxy)propanethioate</t>
  </si>
  <si>
    <t>Propanethioic acid, 2-(acetyloxy)-, S-methyl ester</t>
  </si>
  <si>
    <t>51755-85-2</t>
  </si>
  <si>
    <t>3-(Methylthio)hexyl acetate</t>
  </si>
  <si>
    <t>999999-90-9</t>
  </si>
  <si>
    <t>S-Methyl-2-(propionyloxy) propanethioate</t>
  </si>
  <si>
    <t>Methylthio-2-(propionyloxy)propionate</t>
  </si>
  <si>
    <t>Propionyl lactic acid thiomethyl ester</t>
  </si>
  <si>
    <t>4430-31-3</t>
  </si>
  <si>
    <t>2H-1-Benzopyran-2-one, octahydro-</t>
  </si>
  <si>
    <t>Octahydrocoumarin</t>
  </si>
  <si>
    <t>Bicyclononalactone</t>
  </si>
  <si>
    <t>Cyclohexyl lactone</t>
  </si>
  <si>
    <t>Octahydro-2H-1-benzopyran-2-one</t>
  </si>
  <si>
    <t>2084-19-7</t>
  </si>
  <si>
    <t>sec-Amylmercaptan</t>
  </si>
  <si>
    <t>2-Pentanethiol</t>
  </si>
  <si>
    <t>2-Mercaptopentane</t>
  </si>
  <si>
    <t>1-Methylbutanethiol</t>
  </si>
  <si>
    <t>50-69-1</t>
  </si>
  <si>
    <t>D-Ribose</t>
  </si>
  <si>
    <t>D-Ribo-2,3,4,5-tetrahydroxyvaleraldehyde</t>
  </si>
  <si>
    <t>564-20-5</t>
  </si>
  <si>
    <t>Decahydro tetramethyl naphthofuranone</t>
  </si>
  <si>
    <t>Sclareolide</t>
  </si>
  <si>
    <t>Naphtho[2,1-b]furan-2(1H)-one, decahydro-3a,6,6,9a-tetramethyl-, [3aR-(3a.alpha.,5a.beta.,9a.alpha.,9b.beta.]</t>
  </si>
  <si>
    <t>Norambrienolide</t>
  </si>
  <si>
    <t>16356-11-9</t>
  </si>
  <si>
    <t>1,3,5-Undecatriene</t>
  </si>
  <si>
    <t>82654-98-6</t>
  </si>
  <si>
    <t>4-(Butoxymethyl)-2-methoxyphenol</t>
  </si>
  <si>
    <t>Vanillyl butyl ether</t>
  </si>
  <si>
    <t>Phenol, 4-(butoxymethyl)-2-methoxy-</t>
  </si>
  <si>
    <t>4166-20-5</t>
  </si>
  <si>
    <t>4-Acetoxy-2,5-dimethyl-3(2H)furanone</t>
  </si>
  <si>
    <t>Furaneol acetate</t>
  </si>
  <si>
    <t>3(2H)-Furanone, 4-(acetyloxy)-2,5-dimethyl-</t>
  </si>
  <si>
    <t>89-86-1</t>
  </si>
  <si>
    <t>Benzoic acid, 2,4-dihydroxy-</t>
  </si>
  <si>
    <t>2,4-Dihydroxybenzoic acid</t>
  </si>
  <si>
    <t>4-Carboxyresorcinol</t>
  </si>
  <si>
    <t>2,4-DHBA</t>
  </si>
  <si>
    <t>p-Hydroxysalicylic acid</t>
  </si>
  <si>
    <t>beta-Resorcinolic acid</t>
  </si>
  <si>
    <t>91-16-7</t>
  </si>
  <si>
    <t>Benzene, 1,2-dimethoxy-</t>
  </si>
  <si>
    <t>1,2-Dimethoxybenzene</t>
  </si>
  <si>
    <t>Catechol dimethyl ether</t>
  </si>
  <si>
    <t>Veratrol</t>
  </si>
  <si>
    <t>Veratrol-E</t>
  </si>
  <si>
    <t>16493-80-4</t>
  </si>
  <si>
    <t>4-Ethyloctanoic acid</t>
  </si>
  <si>
    <t>Octanoic acid, 4-ethyl-</t>
  </si>
  <si>
    <t>122397-96-0</t>
  </si>
  <si>
    <t>Benzaldehyde, 3-ethoxy-4-(.beta.-D-glucopyranosyloxy)-</t>
  </si>
  <si>
    <t>Ethyl vanillin beta-D-glucopyranoside</t>
  </si>
  <si>
    <t>3-Ethoxy-4-(beta-glucopyranosyloxy)benzaldehyde</t>
  </si>
  <si>
    <t>Glucoethylvanillin</t>
  </si>
  <si>
    <t>16400-72-9</t>
  </si>
  <si>
    <t>Dodec-2-en-1,5-lactone</t>
  </si>
  <si>
    <t>5-Hydroxy-2-dodecenoic acid lactone</t>
  </si>
  <si>
    <t>delta-2-Dodecenolactone</t>
  </si>
  <si>
    <t>6-Heptyl-5,6-dihydro-2-pyrone</t>
  </si>
  <si>
    <t>5-Heptyl-2-pentene-5-olide</t>
  </si>
  <si>
    <t>5-Hydroxydodec-2-enoic acid .delta. lactone</t>
  </si>
  <si>
    <t>2H-Pyran-2-one, 6-heptyl-5,6-dihydro-</t>
  </si>
  <si>
    <t>39212-23-2</t>
  </si>
  <si>
    <t>5-Butyldihydro-4-methylfuran-2(3H)-one</t>
  </si>
  <si>
    <t>4-Hydroxy-3-methyloctanoic acid lactone</t>
  </si>
  <si>
    <t>2(3H)-Furanone, 5-butyldihydro-4-methyl-</t>
  </si>
  <si>
    <t>3-Methyl-1,4-octalactone</t>
  </si>
  <si>
    <t>beta-Methyl-gamma-octalactone</t>
  </si>
  <si>
    <t>Oaklactone</t>
  </si>
  <si>
    <t>Octanoic acid, 4-hydroxy-3-methyl-, lactone</t>
  </si>
  <si>
    <t>Whisky lactone</t>
  </si>
  <si>
    <t>51115-67-4</t>
  </si>
  <si>
    <t>Butanamide, N,2,3-trimethyl-2-(1-methylethyl)-</t>
  </si>
  <si>
    <t>2-Isopropyl-N,2,3-trimethylbutyramide</t>
  </si>
  <si>
    <t>N,2,3-Trimethyl-2-isopropylbutanamide</t>
  </si>
  <si>
    <t>156324-78-6</t>
  </si>
  <si>
    <t>Carbonic acid, 2-hydroxyethyl 5-methyl-2-(1-methylethyl)cyclohexyl ester, [1R-(1.alpha.,2.beta.,5.alpha.)</t>
  </si>
  <si>
    <t>l-Menthol ethylene glycol carbonate</t>
  </si>
  <si>
    <t>Frescolat, type MGC</t>
  </si>
  <si>
    <t>Menthol glycol carbonate</t>
  </si>
  <si>
    <t>30304-82-6</t>
  </si>
  <si>
    <t>Carbonic acid, 2-hydroxypropyl l-menthyl ester</t>
  </si>
  <si>
    <t>l-Menthol 1- and 2-propylene glycol carbonate</t>
  </si>
  <si>
    <t>Carbonic acid, menthyl ester, monoester with 1,2-propanediol</t>
  </si>
  <si>
    <t>Frescolate, type MPC</t>
  </si>
  <si>
    <t>63187-91-7</t>
  </si>
  <si>
    <t>1,4-Dioxaspiro[4,5]decane-2-methanol, 9-methyl-6-(1-methylethyl)-, l isomer</t>
  </si>
  <si>
    <t>l-Menthone 1,2-glycerol ketal</t>
  </si>
  <si>
    <t>Frescolat, racemic</t>
  </si>
  <si>
    <t>Frescolat, type MGA</t>
  </si>
  <si>
    <t>9-Methyl-6(1-methylethyl)-1,4-dioxaspiro[4.5]decan-2-methanol, l isomer</t>
  </si>
  <si>
    <t>1,4-Dioxaspiro[4.5]decane-2-methanol, 9-methyl-6-(1-methylethyl)-</t>
  </si>
  <si>
    <t>d,l-Menthone 1,2-glycerol ketal</t>
  </si>
  <si>
    <t>9-Methyl-6(1-methylethyl)-1,4-dioxaspiro[4.5]decane-2-methanol, dl isomer</t>
  </si>
  <si>
    <t>999999-00-7</t>
  </si>
  <si>
    <t>(1R-cis and trans)-2-(1-Acetylthio-1-methyl)ethyl-5-methylcyclohexanone</t>
  </si>
  <si>
    <t>cis- and trans-Menthone-8-thioacetate</t>
  </si>
  <si>
    <t>Ethanoic acid, S-[1-methyl-1-(4-methyl-2-oxocyclohexyl)-ethyl] ester cis and trans isomers</t>
  </si>
  <si>
    <t>77341-67-4</t>
  </si>
  <si>
    <t>Butanedioic acid, mono[5-methyl-2-(1-methylethyl)cyclohexyl] ester, [1R-1.alpha.,2.beta.,5.alpha.)]-</t>
  </si>
  <si>
    <t>mono-Menthyl succinate</t>
  </si>
  <si>
    <t>20702-77-6</t>
  </si>
  <si>
    <t>3,5-Dihydroxy-4-(3-hydroxy-4-methoxyhydrocinnamoyl)phenyl-2-O-(6-deoxy-.alpha.-L-mannopyranosyl)-.beta.-D-glucopyranoside</t>
  </si>
  <si>
    <t>Neohesperidin dihydrochalcone</t>
  </si>
  <si>
    <t>Neohesperidin DHC</t>
  </si>
  <si>
    <t>NHDC</t>
  </si>
  <si>
    <t>1-Propanone, 1-[4-[[2-O-(6-deoxy-.alpha.-L-mannopyranosyl)-.beta.-D-glucopyranosyl]oxy]-2,6-dihydroxyphenyl]-3-(3-hydroxy-4-methoxyphenyl)-</t>
  </si>
  <si>
    <t>24276-84-4</t>
  </si>
  <si>
    <t>Ferulic acid, sodium salt</t>
  </si>
  <si>
    <t>Sodium 3-methoxy-4-hydroxycinnamate</t>
  </si>
  <si>
    <t>3-(4-Hydroxy-3-methoxyphenyl)-2-propenoic acid, sodium salt</t>
  </si>
  <si>
    <t>2-Propenoic acid, 3-(4-hydroxy-3-methoxyphenyl)-, monosodium salt</t>
  </si>
  <si>
    <t>Sodium ferulate</t>
  </si>
  <si>
    <t>107-35-7</t>
  </si>
  <si>
    <t>2-Aminoethanesulfonic acid</t>
  </si>
  <si>
    <t>Taurine</t>
  </si>
  <si>
    <t>Ethanesulfonic acid, 2-amino-</t>
  </si>
  <si>
    <t>553850-34-3</t>
  </si>
  <si>
    <t>Contour</t>
  </si>
  <si>
    <t>Thaumatin B - recombinant</t>
  </si>
  <si>
    <t>13184-86-6</t>
  </si>
  <si>
    <t>4-(Ethoxymethyl)-2-methoxyphenol</t>
  </si>
  <si>
    <t>Vanillyl ethyl ether</t>
  </si>
  <si>
    <t>Ethyl 4-hydroxy-3-methoxybenzyl ether</t>
  </si>
  <si>
    <t>Phenol, (4-ethoxymethyl)-2-methoxy-</t>
  </si>
  <si>
    <t>VEE</t>
  </si>
  <si>
    <t>136954-25-1</t>
  </si>
  <si>
    <t>3-Acetylmercaptohexyl acetate</t>
  </si>
  <si>
    <t>3-Acetylthiohexyl acetate</t>
  </si>
  <si>
    <t>3-Acetylthiohexyl ethanoate</t>
  </si>
  <si>
    <t>29926-41-8</t>
  </si>
  <si>
    <t>2-Acetyl-4,5-dihydrothiazole</t>
  </si>
  <si>
    <t>2-Acetyl-2-thiazoline</t>
  </si>
  <si>
    <t>Acetyl thiazoline-2</t>
  </si>
  <si>
    <t>Ethanone, 1-(4,5-dihydro-2-thiazolyl)-</t>
  </si>
  <si>
    <t>302-72-7</t>
  </si>
  <si>
    <t>alpha-Alanine</t>
  </si>
  <si>
    <t>DL-Alanine</t>
  </si>
  <si>
    <t>(S)-2-Aminopropanoic acid</t>
  </si>
  <si>
    <t>alpha-Aminopropionic acid</t>
  </si>
  <si>
    <t>DL-2-Aminopropanoic acid</t>
  </si>
  <si>
    <t>DL-2-Aminopropionic acid</t>
  </si>
  <si>
    <t>74-79-3</t>
  </si>
  <si>
    <t>(S)-2-Amino-5-guanidinovaleric  acid</t>
  </si>
  <si>
    <t>L-Arginine</t>
  </si>
  <si>
    <t>2-Amino-5-guanidinovaleric  acid</t>
  </si>
  <si>
    <t>Arginine</t>
  </si>
  <si>
    <t>32951-19-2</t>
  </si>
  <si>
    <t>1-Butene, 1-(methylthio)-</t>
  </si>
  <si>
    <t>1-Buten-1-yl methyl sulfide</t>
  </si>
  <si>
    <t>13466-78-9</t>
  </si>
  <si>
    <t>Bicyclo[4.1.0]hept-3-ene, 3,7,7-trimethyl-</t>
  </si>
  <si>
    <t>delta-3-Carene</t>
  </si>
  <si>
    <t>Car-3-ene</t>
  </si>
  <si>
    <t>3-Carene</t>
  </si>
  <si>
    <t>Isodiprene</t>
  </si>
  <si>
    <t>3,7,7-Trimethylbicyclo-[4.1.0]hept-3-ene</t>
  </si>
  <si>
    <t>3,7,7-Trimethylbicyclo[4.1.0]heptene-3</t>
  </si>
  <si>
    <t>3,7,7-Trimethylbicyclo[4.1.0]-3-heptene</t>
  </si>
  <si>
    <t>4,7,7-Trimethyl-3-norcarene</t>
  </si>
  <si>
    <t>5552-30-7</t>
  </si>
  <si>
    <t>5H-1-Benzopyran, 6,6,7,8,8a-tetrahydro-2,5,5,8a-tetramethyl</t>
  </si>
  <si>
    <t>Cycloionone</t>
  </si>
  <si>
    <t>6,6,7,8,8a-Tetrahydro-2,5,5,8a-tetramethyl-5H-1-benzopyran</t>
  </si>
  <si>
    <t>999999-91-0</t>
  </si>
  <si>
    <t>Citrus aurantium L. subspecies cyathifera Y.</t>
  </si>
  <si>
    <t>Daidai peel oil</t>
  </si>
  <si>
    <t>51100-54-0</t>
  </si>
  <si>
    <t>1-Decen-3-ol</t>
  </si>
  <si>
    <t>3-Hydroxy-1-decene</t>
  </si>
  <si>
    <t>352-93-2</t>
  </si>
  <si>
    <t>Diethyl sulfide</t>
  </si>
  <si>
    <t>Diethylthioether</t>
  </si>
  <si>
    <t>Ethane, 1,1'-thiobis-</t>
  </si>
  <si>
    <t>Ethyl monosulfide</t>
  </si>
  <si>
    <t>Ethyl sulfide</t>
  </si>
  <si>
    <t>Ethyl thioethane</t>
  </si>
  <si>
    <t>Ethyl thioether</t>
  </si>
  <si>
    <t>Sulfodor</t>
  </si>
  <si>
    <t>3-Thiapentane</t>
  </si>
  <si>
    <t>1,1-Thiobisethane</t>
  </si>
  <si>
    <t>Thioethyl ether</t>
  </si>
  <si>
    <t>3-Thiopentane</t>
  </si>
  <si>
    <t>40018-26-6</t>
  </si>
  <si>
    <t>2,5-Dihydroxy-1,4-dithiane</t>
  </si>
  <si>
    <t>1,4-Dithiane-2,5-diol</t>
  </si>
  <si>
    <t>p-Dithiane-2,5-diol</t>
  </si>
  <si>
    <t>Mercaptoacetaldehyde dimer</t>
  </si>
  <si>
    <t>4253-89-8</t>
  </si>
  <si>
    <t>Bis(1-methylethyl)disulfide</t>
  </si>
  <si>
    <t>Diisopropyl disulfide</t>
  </si>
  <si>
    <t>2,5-Dimethyl-3,4-dithiahexane</t>
  </si>
  <si>
    <t>2,5-Dimethyl-3,4-dithiohexane</t>
  </si>
  <si>
    <t>Disulfide, bis(1-methylethyl)</t>
  </si>
  <si>
    <t>Isopropyl disulfide</t>
  </si>
  <si>
    <t>6738-23-4</t>
  </si>
  <si>
    <t>2,4-Dimethylanisole</t>
  </si>
  <si>
    <t>1-Methoxy-2, 4-dimethylbenzene</t>
  </si>
  <si>
    <t>4-Methoxy-m-xylene</t>
  </si>
  <si>
    <t>68133-79-9</t>
  </si>
  <si>
    <t>Apritone</t>
  </si>
  <si>
    <t>2-(3,7-Dimethyl-2,6-octadienyl)cyclopentanone</t>
  </si>
  <si>
    <t>Cyclopentanone, 2-(3,7-dimethyl-2,6-octadienyl)-</t>
  </si>
  <si>
    <t>Decenyl cyclopentanone</t>
  </si>
  <si>
    <t>(E)-2-(3,7-Dimethyl-2,6-octadienyl) cyclopentanone</t>
  </si>
  <si>
    <t>20053-88-7</t>
  </si>
  <si>
    <t>Dehydrolinalool</t>
  </si>
  <si>
    <t>(E,R)-3,7-Dimethyl-1,5,7-octatrien-3-ol</t>
  </si>
  <si>
    <t>Hotrienol</t>
  </si>
  <si>
    <t>505-29-3</t>
  </si>
  <si>
    <t>Diethylene disulfide</t>
  </si>
  <si>
    <t>1,4-Dithiane</t>
  </si>
  <si>
    <t>1,4-Dithiacyclohexane</t>
  </si>
  <si>
    <t>p-Dithiane</t>
  </si>
  <si>
    <t>1,4-Dithiin, tetrahydro-</t>
  </si>
  <si>
    <t>1,4-Dithiocyclohexane</t>
  </si>
  <si>
    <t>78417-28-4</t>
  </si>
  <si>
    <t>2,4,7-Decatrienoic acid, ethyl ester</t>
  </si>
  <si>
    <t>Ethyl 2,4,7-decatrienoate</t>
  </si>
  <si>
    <t>Ethyl deca-2,4,7-trienoate</t>
  </si>
  <si>
    <t>7341-17-5</t>
  </si>
  <si>
    <t>2-Ethylhexanethiol</t>
  </si>
  <si>
    <t>2-Ethylhexylmercaptan</t>
  </si>
  <si>
    <t>1-Hexanethiol, 2-ethyl-</t>
  </si>
  <si>
    <t>23747-43-5</t>
  </si>
  <si>
    <t>Ethyl 2-(methyldithio)propionate</t>
  </si>
  <si>
    <t>Propionic acid, 2-(methyldithio), ethyl ester</t>
  </si>
  <si>
    <t>4455-13-4</t>
  </si>
  <si>
    <t>Acetic acid, (methylthio)-, ethyl ester</t>
  </si>
  <si>
    <t>Ethyl 2-(methylthio)acetate</t>
  </si>
  <si>
    <t>Ethyl 2-methylthioacetate</t>
  </si>
  <si>
    <t>999999-91-1</t>
  </si>
  <si>
    <t>Ethyl 3-(methylthio)butyrate</t>
  </si>
  <si>
    <t>188417-26-7</t>
  </si>
  <si>
    <t>Ethyl vanillin isobutyrate</t>
  </si>
  <si>
    <t>Propanoic acid, 2-methyl-, 2-ethoxy-4-formylphenyl ester</t>
  </si>
  <si>
    <t>68527-76-4</t>
  </si>
  <si>
    <t>Ethyl vanillin propylene glycol acetal</t>
  </si>
  <si>
    <t>Phenol, 2-ethoxy-4-(4-methyl-1,3-dioxalan-2-yl)-</t>
  </si>
  <si>
    <t>502-61-4</t>
  </si>
  <si>
    <t>1,3,6,10-Dodecatetraene, 3,7,11-trimethyl-,</t>
  </si>
  <si>
    <t>alpha-Farnesene</t>
  </si>
  <si>
    <t>1,3,6,10-Dodecatetraene,3,7,11-trimethyl (alpha-isomer)</t>
  </si>
  <si>
    <t>1,6,10-Dodecatriene,7,11-dimethyl-3-methylene</t>
  </si>
  <si>
    <t>(E,E)-alpha-Farnesene</t>
  </si>
  <si>
    <t>trans-2,6,10-Trimethyl-2,6,9,11-dodecatetraene</t>
  </si>
  <si>
    <t>180031-78-1</t>
  </si>
  <si>
    <t>4-[(2-Furanmethyl)thio]-2-pentanone</t>
  </si>
  <si>
    <t>4-(Furan-2-ylmethylsulfanyl)pentane-2-one</t>
  </si>
  <si>
    <t>4-Furfurylthio-2-pentanone</t>
  </si>
  <si>
    <t>2-Pentanone, 4-[(2-furanylmethyl)thio]</t>
  </si>
  <si>
    <t>6191-71-5</t>
  </si>
  <si>
    <t>(Z)-4-Hepten-1-ol</t>
  </si>
  <si>
    <t>4-(Z)-Heptenol</t>
  </si>
  <si>
    <t>cis-4-Heptenol</t>
  </si>
  <si>
    <t>111-31-9</t>
  </si>
  <si>
    <t>1-Hexanethiol</t>
  </si>
  <si>
    <t>Hexyl mercaptan</t>
  </si>
  <si>
    <t>1-Hexyl mercaptan</t>
  </si>
  <si>
    <t>1-Hexylthiol</t>
  </si>
  <si>
    <t>1113-60-6</t>
  </si>
  <si>
    <t>3-Hydroxy-2-oxopropanoic acid</t>
  </si>
  <si>
    <t>3-Hydroxy-2-oxopropionic acid</t>
  </si>
  <si>
    <t>Propanoic acid, 3-hydroxy-2-oxo-</t>
  </si>
  <si>
    <t>22030-19-9</t>
  </si>
  <si>
    <t>2-Buten-2-ol, 4-(2,6,6-trimethyl-1-cyclohexen-1-yl)-,</t>
  </si>
  <si>
    <t>beta-Ionyl acetate</t>
  </si>
  <si>
    <t>3-Buten-2-ol, 4-(2,6,6-trimethyl-1-cyclohexen-1-yl)-, acetate</t>
  </si>
  <si>
    <t>4-(2,6,6-Trimethyl-1-cyclohexen-1-yl)-2-buten-2-ol</t>
  </si>
  <si>
    <t>68555-61-3</t>
  </si>
  <si>
    <t>3-Buten-2-ol, 3-methyl-4-(2,6,6-trimethyl-2-cyclohexen-1-yl)-, acetate</t>
  </si>
  <si>
    <t>alpha-Isomethylionyl acetate</t>
  </si>
  <si>
    <t>3-Methyl-4-(2,6,6-trimethyl-2-cyclohexen-1-yl)- 3-buten-2-yl  acetate</t>
  </si>
  <si>
    <t>68855-99-2</t>
  </si>
  <si>
    <t>Litsea cubeba berry oil</t>
  </si>
  <si>
    <t>Litsea cubeba oil</t>
  </si>
  <si>
    <t>Litsea cubeba, ext.</t>
  </si>
  <si>
    <t>Litsea cubeba Pers.</t>
  </si>
  <si>
    <t>May chang</t>
  </si>
  <si>
    <t>56-87-1</t>
  </si>
  <si>
    <t>alpha,epsilon-Diaminocaproic acid</t>
  </si>
  <si>
    <t>L-Lysine</t>
  </si>
  <si>
    <t>(S)-2,6-Diaminohexanoic acid</t>
  </si>
  <si>
    <t>Lysine</t>
  </si>
  <si>
    <t>Lysine hydrochloride</t>
  </si>
  <si>
    <t>71660-03-2</t>
  </si>
  <si>
    <t>Acetic acid, p-1(7),8-menthadien-2-yl ester</t>
  </si>
  <si>
    <t>cis- and trans-p-1(7),8-Menthadien-2-yl acetate</t>
  </si>
  <si>
    <t>Menthadienyl acetate</t>
  </si>
  <si>
    <t>195863-84-4</t>
  </si>
  <si>
    <t>3-l-Menthoxy-2-methylpropan-1,2-diol</t>
  </si>
  <si>
    <t>3-(l-Menthoxy)-2-methylpropane-1,2-diol</t>
  </si>
  <si>
    <t>TPG-1</t>
  </si>
  <si>
    <t>51755-83-0</t>
  </si>
  <si>
    <t>3-Mercaptohexanol</t>
  </si>
  <si>
    <t>3-Thiohexanol</t>
  </si>
  <si>
    <t>3-Thiohexan-1-ol</t>
  </si>
  <si>
    <t>136954-20-6</t>
  </si>
  <si>
    <t>3-Mercaptohexyl acetate</t>
  </si>
  <si>
    <t>3-Thiohexyl acetate</t>
  </si>
  <si>
    <t>3-Thiohexyl ethanoate</t>
  </si>
  <si>
    <t>136954-21-7</t>
  </si>
  <si>
    <t>3-Mercaptohexyl butyrate</t>
  </si>
  <si>
    <t>3-Thiohexyl butanoate</t>
  </si>
  <si>
    <t>3-Thiohexyl butyrate</t>
  </si>
  <si>
    <t>136954-22-8</t>
  </si>
  <si>
    <t>3-Mercaptohexyl caproate</t>
  </si>
  <si>
    <t>3-Mercaptohexyl hexanoate</t>
  </si>
  <si>
    <t>3-Thiohexyl caproate</t>
  </si>
  <si>
    <t>3-Thio-1-hexyl caproate</t>
  </si>
  <si>
    <t>3-Thio-1-hexyl hexanoate</t>
  </si>
  <si>
    <t>34300-94-2</t>
  </si>
  <si>
    <t>1-Butanol, 3-mercapto-3-methyl-</t>
  </si>
  <si>
    <t>3-Mercapto-3-methyl-1-butanol</t>
  </si>
  <si>
    <t>3-Mercapto-3-methylbutyl alcohol</t>
  </si>
  <si>
    <t>3-Methyl-3-mercaptobutyl alcohol</t>
  </si>
  <si>
    <t>50746-10-6</t>
  </si>
  <si>
    <t>1-Butanol, 3-mercapto-3-methyl, formate ester</t>
  </si>
  <si>
    <t>3-Mercapto-3-methylbutyl formate</t>
  </si>
  <si>
    <t>3-Methyl-3-mercaptobutyl formate</t>
  </si>
  <si>
    <t>3-Methyl-3-thiobutyl formate</t>
  </si>
  <si>
    <t>24653-75-6</t>
  </si>
  <si>
    <t>Mercaptoacetone</t>
  </si>
  <si>
    <t>1-Mercapto-2-propanone</t>
  </si>
  <si>
    <t>2-Propanone, 1-mercapto-</t>
  </si>
  <si>
    <t>5925-68-8</t>
  </si>
  <si>
    <t>Benzenecarbothioic acid, S-methyl ester</t>
  </si>
  <si>
    <t>S-Methyl benzothioate</t>
  </si>
  <si>
    <t>Methanethiol, benzoate</t>
  </si>
  <si>
    <t>S-Methyl benzenecarbothioate</t>
  </si>
  <si>
    <t>S-Methyl thiobenzoate</t>
  </si>
  <si>
    <t>541-31-1</t>
  </si>
  <si>
    <t>1-Butanethiol, 3-methyl</t>
  </si>
  <si>
    <t>3-Methylbutanethiol</t>
  </si>
  <si>
    <t>Isoamyl mercaptan</t>
  </si>
  <si>
    <t>Isopentanethiol</t>
  </si>
  <si>
    <t>2-Methyl-4-butanethiol</t>
  </si>
  <si>
    <t>3-Methylbutylmercaptan</t>
  </si>
  <si>
    <t>4493-42-9</t>
  </si>
  <si>
    <t>(E)-2-(Z)-4-Decadienoic acid, methyl ester natural</t>
  </si>
  <si>
    <t>Methyl (E)-2-(Z)-4- decadienoate</t>
  </si>
  <si>
    <t>Methyl decadienoate, 2-(E), 4-(Z), nat.</t>
  </si>
  <si>
    <t>624-89-5</t>
  </si>
  <si>
    <t>Ethane, (methylthio)-</t>
  </si>
  <si>
    <t>Methyl ethyl sulfide</t>
  </si>
  <si>
    <t>Ethyl methyl sulfide</t>
  </si>
  <si>
    <t>Ethyl methyl thioether</t>
  </si>
  <si>
    <t>(Methylthio)ethane</t>
  </si>
  <si>
    <t>1-(Methylthio)ethane</t>
  </si>
  <si>
    <t>Sulfide, ethyl methyl</t>
  </si>
  <si>
    <t>2-Thiabutane</t>
  </si>
  <si>
    <t>2-Thiobutane</t>
  </si>
  <si>
    <t>31499-71-5</t>
  </si>
  <si>
    <t>Ethyl methyl trisulfide</t>
  </si>
  <si>
    <t>Methyl ethyl trisulfide</t>
  </si>
  <si>
    <t>Trisulfide, ethyl methyl</t>
  </si>
  <si>
    <t>2,3,4-Trithiahexane</t>
  </si>
  <si>
    <t>2,3,4-Trithiohexane</t>
  </si>
  <si>
    <t>2432-77-1</t>
  </si>
  <si>
    <t>S-Methyl hexanethioate</t>
  </si>
  <si>
    <t>65817-24-5</t>
  </si>
  <si>
    <t>Dimethyl-3,6-benzo-2(3H)-furanone</t>
  </si>
  <si>
    <t>2-(4-Methyl-2-hydroxyphenyl)propionic acid-gamma-lactone</t>
  </si>
  <si>
    <t>Furaminton</t>
  </si>
  <si>
    <t>23747-45-7</t>
  </si>
  <si>
    <t>Butanethioic acid, 3-methyl-, S-methyl ester</t>
  </si>
  <si>
    <t>S-Methyl 3-methylbutanethioate</t>
  </si>
  <si>
    <t>Methanethiol isovalerate</t>
  </si>
  <si>
    <t>S-Methyl 3-methylbutyrate</t>
  </si>
  <si>
    <t>999999-91-3</t>
  </si>
  <si>
    <t>Methyl 3-methyl-1-butenyl disulfide</t>
  </si>
  <si>
    <t>67952-60-7</t>
  </si>
  <si>
    <t>2-(Methyldithio)isobutyraldehyde</t>
  </si>
  <si>
    <t>2-Methyl-2-(methyldithio)propanal</t>
  </si>
  <si>
    <t>Propanal, 2-methyl-2-(methyldithio)-</t>
  </si>
  <si>
    <t>61122-71-2</t>
  </si>
  <si>
    <t>S-Methyl 4-methylpentanethioate</t>
  </si>
  <si>
    <t>Pentanethioic acid, 4-methyl, S-methyl ester</t>
  </si>
  <si>
    <t>33046-81-0</t>
  </si>
  <si>
    <t>(E)-7-Methyl-3-octen-2-one</t>
  </si>
  <si>
    <t>trans-7-Methyl-3-octen-2-one</t>
  </si>
  <si>
    <t>3-Octen-2-one, 7-methyl-</t>
  </si>
  <si>
    <t>759-05-7</t>
  </si>
  <si>
    <t>Butanoic acid, 3-methyl-2-oxo-</t>
  </si>
  <si>
    <t>3-Methyl-2-oxobutanoic acid</t>
  </si>
  <si>
    <t>Butanoic acid, 3-methyl-2-oxo, sodium salt</t>
  </si>
  <si>
    <t>Dimethylpyruvic acid</t>
  </si>
  <si>
    <t>alpha-Ketoisovaleric acid</t>
  </si>
  <si>
    <t>Ketovaline</t>
  </si>
  <si>
    <t>2-Oxoisovaleric acid</t>
  </si>
  <si>
    <t>2-Oxo-3-methylbutanoic acid</t>
  </si>
  <si>
    <t>Sodium alpha-ketoisovalerate</t>
  </si>
  <si>
    <t>Sodium 3-methyl-2-oxobutanoate</t>
  </si>
  <si>
    <t>1460-34-0</t>
  </si>
  <si>
    <t>Methyl ethyl pyruvic acid</t>
  </si>
  <si>
    <t>3-Methyl-2-oxopentanoic acid</t>
  </si>
  <si>
    <t>3-Methyl-2-oxovaleric acid</t>
  </si>
  <si>
    <t>Sodium 3-methyl-2-oxopentanoic acid</t>
  </si>
  <si>
    <t>Valeric acid, 3-methyl-2-oxo-, sodium salt</t>
  </si>
  <si>
    <t>816-66-0</t>
  </si>
  <si>
    <t>Isopropyl pyruvic acid</t>
  </si>
  <si>
    <t>4-Methyl-2-oxopentanoic acid</t>
  </si>
  <si>
    <t>2-Ketoisocaproic acid</t>
  </si>
  <si>
    <t>2-Keto-4-methylpentanoic acid</t>
  </si>
  <si>
    <t>4-Methyl-2-oxovaleric acid</t>
  </si>
  <si>
    <t>Pentanoic acid, 4-methyl-2-oxo-</t>
  </si>
  <si>
    <t>Sodium 4-methyl-2-oxopentanoate</t>
  </si>
  <si>
    <t>Valeric acid, 4-methyl-2-oxo, sodium salt</t>
  </si>
  <si>
    <t>14173-25-2</t>
  </si>
  <si>
    <t>Disulfide, methyl phenyl</t>
  </si>
  <si>
    <t>Methyl phenyl disulfide</t>
  </si>
  <si>
    <t>Phenyl methyl disulfide</t>
  </si>
  <si>
    <t>100-68-5</t>
  </si>
  <si>
    <t>Anisole, thio-</t>
  </si>
  <si>
    <t>Methyl phenyl sulfide</t>
  </si>
  <si>
    <t>Benzene, (methylthio)-</t>
  </si>
  <si>
    <t>Methyl phenyl thioether</t>
  </si>
  <si>
    <t>(Methylthio) benzene</t>
  </si>
  <si>
    <t>Phenyl methyl sulfide</t>
  </si>
  <si>
    <t>1-Phenyl-1-thioethane</t>
  </si>
  <si>
    <t>Phenylthiomethane</t>
  </si>
  <si>
    <t>Sulfide, methyl phenyl</t>
  </si>
  <si>
    <t>Thioanisole</t>
  </si>
  <si>
    <t>513-44-0</t>
  </si>
  <si>
    <t>Isobutyl mercaptan</t>
  </si>
  <si>
    <t>2-Methyl-1-propanethiol</t>
  </si>
  <si>
    <t>1-Propanethiol, 2-methyl-</t>
  </si>
  <si>
    <t>67-68-5</t>
  </si>
  <si>
    <t>Dimethyl sulfoxide</t>
  </si>
  <si>
    <t>Methylsulfinylmethane</t>
  </si>
  <si>
    <t>DMSO</t>
  </si>
  <si>
    <t>Methane, sulfinylbis-</t>
  </si>
  <si>
    <t>Methyl sulfoxide</t>
  </si>
  <si>
    <t>1534-08-3</t>
  </si>
  <si>
    <t>Bis[methylmercapto]methane</t>
  </si>
  <si>
    <t>S-Methyl thioacetate</t>
  </si>
  <si>
    <t>Bis-(methylthio)methane</t>
  </si>
  <si>
    <t>2,4-Dithiopentane</t>
  </si>
  <si>
    <t>Ethanthioic acid, S-methyl ester</t>
  </si>
  <si>
    <t>Formaldehyde dimethyl dithioacetal</t>
  </si>
  <si>
    <t>Formaldehyde dimethyl mercaptal</t>
  </si>
  <si>
    <t>Methane, bis(methylthio)-</t>
  </si>
  <si>
    <t>Methanethiol acetate</t>
  </si>
  <si>
    <t>S-Methyl acetothioate</t>
  </si>
  <si>
    <t>Methylene bis[methyl sulfide]</t>
  </si>
  <si>
    <t>Methyl thioacetate</t>
  </si>
  <si>
    <t>Thioformaldehyde dimethyl acetal</t>
  </si>
  <si>
    <t>38433-74-8</t>
  </si>
  <si>
    <t>3-Methylthiohexanal</t>
  </si>
  <si>
    <t>1618-26-4</t>
  </si>
  <si>
    <t>2,4-Dithiapentane</t>
  </si>
  <si>
    <t>bis-(Methylthio)methane</t>
  </si>
  <si>
    <t>74758-93-3</t>
  </si>
  <si>
    <t>Butanoic acid, (methylthio)methyl ester</t>
  </si>
  <si>
    <t>Methylthiomethyl butyrate</t>
  </si>
  <si>
    <t>74758-91-1</t>
  </si>
  <si>
    <t>Hexanoic acid, (methylthio)methyl ester</t>
  </si>
  <si>
    <t>Methylthiomethyl hexanoate</t>
  </si>
  <si>
    <t>583-92-6</t>
  </si>
  <si>
    <t>Butanoic acid, 4-(methylthio)-2-oxo-, sodium salt</t>
  </si>
  <si>
    <t>4-(Methylthio)-2-oxobutanoic acid</t>
  </si>
  <si>
    <t>4-(Methylthio)-2-oxobutanoic acid, sodium salt</t>
  </si>
  <si>
    <t>Sodium 4-(methylthio)-2-oxobutanoate</t>
  </si>
  <si>
    <t>14109-72-9</t>
  </si>
  <si>
    <t>(Methylthio)acetone</t>
  </si>
  <si>
    <t>1-Methylthio-2-propanone</t>
  </si>
  <si>
    <t>alpha-(Methylthio)acetone</t>
  </si>
  <si>
    <t>alpha-(Methylthio)propanone</t>
  </si>
  <si>
    <t>2-Propanone, (methylthio)-</t>
  </si>
  <si>
    <t>2-Propanone, 1-(methylthio)-</t>
  </si>
  <si>
    <t>2-Thio-4-pentanone</t>
  </si>
  <si>
    <t>16630-55-0</t>
  </si>
  <si>
    <t>Acetic acid, 3-(methylthio)propyl ester</t>
  </si>
  <si>
    <t>3-(Methylthio)propyl acetate</t>
  </si>
  <si>
    <t>3-Acetoxypropyl methyl sulfide</t>
  </si>
  <si>
    <t>Methionyl acetate</t>
  </si>
  <si>
    <t>1-Propanol, 3-(methylthio)-, acetate</t>
  </si>
  <si>
    <t>56805-23-3</t>
  </si>
  <si>
    <t>(E)-3-(Z)-6-Nonadien-1-ol</t>
  </si>
  <si>
    <t>3,6-Nonadien-1-ol, (E,Z)</t>
  </si>
  <si>
    <t>53046-97-2</t>
  </si>
  <si>
    <t>(Z)(Z)-3,6-Nonadien-1-ol</t>
  </si>
  <si>
    <t>3,6-Nonadien-1-ol, (Z,Z)</t>
  </si>
  <si>
    <t>999999-91-4</t>
  </si>
  <si>
    <t>2,6-Dimethyl-2,5,7-octatriene-1-yl acetate</t>
  </si>
  <si>
    <t>8-Ocimenyl acetate</t>
  </si>
  <si>
    <t>Piperitanate</t>
  </si>
  <si>
    <t>18409-17-1</t>
  </si>
  <si>
    <t>(E)-2-Octen-1-ol</t>
  </si>
  <si>
    <t>2-(E)-Octenol</t>
  </si>
  <si>
    <t>2-Octen-1-ol, (E)-</t>
  </si>
  <si>
    <t>trans-2-Octen-1-ol</t>
  </si>
  <si>
    <t>20125-81-9</t>
  </si>
  <si>
    <t>Butyl propenyl carbinol</t>
  </si>
  <si>
    <t>(E)-2-Octen-4-ol</t>
  </si>
  <si>
    <t>trans-2-Octen-4-ol</t>
  </si>
  <si>
    <t>65737-52-2</t>
  </si>
  <si>
    <t>Cyclopentanone, 2-(2-octenyl)-</t>
  </si>
  <si>
    <t>(E)-2-(2-Octenyl)cyclopentanone</t>
  </si>
  <si>
    <t>2-(2-octenyl)cyclopentanone</t>
  </si>
  <si>
    <t>196109-18-9</t>
  </si>
  <si>
    <t>5-Octen-1-ol, propanoate, (Z)-</t>
  </si>
  <si>
    <t>(Z)-5-Octenyl propionate</t>
  </si>
  <si>
    <t>(Z)-5-Octen-1-yl propanoate</t>
  </si>
  <si>
    <t>(Z)-5-Octen-1-yl propionate</t>
  </si>
  <si>
    <t>cis-5-Octen-1-yl propionate</t>
  </si>
  <si>
    <t>328-50-7</t>
  </si>
  <si>
    <t>2-Ketoglutaric acid</t>
  </si>
  <si>
    <t>2-Oxopentanedioic acid</t>
  </si>
  <si>
    <t>alpha-Ketoglutaric acid</t>
  </si>
  <si>
    <t>2-Oxoglutaric acid</t>
  </si>
  <si>
    <t>2-Oxo-1,5-pentanedioic acid</t>
  </si>
  <si>
    <t>Pentanedioic acid, 2-oxo-</t>
  </si>
  <si>
    <t>156-06-9</t>
  </si>
  <si>
    <t>2-Oxo-3-phenylpropionic acid</t>
  </si>
  <si>
    <t>3-Phenyl-2-oxopropanoic acid</t>
  </si>
  <si>
    <t>3-Phenylpyruvic acid</t>
  </si>
  <si>
    <t>60415-61-4</t>
  </si>
  <si>
    <t>Butanoic acid, 1-methylbutyl ester</t>
  </si>
  <si>
    <t>2-Pentyl butyrate</t>
  </si>
  <si>
    <t>1-Methylbutyl butanoate</t>
  </si>
  <si>
    <t>2-Pentyl butanoate</t>
  </si>
  <si>
    <t>4410-99-5</t>
  </si>
  <si>
    <t>Benzeneethanethiol</t>
  </si>
  <si>
    <t>Phenylethyl mercaptan</t>
  </si>
  <si>
    <t>2-Phenethyl mercaptan</t>
  </si>
  <si>
    <t>2-Phenethylthiol</t>
  </si>
  <si>
    <t>2-Phenylethanethiol</t>
  </si>
  <si>
    <t>33049-93-3</t>
  </si>
  <si>
    <t>Ethanethioic acid, S-(3-methyl-2-buten-1-yl) ester</t>
  </si>
  <si>
    <t>Prenyl thioacetate</t>
  </si>
  <si>
    <t>Thioacetic acid, S-(3-methyl-but-2-en-1-yl) ester</t>
  </si>
  <si>
    <t>5287-45-6</t>
  </si>
  <si>
    <t>2-Butene-1-thiol, 3-methyl-</t>
  </si>
  <si>
    <t>Prenylthiol</t>
  </si>
  <si>
    <t>3-Methyl-2-butenthiol-1</t>
  </si>
  <si>
    <t>3-Methyl-2-buten-1-thiol</t>
  </si>
  <si>
    <t>3-Methyl-2-butenyl mercaptan</t>
  </si>
  <si>
    <t>Prenyl mercaptan</t>
  </si>
  <si>
    <t>75-33-2</t>
  </si>
  <si>
    <t>Isopropyl mercaptan</t>
  </si>
  <si>
    <t>2-Propanethiol</t>
  </si>
  <si>
    <t>2-Mercaptopropane</t>
  </si>
  <si>
    <t>5724-81-2</t>
  </si>
  <si>
    <t>3,4-Dihydro-(2H)-pyrroline</t>
  </si>
  <si>
    <t>1-Pyrroline</t>
  </si>
  <si>
    <t>85085-28-5</t>
  </si>
  <si>
    <t>Citrus medica L. var. Sarcodactylis swingle</t>
  </si>
  <si>
    <t>Sarcodactylis oil</t>
  </si>
  <si>
    <t>Fingered citron</t>
  </si>
  <si>
    <t>126-96-5</t>
  </si>
  <si>
    <t>Sodium diacetate</t>
  </si>
  <si>
    <t>Ethanoic acid, sodium salt</t>
  </si>
  <si>
    <t>Sodium ethanoate</t>
  </si>
  <si>
    <t>10255-67-1</t>
  </si>
  <si>
    <t>3-Mercapto-2-oxopropionic acid, sodium salt</t>
  </si>
  <si>
    <t>Sodium 3-mercaptooxopropionate</t>
  </si>
  <si>
    <t>Pyruvic acid, 3-mercapto-, sodium salt</t>
  </si>
  <si>
    <t>Sodium 3-mercapto-2-oxopropanoate</t>
  </si>
  <si>
    <t>Sodium mercaptopyruvate</t>
  </si>
  <si>
    <t>68647-73-4</t>
  </si>
  <si>
    <t>Melaleuca alternifolia, ext.</t>
  </si>
  <si>
    <t>Tea tree oil</t>
  </si>
  <si>
    <t>Melaleuca alternifolia oil</t>
  </si>
  <si>
    <t>Oils, tea-tree</t>
  </si>
  <si>
    <t>3054-92-0</t>
  </si>
  <si>
    <t>Diisopropyl methyl carbinol</t>
  </si>
  <si>
    <t>2,3,4-Trimethyl-3-pentanol</t>
  </si>
  <si>
    <t>3-Pentanol, 2,3,4-trimethyl-</t>
  </si>
  <si>
    <t>180964-47-0</t>
  </si>
  <si>
    <t>4-(l-Menthoxymethyl)-2-phenyl-1,3-dioxolane</t>
  </si>
  <si>
    <t>Vanillin 3-(l -menthoxy)propane-1,2-diol acetal</t>
  </si>
  <si>
    <t>4-[2-(methylethyl)-5-methylcyclohexyloxy)]-2,5-dioxolanyl-2-methoxyphenol</t>
  </si>
  <si>
    <t>68527-74-2</t>
  </si>
  <si>
    <t>Phenol, 2-methoxy-4-(4-methyl-1,3-dioxalan-2-yl)-</t>
  </si>
  <si>
    <t>Vanillin propylene glycol acetal</t>
  </si>
  <si>
    <t>Units:  grams and mL</t>
  </si>
  <si>
    <t>4.43% by weight at 95% v/v ethanol</t>
  </si>
  <si>
    <t>Alcohol Content (upper end of range in item 10)</t>
  </si>
  <si>
    <t>Minimum Value Needed to Make Product Unfit</t>
  </si>
  <si>
    <t>Amount of          Anise Oil          (grams)</t>
  </si>
  <si>
    <t>Weight of Final Product        (grams)</t>
  </si>
  <si>
    <t>% by weight of Anise Oil</t>
  </si>
  <si>
    <t>Unfit?</t>
  </si>
  <si>
    <t>3.6 g/100 mL at 95% ethanol v/v</t>
  </si>
  <si>
    <t>Amount of Black Pepper Powder (grams)</t>
  </si>
  <si>
    <t>Volume of Final Product               (mL)</t>
  </si>
  <si>
    <t>g / 100 mL of Black Pepper Powder</t>
  </si>
  <si>
    <t>Citric Acid</t>
  </si>
  <si>
    <t>Ethanol ≤ 30% v/v – acid must be ≥ [(0.1 × ethanol %) + 0.5] (g/100 mL)</t>
  </si>
  <si>
    <t>Ethanol &gt; 30% v/v – acid must be ≥ [0.1 × ethanol %] (g/100 mL)</t>
  </si>
  <si>
    <t>Amount of Citric Acid           (grams)</t>
  </si>
  <si>
    <t>g / 100 mL of Citric Acid</t>
  </si>
  <si>
    <r>
      <t>Needed</t>
    </r>
    <r>
      <rPr>
        <i/>
        <sz val="8"/>
        <rFont val="Arial"/>
        <family val="2"/>
      </rPr>
      <t xml:space="preserve"> (if product contains mitigating ingredients)</t>
    </r>
  </si>
  <si>
    <t>10.6 lbs/gal at 95% ethanol v/v</t>
  </si>
  <si>
    <t>Amount of Cocoa Nibs           (grams)</t>
  </si>
  <si>
    <t>lbs/gal Cocoa Nibs</t>
  </si>
  <si>
    <t>3.2% by weight at 95% v/v ethanol</t>
  </si>
  <si>
    <t xml:space="preserve">  See tutorial for more information on extracts</t>
  </si>
  <si>
    <t>Amount of Essential Oil (grams)</t>
  </si>
  <si>
    <t>% by weight of Essential Oil</t>
  </si>
  <si>
    <t>2.1% by volume at 95% v/v ethanol</t>
  </si>
  <si>
    <t>Amount of Ethyl Acetate        (grams)</t>
  </si>
  <si>
    <t>Volume of Final Product                (mL)</t>
  </si>
  <si>
    <t>% by volume of Ethyl Acetate</t>
  </si>
  <si>
    <t>5.3% by weight at 95% v/v ethanol</t>
  </si>
  <si>
    <t>Amount of Ethyl Maltol          (grams)</t>
  </si>
  <si>
    <t>% by weight of Ethyl Maltol</t>
  </si>
  <si>
    <t>1.3 av.oz./gal at 95% v/v ethanol</t>
  </si>
  <si>
    <t>Amount of Ethyl Vanillin         (grams)</t>
  </si>
  <si>
    <t>Volume of Final Product              (mL)</t>
  </si>
  <si>
    <t>av.oz. / gal of Ethyl Vanillin</t>
  </si>
  <si>
    <t>Amount of          Fennel Oil          (grams)</t>
  </si>
  <si>
    <t>% by weight of Fennel Oil</t>
  </si>
  <si>
    <t>1.6 g/100 mL at 95% v/v ethanol</t>
  </si>
  <si>
    <t>Amount of Fusel Oil                  (grams)</t>
  </si>
  <si>
    <t>g / 100 mL of Fusel Oil</t>
  </si>
  <si>
    <t>9.5% by volume at 95% v/v ethanol</t>
  </si>
  <si>
    <t>Amount of Lactic Acid                   (mL)</t>
  </si>
  <si>
    <t>% by volume of Lactic Acid</t>
  </si>
  <si>
    <t>Ethanol ≤ 30% v/v – acid must be ≥ [(0.14 × ethanol %) + 0.5] (g/100 mL)</t>
  </si>
  <si>
    <t>Ethanol &gt; 30% v/v – acid must be ≥ [0.14 × ethanol %] (g/100 mL)</t>
  </si>
  <si>
    <t>Amount of Malic Acid            (grams)</t>
  </si>
  <si>
    <t>g / 100 mL of Malic Acid</t>
  </si>
  <si>
    <t>Amount of Maltol          (grams)</t>
  </si>
  <si>
    <t>% by weight of Maltol</t>
  </si>
  <si>
    <t>Propylene Glycol</t>
  </si>
  <si>
    <t>Equal amounts by volume of ethanol and propylene glycol</t>
  </si>
  <si>
    <t>Amount of Propylene Glycol (grams)</t>
  </si>
  <si>
    <t>% by volume of Propylene Glycol</t>
  </si>
  <si>
    <t>20.8 ppm at 95% v/v ethanol</t>
  </si>
  <si>
    <t>Amount of Quassia Powder         (grams)</t>
  </si>
  <si>
    <t>ppm of Quassia Powder</t>
  </si>
  <si>
    <t>950 ppm at 95% v/v ethanol</t>
  </si>
  <si>
    <t>Amount of Quinine         (grams)</t>
  </si>
  <si>
    <t>ppm of Quinine</t>
  </si>
  <si>
    <t>6.8 g/100 mL at 95% v/v ethanol</t>
  </si>
  <si>
    <t>Amount of Salt          (grams)</t>
  </si>
  <si>
    <t>g / 100 mL of Salt</t>
  </si>
  <si>
    <t>1.6% by weight at 95% v/v ethanol</t>
  </si>
  <si>
    <t>Amount of Tannic Acid            (grams)</t>
  </si>
  <si>
    <t>% by weight of Tannic Acid</t>
  </si>
  <si>
    <t>Ethanol ≤ 30% v/v – acid must be ≥ [(0.13 × ethanol %) + 0.5] (g/100 mL)</t>
  </si>
  <si>
    <t>Ethanol &gt; 30% v/v – acid must be ≥ [0.13 × ethanol %] (g/100 mL)</t>
  </si>
  <si>
    <t>Amount of Tartaric Acid         (grams)</t>
  </si>
  <si>
    <t>g / 100 mL of Tartaric Acid</t>
  </si>
  <si>
    <t>2.5% by weight at 95% v/v ethanol</t>
  </si>
  <si>
    <t>Amount of Triacetin         (grams)</t>
  </si>
  <si>
    <t>% by weight of Triacetin</t>
  </si>
  <si>
    <t>Amount of Triethyl Citrate         (grams)</t>
  </si>
  <si>
    <t>% by weight of Triethyl Citrate</t>
  </si>
  <si>
    <t>3.2 av.oz./gal at 95% v/v ethanol</t>
  </si>
  <si>
    <t>Amount of Vanillin        (grams)</t>
  </si>
  <si>
    <t>av.oz. / gal of Vanillin</t>
  </si>
  <si>
    <t>6.33% by weight at 95% v/v ethanol</t>
  </si>
  <si>
    <t>Minimum Value Needed to Make Product Unfit (wt%)</t>
  </si>
  <si>
    <t>Amount of Oil       (grams)</t>
  </si>
  <si>
    <t>Weight of Final Product       (grams)</t>
  </si>
  <si>
    <t>% by weight                              of Oil</t>
  </si>
  <si>
    <t>1% by weight at 95% v/v ethanol</t>
  </si>
  <si>
    <t>Amount of Flavor Chemical         (grams)</t>
  </si>
  <si>
    <t>% by weight of Flavor Chemical</t>
  </si>
  <si>
    <t>(cannot be scaled below 15% alcohol)</t>
  </si>
  <si>
    <t xml:space="preserve">Total Flavor Chemicals </t>
  </si>
  <si>
    <t>2% by weight at 95% v/v ethanol</t>
  </si>
  <si>
    <t>Amount of Flavor Chemicals         (grams)</t>
  </si>
  <si>
    <t>% by weight of Flavor Chemicals</t>
  </si>
  <si>
    <t>Calculation Worksheets for Guidelines</t>
  </si>
  <si>
    <t>Units:  pounds and gallons</t>
  </si>
  <si>
    <t>4.43% by weight at 95% ethanol v/v</t>
  </si>
  <si>
    <t>Amount of Anise Oil (pounds)</t>
  </si>
  <si>
    <t>Weight of Final Product        (pounds)</t>
  </si>
  <si>
    <t>Amount of Black Pepper Powder (pounds)</t>
  </si>
  <si>
    <t>Volume of Final Product        (gallons)</t>
  </si>
  <si>
    <t>Amount of Citric Acid           (pounds)</t>
  </si>
  <si>
    <t>10.6 lbs/gal at 95% v/v ethanol</t>
  </si>
  <si>
    <t>Amount of Cocoa Nibs           (pounds)</t>
  </si>
  <si>
    <t>Amount of Essential Oil (pounds)</t>
  </si>
  <si>
    <t>Amount of Ethyl Acetate        (pounds)</t>
  </si>
  <si>
    <t>Amount of Ethyl Maltol          (pounds)</t>
  </si>
  <si>
    <t>Amount of Ethyl Vanillin         (pounds)</t>
  </si>
  <si>
    <t>Volume of Final Product       (gallons)</t>
  </si>
  <si>
    <t>Amount of Fennel Oil (pounds)</t>
  </si>
  <si>
    <t>Amount of Fusel Oil             (pounds)</t>
  </si>
  <si>
    <t>Amount of Lactic Acid        (gallons)</t>
  </si>
  <si>
    <t>Amount of Malic Acid            (pounds)</t>
  </si>
  <si>
    <t>Amount of Maltol          (pounds)</t>
  </si>
  <si>
    <t>Amount of Propylene Glycol (pounds)</t>
  </si>
  <si>
    <t>Amount of Quassia Powder         (pounds)</t>
  </si>
  <si>
    <t>Amount of Quinine         (pounds)</t>
  </si>
  <si>
    <t>Amount of Salt          (pounds)</t>
  </si>
  <si>
    <t>Amount of Tannic Acid            (pounds)</t>
  </si>
  <si>
    <t>Amount of Tartaric Acid           (pounds)</t>
  </si>
  <si>
    <t>Amount of Triacetin         (pounds)</t>
  </si>
  <si>
    <t>Amount of Triethyl Citrate         (pounds)</t>
  </si>
  <si>
    <t>Amount of Vanillin        (pounds)</t>
  </si>
  <si>
    <t>Amount of Oil       (pounds)</t>
  </si>
  <si>
    <t>Weight of Final Product       (pounds)</t>
  </si>
  <si>
    <t>Amount of Flavor Chemical         (pounds)</t>
  </si>
  <si>
    <t>Amount of Flavor Chemicals         (pounds)</t>
  </si>
  <si>
    <t>How to Use This Worksheet:</t>
  </si>
  <si>
    <t>Other Guidelines:</t>
  </si>
  <si>
    <r>
      <t>2.</t>
    </r>
    <r>
      <rPr>
        <sz val="13"/>
        <color theme="1"/>
        <rFont val="Times New Roman"/>
        <family val="1"/>
      </rPr>
      <t xml:space="preserve">       </t>
    </r>
    <r>
      <rPr>
        <sz val="13"/>
        <color theme="1"/>
        <rFont val="Calibri"/>
        <family val="2"/>
        <scheme val="minor"/>
      </rPr>
      <t>Enter the FEMA number.  If you do not know it, search the tab 'GRAS Materials.'  Once the FEMA # is entered, the name of the ingredient will automatically appear.</t>
    </r>
  </si>
  <si>
    <r>
      <t>3.</t>
    </r>
    <r>
      <rPr>
        <sz val="13"/>
        <color theme="1"/>
        <rFont val="Times New Roman"/>
        <family val="1"/>
      </rPr>
      <t xml:space="preserve">       </t>
    </r>
    <r>
      <rPr>
        <sz val="13"/>
        <color theme="1"/>
        <rFont val="Calibri"/>
        <family val="2"/>
        <scheme val="minor"/>
      </rPr>
      <t>Enter the weight of the ingredient.  NOTE: The units of total weight and individual ingredient must match!</t>
    </r>
  </si>
  <si>
    <r>
      <t>4.</t>
    </r>
    <r>
      <rPr>
        <sz val="13"/>
        <color theme="1"/>
        <rFont val="Times New Roman"/>
        <family val="1"/>
      </rPr>
      <t xml:space="preserve">       </t>
    </r>
    <r>
      <rPr>
        <sz val="13"/>
        <color theme="1"/>
        <rFont val="Calibri"/>
        <family val="2"/>
        <scheme val="minor"/>
      </rPr>
      <t>All other calculations will be done automatically.  If the amount of the ingredient is at least 5X the Max Use Rate, then the final product is unfit.</t>
    </r>
  </si>
  <si>
    <t>Flavor Unfitness Worksheet</t>
  </si>
  <si>
    <t>Don't know how to use this worksheet?  See the instructions below!</t>
  </si>
  <si>
    <t>Weight of ingredient</t>
  </si>
  <si>
    <t>Total Weight</t>
  </si>
  <si>
    <t>MAX Use Level</t>
  </si>
  <si>
    <t>Factor higher MAX Use Level</t>
  </si>
  <si>
    <t>ppm @ 15% ABV</t>
  </si>
  <si>
    <r>
      <t>1.</t>
    </r>
    <r>
      <rPr>
        <sz val="13"/>
        <color theme="1"/>
        <rFont val="Times New Roman"/>
        <family val="1"/>
      </rPr>
      <t xml:space="preserve">       </t>
    </r>
    <r>
      <rPr>
        <sz val="13"/>
        <color theme="1"/>
        <rFont val="Calibri"/>
        <family val="2"/>
        <scheme val="minor"/>
      </rPr>
      <t>Enter in the formula information (name, TTB #, etc), total weight of the final product, and the alcohol content (high end of box #10).</t>
    </r>
  </si>
  <si>
    <r>
      <t>·</t>
    </r>
    <r>
      <rPr>
        <sz val="13"/>
        <color theme="1"/>
        <rFont val="Times New Roman"/>
        <family val="1"/>
      </rPr>
      <t xml:space="preserve">         </t>
    </r>
    <r>
      <rPr>
        <sz val="13"/>
        <color theme="1"/>
        <rFont val="Calibri"/>
        <family val="2"/>
        <scheme val="minor"/>
      </rPr>
      <t>Worksheets for the other guidelines found in the Drawback Tutorial are on the other tabs in this worksheet.  Use the appropriate tab based on the units used.</t>
    </r>
  </si>
  <si>
    <t>SEE 1% LIST</t>
  </si>
  <si>
    <t>Date Updated</t>
  </si>
  <si>
    <t>Changes Made</t>
  </si>
  <si>
    <t>Updates Tab added</t>
  </si>
  <si>
    <t>Made By</t>
  </si>
  <si>
    <t>RKS</t>
  </si>
  <si>
    <t>Chemicals changed to 'Removed' (FEMA #2109, 2410, 2889, 2900, 3511, 3723)</t>
  </si>
  <si>
    <t>Changed FEMA #2234 (Capsicum Oleoresin) to 'SEE 1% LIST'</t>
  </si>
  <si>
    <t>Changed FEMA #2003 (Acetaldehyde) to 'REMOVED'</t>
  </si>
  <si>
    <t>Added use rates for FEMA #3748 - not in previous edition</t>
  </si>
  <si>
    <t>Changed FEMA #2929 (Isopropyl Alcohol) to 'REMOVED'</t>
  </si>
  <si>
    <t>4.4% by weight at 95% ethanol v/v</t>
  </si>
  <si>
    <t>4.4% by weight at 95% v/v ethanol</t>
  </si>
  <si>
    <t>Changed the Anise Oil guideline to 4.4% by weight (from 4.43%) to match Drawback Tutorial</t>
  </si>
  <si>
    <t>Chemicals changed to 'Removed' (FEMA #2520, 2327, 2792, 2017, 2498)</t>
  </si>
  <si>
    <t>Weight Conversions:</t>
  </si>
  <si>
    <t>pounds</t>
  </si>
  <si>
    <t>to</t>
  </si>
  <si>
    <t>grams</t>
  </si>
  <si>
    <t>Volume Conversions:</t>
  </si>
  <si>
    <t>gallons</t>
  </si>
  <si>
    <t>mL</t>
  </si>
  <si>
    <t>Pounds/Gallons:</t>
  </si>
  <si>
    <t>Grams/Milliliters:</t>
  </si>
  <si>
    <t>Weight of Herb (lbs)</t>
  </si>
  <si>
    <t>Final Product (lbs/gal)</t>
  </si>
  <si>
    <t>Weight of Herb (grams)</t>
  </si>
  <si>
    <t>Weight of Herb (ounces)</t>
  </si>
  <si>
    <t>Final Volume (fluid ounces)</t>
  </si>
  <si>
    <t>Weight Ounces/Fluid Ounces:</t>
  </si>
  <si>
    <t>Use the conversion calculator below if you need to convert weight or volume to a different unit.</t>
  </si>
  <si>
    <t>Dietary Supplement Tab added</t>
  </si>
  <si>
    <t>Fixed Salt Guidelines - does not scale below 1.5 g/100mL</t>
  </si>
  <si>
    <t>(cannot be scaled below 1.5 g/100mL salt)</t>
  </si>
  <si>
    <t>Anise</t>
  </si>
  <si>
    <t>Cinnamon</t>
  </si>
  <si>
    <t>Coffee</t>
  </si>
  <si>
    <t>Ginseng</t>
  </si>
  <si>
    <t>Lemon Balm</t>
  </si>
  <si>
    <t>Fennel</t>
  </si>
  <si>
    <t>Final Volume     (mL)</t>
  </si>
  <si>
    <t>Final Volume       (gal)</t>
  </si>
  <si>
    <t>Moisture Content (percent)</t>
  </si>
  <si>
    <t>fluid ounces</t>
  </si>
  <si>
    <t>weight ounces</t>
  </si>
  <si>
    <t>1% solutions tab added</t>
  </si>
  <si>
    <t>Version number added to all tabs</t>
  </si>
  <si>
    <t>1% Solutions List</t>
  </si>
  <si>
    <t>Enter the FEMA # in the box to look up the chemical.  If "NO" is displayed, either the chemical is not on the list or you have an incorrect FEMA #.  Search the list below to double check.</t>
  </si>
  <si>
    <t>On list?</t>
  </si>
  <si>
    <t>* All chemicals listed can be either natural or artifical unless otherwise stated *</t>
  </si>
  <si>
    <t>Natural or Artifical Only?</t>
  </si>
  <si>
    <t>Substance Name</t>
  </si>
  <si>
    <t>CAS #</t>
  </si>
  <si>
    <t>Acetaldehyde Diethyl Acetal</t>
  </si>
  <si>
    <t>100-06-01</t>
  </si>
  <si>
    <t>4-Acetylanisol</t>
  </si>
  <si>
    <t>Acetyl Methyl Carbinol</t>
  </si>
  <si>
    <t>Methyl Phenyl Ketone</t>
  </si>
  <si>
    <t>Nat</t>
  </si>
  <si>
    <t>Allspice Oil</t>
  </si>
  <si>
    <t>Pimenta Berry Oil</t>
  </si>
  <si>
    <t>Allyl Disulfide</t>
  </si>
  <si>
    <t>Allyl Hexanoate</t>
  </si>
  <si>
    <t>Allyl Caproate</t>
  </si>
  <si>
    <t>Allyl Isothiocyanate</t>
  </si>
  <si>
    <t>2-Propenyl Isothiocyanate</t>
  </si>
  <si>
    <t>Allyl Mercaptan</t>
  </si>
  <si>
    <t>87-23-5</t>
  </si>
  <si>
    <t>Allyl Nonanoate</t>
  </si>
  <si>
    <t>2-Propenyl Nonanoate</t>
  </si>
  <si>
    <t>Allyl Octanoate </t>
  </si>
  <si>
    <t>Allyl Caprylate</t>
  </si>
  <si>
    <t>Allyl Sulfide</t>
  </si>
  <si>
    <t>Diallyl Sulfide</t>
  </si>
  <si>
    <t>Allyl Isovalerate</t>
  </si>
  <si>
    <t>2-Propenyl Isopentanoate</t>
  </si>
  <si>
    <t>Bitter Almond Oil</t>
  </si>
  <si>
    <t>Ambrette Seed Oil</t>
  </si>
  <si>
    <t>Ammonium Sulfide</t>
  </si>
  <si>
    <t>Isoamyl Acetate</t>
  </si>
  <si>
    <t>Isopentyl Ethanoate</t>
  </si>
  <si>
    <t>Amyl Butyrate</t>
  </si>
  <si>
    <t>Pentyl Butyrate</t>
  </si>
  <si>
    <t>a-Amyl Cinnamicaldehyde</t>
  </si>
  <si>
    <t>Heptanal,2-(phenyl methylene)</t>
  </si>
  <si>
    <t>Isoamyl Formate</t>
  </si>
  <si>
    <t>Amyl Heptanoate</t>
  </si>
  <si>
    <t>Pentyl Heptanoate</t>
  </si>
  <si>
    <t>Amyl Hexanoate</t>
  </si>
  <si>
    <t>Amyl Caproate</t>
  </si>
  <si>
    <t>Isoamyl Hexanoate</t>
  </si>
  <si>
    <t>Isoamyl Caproate</t>
  </si>
  <si>
    <t>Amyl Octanoate</t>
  </si>
  <si>
    <t>Amyl Caprylate</t>
  </si>
  <si>
    <t>Isoamyl Octanoate</t>
  </si>
  <si>
    <t>Isoamyl Caprylate</t>
  </si>
  <si>
    <t>Isoamyl Propionate</t>
  </si>
  <si>
    <t>1-Butanol, 3-methylpropanoate</t>
  </si>
  <si>
    <t>Isoamyl Isovalerate</t>
  </si>
  <si>
    <t>Angelica Root Oil</t>
  </si>
  <si>
    <t>Angelica archangelica L.</t>
  </si>
  <si>
    <t>p-Anisyl Acetate</t>
  </si>
  <si>
    <t>Balsam, Peru</t>
  </si>
  <si>
    <t>Peru Balsam Myroxylon pereirae Kotzsch</t>
  </si>
  <si>
    <t>Basil Oil</t>
  </si>
  <si>
    <t>Ocimum basilicum L.</t>
  </si>
  <si>
    <t>Bay Oil, sweet</t>
  </si>
  <si>
    <t>Laurus nobilis L.</t>
  </si>
  <si>
    <t>Beeswax Absolute</t>
  </si>
  <si>
    <t>Apis mellifera L.</t>
  </si>
  <si>
    <t>Benzyl Acetate</t>
  </si>
  <si>
    <t>Methyl Phenylethanoate</t>
  </si>
  <si>
    <t>Benzyl Alcohol</t>
  </si>
  <si>
    <t>Benzyl Benzoate</t>
  </si>
  <si>
    <t>Phenylmethyl Benzoate</t>
  </si>
  <si>
    <t>Benzyl Butyrate</t>
  </si>
  <si>
    <t>Benzyl Butanoate</t>
  </si>
  <si>
    <t>Benzyl Isobutyrate</t>
  </si>
  <si>
    <t>Benzyl Cinnamate</t>
  </si>
  <si>
    <t>Benzyl Formate</t>
  </si>
  <si>
    <t>Benzyl Methanoate</t>
  </si>
  <si>
    <t>Benzyl Propionate</t>
  </si>
  <si>
    <t>Benzyl Propanoate</t>
  </si>
  <si>
    <t>Benzyl Isovalerate</t>
  </si>
  <si>
    <t>Benzyl Isopentanoate</t>
  </si>
  <si>
    <t>Citrus aurantium bergamia</t>
  </si>
  <si>
    <t>Bois de Rose</t>
  </si>
  <si>
    <t>Aniba roseodora</t>
  </si>
  <si>
    <t>Boronia Oil</t>
  </si>
  <si>
    <t>Boronia megastigma Nees</t>
  </si>
  <si>
    <t>Buchu Leaves Oil</t>
  </si>
  <si>
    <t>Barosma spp.</t>
  </si>
  <si>
    <t>Butyl Acetate</t>
  </si>
  <si>
    <t>Butyl Ethanoate</t>
  </si>
  <si>
    <t>Isobutyl Acetate</t>
  </si>
  <si>
    <t>Isobutyl Ethanoate</t>
  </si>
  <si>
    <t>Butyl Acetoacetate</t>
  </si>
  <si>
    <t>Isobutyl Butyrate</t>
  </si>
  <si>
    <t>Butyl Isobutyrate</t>
  </si>
  <si>
    <t>Butyl 2-methyl propanoate</t>
  </si>
  <si>
    <t>Butyl Butyryl Lactate</t>
  </si>
  <si>
    <t>Butyl Formate</t>
  </si>
  <si>
    <t>591-84-7</t>
  </si>
  <si>
    <t>Butyl Methanoate</t>
  </si>
  <si>
    <t>Butyl Heptanoate</t>
  </si>
  <si>
    <t>Butyl Hexanoate</t>
  </si>
  <si>
    <t>Butyl Caproate</t>
  </si>
  <si>
    <t>Isobutyl Hexanoate</t>
  </si>
  <si>
    <t>Isobutyl Caproate</t>
  </si>
  <si>
    <t>Isobutyl Propionate</t>
  </si>
  <si>
    <t>Butyl Sulfide</t>
  </si>
  <si>
    <t>540-40-1</t>
  </si>
  <si>
    <t>Butyl Isovalerate</t>
  </si>
  <si>
    <t>Butyl 3-methyl butanoate</t>
  </si>
  <si>
    <t>n-Butanal</t>
  </si>
  <si>
    <t>2-Methyl Propanal</t>
  </si>
  <si>
    <t>Butyric Acid</t>
  </si>
  <si>
    <t>Butanoic Acid</t>
  </si>
  <si>
    <t>Isobutyric Acid</t>
  </si>
  <si>
    <t>2-Methyl propanoic acid</t>
  </si>
  <si>
    <t>Capsicum Oleoresin</t>
  </si>
  <si>
    <t>Caraway Oil</t>
  </si>
  <si>
    <t>Cardamom Seed Oil</t>
  </si>
  <si>
    <t>Elettaria cardamomum (L.) Maton</t>
  </si>
  <si>
    <t>Carrot Oil</t>
  </si>
  <si>
    <t>2-Methyl-5-isopropyl phenol</t>
  </si>
  <si>
    <t>Carvacryl Ethyl Ether</t>
  </si>
  <si>
    <t>Ethyl Carvacrol</t>
  </si>
  <si>
    <t>b-Terpineol</t>
  </si>
  <si>
    <t>1-Methyl-4-isopropenyl-6-cylcohexen-2-one</t>
  </si>
  <si>
    <t>b-Caryophyllene</t>
  </si>
  <si>
    <t>Cassia Bark Oil</t>
  </si>
  <si>
    <t>Cinnamon Oil</t>
  </si>
  <si>
    <t>Cassie Absolute</t>
  </si>
  <si>
    <t>Acacia faresciana (L.) Wild</t>
  </si>
  <si>
    <t>Castoreum Resin Natural</t>
  </si>
  <si>
    <t>Castor spp.</t>
  </si>
  <si>
    <t>Cedar Leaf Oil</t>
  </si>
  <si>
    <t>Thuja occidentalis</t>
  </si>
  <si>
    <t>Celery Seed Oil</t>
  </si>
  <si>
    <t>Chamomile Flower, Roman Oil</t>
  </si>
  <si>
    <t>Anthemis nobilis (L.)</t>
  </si>
  <si>
    <t>Cinnamic Aldehyde</t>
  </si>
  <si>
    <t>Cinnamic Acid</t>
  </si>
  <si>
    <t>3-Phenyl propenoic acid</t>
  </si>
  <si>
    <t>Cinnamon Bark Oil</t>
  </si>
  <si>
    <t>Cinnamomum spp. bark oil</t>
  </si>
  <si>
    <t>Cinnamon Leaf Oil</t>
  </si>
  <si>
    <t>Cinnamomum spp. leaf oil</t>
  </si>
  <si>
    <t>Cinnamyl Acetate</t>
  </si>
  <si>
    <t>3-Phenyl-2-propen-1-ol acetate</t>
  </si>
  <si>
    <t>Cinnamyl Alcohol</t>
  </si>
  <si>
    <t>Cinnamic Alcohol</t>
  </si>
  <si>
    <t>Cinnamyl Propionate</t>
  </si>
  <si>
    <t>Cinnamyl Isovalerate</t>
  </si>
  <si>
    <t>3-Phenyl-2-propen-1-yl-3-methyl butanoate</t>
  </si>
  <si>
    <t>Rhodinal, 3,7-Dimethyl-6-octenal</t>
  </si>
  <si>
    <t>d,l-Citronellol</t>
  </si>
  <si>
    <t>Citronellyl Acetate</t>
  </si>
  <si>
    <t>3,7-Dimethyl-6-octen-1-ol acetate</t>
  </si>
  <si>
    <t>Citronellyl Butyrate</t>
  </si>
  <si>
    <t>Citronellyl Formate</t>
  </si>
  <si>
    <t>Civet Absolute</t>
  </si>
  <si>
    <t>Viverra civetta Shreber and Vivera zibetha Shreber</t>
  </si>
  <si>
    <t>Clary Oil</t>
  </si>
  <si>
    <t>Clary Sage Oil, Salvia sclarea L.</t>
  </si>
  <si>
    <t>Clove Bud Oil</t>
  </si>
  <si>
    <t>Eugenia Bud Oil</t>
  </si>
  <si>
    <t>Clove Leaf Oil, Madagascar</t>
  </si>
  <si>
    <t>Eugenia Leaf Oil</t>
  </si>
  <si>
    <t>Cognac Oil (White)</t>
  </si>
  <si>
    <t>Coriandrum sativum L.</t>
  </si>
  <si>
    <t>Costus Root Oil</t>
  </si>
  <si>
    <t>Saussurea lappa Clarke</t>
  </si>
  <si>
    <t>1-Hydroxy-4-methyl benzene</t>
  </si>
  <si>
    <t>Currant Buds Black Absolute</t>
  </si>
  <si>
    <t>Currant Buds Absolute, Ribes nigrum L.</t>
  </si>
  <si>
    <t>Davana Oil</t>
  </si>
  <si>
    <t>g-Decalactone</t>
  </si>
  <si>
    <t>d-Decalactone</t>
  </si>
  <si>
    <t>Decanoic Acid</t>
  </si>
  <si>
    <t>Capric Acid</t>
  </si>
  <si>
    <t>a,a-Dimethylphenethyl Butyrate</t>
  </si>
  <si>
    <t>g-Dodecalactone</t>
  </si>
  <si>
    <t>Delta Dodecalactone</t>
  </si>
  <si>
    <t>Elder Flowers Absolute</t>
  </si>
  <si>
    <t>Sambucus canadensis L. or Sambucus nigra L..</t>
  </si>
  <si>
    <t>Ethyl Acrylate</t>
  </si>
  <si>
    <t>Ethyl Propenoate</t>
  </si>
  <si>
    <t>Ethyl Benzoate</t>
  </si>
  <si>
    <t>Ethyl Butyrate</t>
  </si>
  <si>
    <t>Ethyl Isobutyrate</t>
  </si>
  <si>
    <t>Ethyl 2-methyl propanoate</t>
  </si>
  <si>
    <t>Ethyl Cinnamate</t>
  </si>
  <si>
    <t>Ethyl 3-phenyl-2-propenoate</t>
  </si>
  <si>
    <t>Ethyl Decanoate</t>
  </si>
  <si>
    <t>Ethyl Caprate</t>
  </si>
  <si>
    <t>4-Ethyl Guaiacol</t>
  </si>
  <si>
    <t>Ethyl Heptanoate</t>
  </si>
  <si>
    <t>Ethyl Hexanoate</t>
  </si>
  <si>
    <t>Ethyl Caproate</t>
  </si>
  <si>
    <t>Ethyl Lactate</t>
  </si>
  <si>
    <t>Ethyl Laurate</t>
  </si>
  <si>
    <t>Ethyl Dodecanoate</t>
  </si>
  <si>
    <t>Ethyl Levulinate</t>
  </si>
  <si>
    <t>Ethyl Methylphenylglycidate</t>
  </si>
  <si>
    <t>Strawberry Aldehyde</t>
  </si>
  <si>
    <t>Ethyl Myristate</t>
  </si>
  <si>
    <t>Ethyl Tetradecanoate</t>
  </si>
  <si>
    <t>Ethyl Nonanoate</t>
  </si>
  <si>
    <t>Ethyl Pelargonate</t>
  </si>
  <si>
    <t>Ethyl Octanoate</t>
  </si>
  <si>
    <t>Ethyl Caprylate</t>
  </si>
  <si>
    <t>Ethyl Oleate</t>
  </si>
  <si>
    <t>Ethyl Palmitate</t>
  </si>
  <si>
    <t>Ethyl Hexadecanoate</t>
  </si>
  <si>
    <t>Ethyl Phenylacetate</t>
  </si>
  <si>
    <t>Ethyl Propionate</t>
  </si>
  <si>
    <t>Ethyl Pyruvate</t>
  </si>
  <si>
    <t>Art</t>
  </si>
  <si>
    <t>Ethyl Tiglate</t>
  </si>
  <si>
    <t>2-Butenoic acid, 2-methyl-,ethyl ester</t>
  </si>
  <si>
    <t>Ethyl Valerate</t>
  </si>
  <si>
    <t>Ethyl Pentanoate</t>
  </si>
  <si>
    <t>Ethyl Isovalerate</t>
  </si>
  <si>
    <t>Ethyl 3-methyl butanoate</t>
  </si>
  <si>
    <t>Eucalyptus Oil</t>
  </si>
  <si>
    <t>Eucalyptus globulus Labille</t>
  </si>
  <si>
    <t>Fenchyl Alcohol</t>
  </si>
  <si>
    <t>1,3,3 Trimethylbicyclo (2.2.1)-heptan-2-ol</t>
  </si>
  <si>
    <t>Fenugreek Resinoid</t>
  </si>
  <si>
    <t>Fenugreek Oleoresin</t>
  </si>
  <si>
    <t>Formic Acid</t>
  </si>
  <si>
    <t>Methanoic Acid</t>
  </si>
  <si>
    <t>98-01-01</t>
  </si>
  <si>
    <t>Furaldehyde</t>
  </si>
  <si>
    <t>Furfuryl Alcohol</t>
  </si>
  <si>
    <t>Furfuryl Mercaptan</t>
  </si>
  <si>
    <t>3-(2-Furyl)-2-propene-al-1</t>
  </si>
  <si>
    <t>Galangal Root Oil</t>
  </si>
  <si>
    <t>Alpina spp.</t>
  </si>
  <si>
    <t>Galbanum Oil</t>
  </si>
  <si>
    <t>Ferula spp.</t>
  </si>
  <si>
    <t>Genet Absolute</t>
  </si>
  <si>
    <t>Spartium junceum L.</t>
  </si>
  <si>
    <t>Geranium Oil</t>
  </si>
  <si>
    <t>Geranium Rose Oil, Pelargonium graveolens L'Her</t>
  </si>
  <si>
    <t>Geranyl Acetate</t>
  </si>
  <si>
    <t>3,7-Dimethyl-2,6-octadien-1-ol acetate</t>
  </si>
  <si>
    <t>Geranyl Butyrate</t>
  </si>
  <si>
    <t>Geranyl Isobutyrate</t>
  </si>
  <si>
    <t>trans-3,7-Dimethyl-2,6-octadien-1-yl methylpropanoate</t>
  </si>
  <si>
    <t>Geranyl Phenylacetate</t>
  </si>
  <si>
    <t>Geranyl Propionate</t>
  </si>
  <si>
    <t>Geranyl Isovalerate</t>
  </si>
  <si>
    <t>trans-3,7-Dimethyl-2,6-octadien-1-yl 3-methyl butanoate</t>
  </si>
  <si>
    <t>Ginger Root Oleoresin</t>
  </si>
  <si>
    <t>Grapefruit Oil</t>
  </si>
  <si>
    <t>Citrus paradisi Macf.</t>
  </si>
  <si>
    <t>1-Hyrdroxy-2-methoxy benzene</t>
  </si>
  <si>
    <t>g-Heptalactone</t>
  </si>
  <si>
    <t>Amyl Methyl Ketone</t>
  </si>
  <si>
    <t>Butyl Ethyl Ketone</t>
  </si>
  <si>
    <t>Heptyl Acetate</t>
  </si>
  <si>
    <t>g-Hexalactone</t>
  </si>
  <si>
    <t>Hexanoic Acid</t>
  </si>
  <si>
    <t>Caproic Acid</t>
  </si>
  <si>
    <t>Trans-2-Hexenal</t>
  </si>
  <si>
    <t>Cis-3-hexenal</t>
  </si>
  <si>
    <t>Cis-3-hexenol</t>
  </si>
  <si>
    <t>Leaf Alcohol, 3-Hexen-1-ol</t>
  </si>
  <si>
    <t>Hexyl Acetate</t>
  </si>
  <si>
    <t>2412-92-7</t>
  </si>
  <si>
    <t>Hexyl Alcohol</t>
  </si>
  <si>
    <t>Hops Absolute</t>
  </si>
  <si>
    <t>Humuls lupulus L</t>
  </si>
  <si>
    <t>Hops Oil</t>
  </si>
  <si>
    <t>Humulus lupulus L.</t>
  </si>
  <si>
    <t>Immortelle Absolute</t>
  </si>
  <si>
    <t>Helichrysum augustifolium DC</t>
  </si>
  <si>
    <t>a-lonone</t>
  </si>
  <si>
    <t>Fermentaberry</t>
  </si>
  <si>
    <t>Jasmine Absolute</t>
  </si>
  <si>
    <t>Jasminum grandiforum L.</t>
  </si>
  <si>
    <t>Labdanum Oil</t>
  </si>
  <si>
    <t>Cistus spp.</t>
  </si>
  <si>
    <t>Lauric Acid</t>
  </si>
  <si>
    <t>Dodecanoic Acid</t>
  </si>
  <si>
    <t>Lavandin Oil</t>
  </si>
  <si>
    <t>Lavandula officinalis Chaix</t>
  </si>
  <si>
    <t>Lemon Oil</t>
  </si>
  <si>
    <t>Citrus limon</t>
  </si>
  <si>
    <t>Lime Oil</t>
  </si>
  <si>
    <t>Citrus aurantifolia Swingle</t>
  </si>
  <si>
    <t>Linalyl Acetate</t>
  </si>
  <si>
    <t>3,7-Dimethyl-1,6-octadien-3-ol acetate</t>
  </si>
  <si>
    <t>Linalyl Benzoate</t>
  </si>
  <si>
    <t>Lovage Oil</t>
  </si>
  <si>
    <t>Levisticum officinale Koch</t>
  </si>
  <si>
    <t>Mandarin Petitgrain Oil</t>
  </si>
  <si>
    <t>72968-50-4</t>
  </si>
  <si>
    <t>Menthol </t>
  </si>
  <si>
    <t>2-Isopropyl-5-methylcycohexanone</t>
  </si>
  <si>
    <t>Menthyl acetate</t>
  </si>
  <si>
    <t>4-Methyl Guaiacol</t>
  </si>
  <si>
    <t>o-Cresyl Methyl Ether</t>
  </si>
  <si>
    <t>Methyl Anthranilate</t>
  </si>
  <si>
    <t>a-Methylbenzyl Acetate</t>
  </si>
  <si>
    <t>Styrallyl Acetate</t>
  </si>
  <si>
    <t>a-Methylbenzyl Propionate</t>
  </si>
  <si>
    <t>1-Phenylethyl Propionate</t>
  </si>
  <si>
    <t>Methyl p-tertiary Butylphenylacetate</t>
  </si>
  <si>
    <t>Isovaleraldeyde</t>
  </si>
  <si>
    <t>Methyl Butyrate</t>
  </si>
  <si>
    <t>2-Methylbutyric Acid</t>
  </si>
  <si>
    <t>Methyl Cinnamate</t>
  </si>
  <si>
    <t>Methylcylcopentenolone</t>
  </si>
  <si>
    <t>Methyl 2-Furoate</t>
  </si>
  <si>
    <t>Methyl Heptenone</t>
  </si>
  <si>
    <t>Methyl Hexanoate</t>
  </si>
  <si>
    <t>Methyl Caproate</t>
  </si>
  <si>
    <t>Methyl a-Ionone</t>
  </si>
  <si>
    <t>Methyl Mercaptan</t>
  </si>
  <si>
    <t>Methyl-n-Methylanthranilate</t>
  </si>
  <si>
    <t>Dimethyl Anthranilate</t>
  </si>
  <si>
    <t>Methyl-2-methylbutyrate</t>
  </si>
  <si>
    <t>Methyl b-Naphthyl Ketone</t>
  </si>
  <si>
    <t>Methyl-2-nonynoate</t>
  </si>
  <si>
    <t>Methyl Octyne Carbonate</t>
  </si>
  <si>
    <t>Methyl Octanoate</t>
  </si>
  <si>
    <t>Methyl Caprylate</t>
  </si>
  <si>
    <t>Methyl-2-Octynoate</t>
  </si>
  <si>
    <t>Methyl Heptyne Carbonate</t>
  </si>
  <si>
    <t>Methyl Phenylacetate</t>
  </si>
  <si>
    <t>Methyl-3-phenylpropionate</t>
  </si>
  <si>
    <t>Methyl Dihydrocinnamate</t>
  </si>
  <si>
    <t>2-Methyl-3-(p-Isopropylphenyl)propionaldehyde</t>
  </si>
  <si>
    <t>Methyl Salicylate</t>
  </si>
  <si>
    <t>Methyl Sulfide</t>
  </si>
  <si>
    <t>Dimethyl Sulfide</t>
  </si>
  <si>
    <t>Methyl Isovalerate</t>
  </si>
  <si>
    <t>Mimosa Oil</t>
  </si>
  <si>
    <t>Acacia decurrens Willd. var. dealbata</t>
  </si>
  <si>
    <t>Musk Tonquin</t>
  </si>
  <si>
    <t>Moschus moschiterus L.</t>
  </si>
  <si>
    <t>Mustard</t>
  </si>
  <si>
    <t>Brassica spp.</t>
  </si>
  <si>
    <t>7-Methyl-3-methylene 1,6-octadiene</t>
  </si>
  <si>
    <t>Myristic Acid</t>
  </si>
  <si>
    <t>Tetradecanoic Acid</t>
  </si>
  <si>
    <t>Myrrh Oil</t>
  </si>
  <si>
    <t>Commiphora spp.</t>
  </si>
  <si>
    <t>b-Naphthyl Ethyl Ether</t>
  </si>
  <si>
    <t>Neroli Bigarade Oil</t>
  </si>
  <si>
    <t>Orange Flowers, bitter, oil</t>
  </si>
  <si>
    <t>Nerolidol</t>
  </si>
  <si>
    <t>Neryl Acetate</t>
  </si>
  <si>
    <t>Violet Leaf Alcohol</t>
  </si>
  <si>
    <t>g-Nonalactone</t>
  </si>
  <si>
    <t>Aldehyde C-18</t>
  </si>
  <si>
    <t>Nutmeg Oil</t>
  </si>
  <si>
    <t>Gamma Octalactone</t>
  </si>
  <si>
    <t>Octanoic Acid</t>
  </si>
  <si>
    <t>Caprylic Acid</t>
  </si>
  <si>
    <t>Onion Oil</t>
  </si>
  <si>
    <t>Allium cepa L.</t>
  </si>
  <si>
    <t>Orange Oil Terpeneless</t>
  </si>
  <si>
    <t>Citrus sinensis (L.) Osbeck</t>
  </si>
  <si>
    <t>Orange Peel Oil, Bitter</t>
  </si>
  <si>
    <t>Citrus aurantium L.</t>
  </si>
  <si>
    <t>Orris Absolute</t>
  </si>
  <si>
    <t>Orris Concrete</t>
  </si>
  <si>
    <t>Orris Root Extract</t>
  </si>
  <si>
    <t>Palmarosa Oil</t>
  </si>
  <si>
    <t>Cymbopogon martini (Roxb.) Stapf</t>
  </si>
  <si>
    <t>Patchouly Oil</t>
  </si>
  <si>
    <t>Pennyroyal Oil </t>
  </si>
  <si>
    <t>Mentha pulegium L.</t>
  </si>
  <si>
    <t>Acetyl Propionyl</t>
  </si>
  <si>
    <t>Peppermint Oil</t>
  </si>
  <si>
    <t>Petitgrain Paraguay Oil</t>
  </si>
  <si>
    <t>a-Phellandrene</t>
  </si>
  <si>
    <t>Phenylethyl Acetate</t>
  </si>
  <si>
    <t>Phenylethyl Alcohol</t>
  </si>
  <si>
    <t>Phenylethyl Anthranilate</t>
  </si>
  <si>
    <t>Phenylethyl Isobutyrate</t>
  </si>
  <si>
    <t>Phenyl ethyl 2-methyl propanoate</t>
  </si>
  <si>
    <t>Phenoxyacetic Acid</t>
  </si>
  <si>
    <t>Phenoxyethanoic Acid</t>
  </si>
  <si>
    <t>2-Phenoxyethyl Isobutyrate</t>
  </si>
  <si>
    <t>3-Phenylpropionic Acid</t>
  </si>
  <si>
    <t>3-Phenyl Propionic Acid</t>
  </si>
  <si>
    <t>a-Pinene</t>
  </si>
  <si>
    <t>b-Pinene</t>
  </si>
  <si>
    <t>Pine Needle Oil</t>
  </si>
  <si>
    <t>Abies spp.</t>
  </si>
  <si>
    <t>Propenyl Guaethol</t>
  </si>
  <si>
    <t>1-Ethoxy-2-hydroxy-4-propenyl benzene, Vanitrope</t>
  </si>
  <si>
    <t>Propionic Acid</t>
  </si>
  <si>
    <t>Propanoic Acid</t>
  </si>
  <si>
    <t>Isopropyl Isobutyrate</t>
  </si>
  <si>
    <t>Isopropyl-2-methylpropanoate</t>
  </si>
  <si>
    <t>Isopropyl Isovalerate</t>
  </si>
  <si>
    <t>Isopropyl-3-methylbutanoate</t>
  </si>
  <si>
    <t>Pyruvic Acid</t>
  </si>
  <si>
    <t>Quassia Wood Extract</t>
  </si>
  <si>
    <t>Quinine Hydrochloride</t>
  </si>
  <si>
    <t>3,7-Dimethyl-(6 or 7) octen-1-ol</t>
  </si>
  <si>
    <t>Rose Oil</t>
  </si>
  <si>
    <t>Rosa danascena Mill.</t>
  </si>
  <si>
    <t>Rosemary Oil</t>
  </si>
  <si>
    <t>Rosemarinus officinalis L.</t>
  </si>
  <si>
    <t>Rue Oil</t>
  </si>
  <si>
    <t>Ruta graveolens L.</t>
  </si>
  <si>
    <t>Rum Ether</t>
  </si>
  <si>
    <t>Ethyl Oxyhydrate</t>
  </si>
  <si>
    <t>Spearmint Oil</t>
  </si>
  <si>
    <t>Styrax Resinoid</t>
  </si>
  <si>
    <t>Tagetes Oil</t>
  </si>
  <si>
    <t>Marigold Oil</t>
  </si>
  <si>
    <t>Tangerine Oil</t>
  </si>
  <si>
    <t>Citrus reticulata blanco</t>
  </si>
  <si>
    <t>a-Terpineol</t>
  </si>
  <si>
    <t>Terpinyl Acetate</t>
  </si>
  <si>
    <t>2-Thienyl Mercaptan</t>
  </si>
  <si>
    <t>Thyme oil</t>
  </si>
  <si>
    <t>Thymus vulgaris L.</t>
  </si>
  <si>
    <t>2-Hydroxy-1-isopropyl-4-methylbenzene</t>
  </si>
  <si>
    <t>Tuberose Absolute</t>
  </si>
  <si>
    <t>Polianthes tuberosa L. </t>
  </si>
  <si>
    <t>g-Undecalactone</t>
  </si>
  <si>
    <t>Aldehyde C-14</t>
  </si>
  <si>
    <t>Aldehyde C-11 Undecylic</t>
  </si>
  <si>
    <t>Methyl Nonyl Ketone</t>
  </si>
  <si>
    <t>Valerian RootOil</t>
  </si>
  <si>
    <t>Valeriana officinalis L.</t>
  </si>
  <si>
    <t>Valeric Acid</t>
  </si>
  <si>
    <t>Pentanoic Acid</t>
  </si>
  <si>
    <t>Isovaleric Acid</t>
  </si>
  <si>
    <t>3-Methylbutanoic Acid</t>
  </si>
  <si>
    <t>Violet Leaf Absolute</t>
  </si>
  <si>
    <t>Viola odorata L.</t>
  </si>
  <si>
    <t>Wintergreen Oil</t>
  </si>
  <si>
    <t>Wormwood Oil</t>
  </si>
  <si>
    <t>Artemisia absinthium L. </t>
  </si>
  <si>
    <t>Yarrow Oil</t>
  </si>
  <si>
    <t>Achillea millefolium L. </t>
  </si>
  <si>
    <t>Ylang Ylang Oil</t>
  </si>
  <si>
    <t>Canaga odorata Hook f. and Thomas</t>
  </si>
  <si>
    <t>Allyl Methyl Disulfide</t>
  </si>
  <si>
    <t>2-trans, 4-trans-decadienal</t>
  </si>
  <si>
    <t>2,3,Diethylpyrazine</t>
  </si>
  <si>
    <t>2,2' (Dithiodimethylene)-difuran</t>
  </si>
  <si>
    <t>Difurfuryl Disulfide</t>
  </si>
  <si>
    <t>2-Ethyl-3, (5 or 6)-dimethylpyrazine</t>
  </si>
  <si>
    <t>2-Ethyl-3-methyl Pyrazine</t>
  </si>
  <si>
    <t>Furfuryl Thioacetate</t>
  </si>
  <si>
    <t>Trans-2-Heptenal</t>
  </si>
  <si>
    <t>Trans-2-Hexenoic Acid</t>
  </si>
  <si>
    <t>13419-69-4</t>
  </si>
  <si>
    <t>Cis-3-hexen-1-yl Acetate</t>
  </si>
  <si>
    <t>Leaf Acetate</t>
  </si>
  <si>
    <t>2-Mercaptopropionic Acid</t>
  </si>
  <si>
    <t>Thiolactic Acid</t>
  </si>
  <si>
    <t>2,5 or 6-Methoxy-3-methyl Pyrazine (mixed isomers)</t>
  </si>
  <si>
    <t>2-Methyl-(3 or 5 or 6)-furfuryl Thiopyrazine</t>
  </si>
  <si>
    <t>Methyl-2-pyrrolyl Ketone</t>
  </si>
  <si>
    <t>2-Acetopyrrole, 2-Acetylpyrrole</t>
  </si>
  <si>
    <t>2-Methyl Thioacetaldehyde</t>
  </si>
  <si>
    <t>o-(Methylthio)phenol</t>
  </si>
  <si>
    <t>d-Octalactone</t>
  </si>
  <si>
    <t>Propyl Disulfide</t>
  </si>
  <si>
    <t>Pyrazinyl Methyl Sulfide</t>
  </si>
  <si>
    <t>Methyl Thiopyrazine</t>
  </si>
  <si>
    <t>2,3,5,6-Tetramethyl Pyrazine</t>
  </si>
  <si>
    <t>Tetramethyl Pyrazine</t>
  </si>
  <si>
    <t>b-1-(2,6,6-Trimethyl-1-cyclohexen-1-yl)-2-buten-1-one</t>
  </si>
  <si>
    <t>b-Damascone</t>
  </si>
  <si>
    <t>2,3,5-Trimethyl Pyrazine</t>
  </si>
  <si>
    <t>Allyl Methyl Trisulfide</t>
  </si>
  <si>
    <t>Methyl 2-propenyl trisulfide</t>
  </si>
  <si>
    <t>Diallyl Trisulfide</t>
  </si>
  <si>
    <t>spiro(2,4-dithia-1-methyl-8 oxybicylo(3.3.0)octane-3-3' (1'-oxa-2'methyl) cylcopentane</t>
  </si>
  <si>
    <t>Dimethyl Trisulfide</t>
  </si>
  <si>
    <t>Dipropyl Trisulfide</t>
  </si>
  <si>
    <t>2-Ethyl (or methyl)-(3,5, and 6)-methoxypyrazine</t>
  </si>
  <si>
    <t>d-Undecalactone</t>
  </si>
  <si>
    <t>3-(5-Methyl-2-Furyl) Butanal</t>
  </si>
  <si>
    <t>4-Methyl-5-Vinylthiazole</t>
  </si>
  <si>
    <t>2-Thienyl Disulfide</t>
  </si>
  <si>
    <t>Allyl Thiopropionate</t>
  </si>
  <si>
    <t>Furfuryl Propionate</t>
  </si>
  <si>
    <t>Heptanoic Acid</t>
  </si>
  <si>
    <t>Oenanthic Acid</t>
  </si>
  <si>
    <t>2-Methoxy-3-(5 or 6)-isopropyl pyrazine</t>
  </si>
  <si>
    <t>2-Methylpropyl-3-methyl Butyrate</t>
  </si>
  <si>
    <t>Isobutyl Isovalerate</t>
  </si>
  <si>
    <t>cis-3-Hexenyl Butyrate</t>
  </si>
  <si>
    <t>cis-3-Hexenyl Caproate</t>
  </si>
  <si>
    <t>cis-3-hexenyl hexanoate</t>
  </si>
  <si>
    <t>Methyl Dihydrojasmonate</t>
  </si>
  <si>
    <t>3-Hexenyl-2-methyl Butanoate</t>
  </si>
  <si>
    <t>3-Hexenyl-3-methylbutanoate</t>
  </si>
  <si>
    <t>Cis-3-hexenyl Isovalerate</t>
  </si>
  <si>
    <t>3-Methylbutyl-2-methylpropanoate</t>
  </si>
  <si>
    <t>Isoamyl Isobutyrate</t>
  </si>
  <si>
    <t>1-Octen-3-One</t>
  </si>
  <si>
    <t>Propyl Mercaptan</t>
  </si>
  <si>
    <t>Dimethyl Disulfide</t>
  </si>
  <si>
    <t>Methyl Disulfide</t>
  </si>
  <si>
    <t>Isoamyl Acetoacetate</t>
  </si>
  <si>
    <t>g-Terpinene</t>
  </si>
  <si>
    <t>p-Mentha-1,4-diene-8-en-2-one</t>
  </si>
  <si>
    <t>3-Octyl Acetate</t>
  </si>
  <si>
    <t>Ethyl Vinyl Carbinol</t>
  </si>
  <si>
    <t>d-Tetradecalactone</t>
  </si>
  <si>
    <t>Trans, trans-2,4-dodecadienal </t>
  </si>
  <si>
    <t>2,4-Dodecadienal</t>
  </si>
  <si>
    <t>Guaiacyl Acetate</t>
  </si>
  <si>
    <t>cis-3-Hexenyl Lactate</t>
  </si>
  <si>
    <t>2-Oxobutyric Acid</t>
  </si>
  <si>
    <t>5- and 6-Decenoic Acid</t>
  </si>
  <si>
    <t>Decenoic Acid</t>
  </si>
  <si>
    <t>Osmanthus Absolute</t>
  </si>
  <si>
    <t>2-trans-6- trans-Nonadienal</t>
  </si>
  <si>
    <t>Jambu Oleoresin</t>
  </si>
  <si>
    <t>Spilanthes acmelia</t>
  </si>
  <si>
    <t>3-(Methylthio)hexyl Acetate</t>
  </si>
  <si>
    <t>Neohesperidine Dihydrochalcone</t>
  </si>
  <si>
    <t>3-Mercaptohexyl Butyrate</t>
  </si>
  <si>
    <t>3-Thiohexyl Butanoate</t>
  </si>
  <si>
    <t>Tea Tree Oil</t>
  </si>
  <si>
    <t>Melaleuca alternifolia</t>
  </si>
  <si>
    <t>Birch Tar Oil (CFR 172.515)</t>
  </si>
  <si>
    <t>8001-88-5</t>
  </si>
  <si>
    <t>Ethylene Brassylate (CFR 172.515)</t>
  </si>
  <si>
    <t>Linoleic Acid (CFR 184.1065)</t>
  </si>
  <si>
    <t>60-33-3</t>
  </si>
  <si>
    <t>Mate Absolute (CFR 182.2)</t>
  </si>
  <si>
    <t>68916-96-1</t>
  </si>
  <si>
    <t>o-Methoxybenzaldehyde (CFR 172.515)</t>
  </si>
  <si>
    <t>135-02-4</t>
  </si>
  <si>
    <t>o-Anisaldehyde</t>
  </si>
  <si>
    <t>Opoponax Resin (CFR 172.51)</t>
  </si>
  <si>
    <t>9000-78-6</t>
  </si>
  <si>
    <t>Quinine (CFR 172.51)</t>
  </si>
  <si>
    <t>130-95-0</t>
  </si>
  <si>
    <t>Tansy Oil (CFR 172.51)</t>
  </si>
  <si>
    <t>8016-87-3</t>
  </si>
  <si>
    <t>Vetiver Oil (CFR 172.51)</t>
  </si>
  <si>
    <t>8016-96-4</t>
  </si>
  <si>
    <t>Cornmint</t>
  </si>
  <si>
    <t>If product contains mitigating ingredients, the following guideline applies:</t>
  </si>
  <si>
    <r>
      <t xml:space="preserve">Essential Oils </t>
    </r>
    <r>
      <rPr>
        <b/>
        <sz val="12"/>
        <color rgb="FFFF0000"/>
        <rFont val="Arial"/>
        <family val="2"/>
      </rPr>
      <t>*</t>
    </r>
  </si>
  <si>
    <r>
      <t xml:space="preserve">Cocoa Nibs </t>
    </r>
    <r>
      <rPr>
        <b/>
        <sz val="12"/>
        <color rgb="FFFF0000"/>
        <rFont val="Arial"/>
        <family val="2"/>
      </rPr>
      <t>*</t>
    </r>
  </si>
  <si>
    <r>
      <t xml:space="preserve">Black Pepper Powder </t>
    </r>
    <r>
      <rPr>
        <b/>
        <sz val="12"/>
        <color rgb="FFFF0000"/>
        <rFont val="Arial"/>
        <family val="2"/>
      </rPr>
      <t>*</t>
    </r>
  </si>
  <si>
    <r>
      <t xml:space="preserve">Anise Oil </t>
    </r>
    <r>
      <rPr>
        <b/>
        <sz val="12"/>
        <color rgb="FFFF0000"/>
        <rFont val="Arial"/>
        <family val="2"/>
      </rPr>
      <t>*</t>
    </r>
  </si>
  <si>
    <t>* guideline does not apply if the product contains mitigating ingredients.</t>
  </si>
  <si>
    <r>
      <t>Ethyl Acetate</t>
    </r>
    <r>
      <rPr>
        <b/>
        <sz val="12"/>
        <color rgb="FFFF0000"/>
        <rFont val="Arial"/>
        <family val="2"/>
      </rPr>
      <t xml:space="preserve"> *</t>
    </r>
  </si>
  <si>
    <r>
      <t xml:space="preserve">Ethyl Maltol </t>
    </r>
    <r>
      <rPr>
        <b/>
        <sz val="12"/>
        <color rgb="FFFF0000"/>
        <rFont val="Arial"/>
        <family val="2"/>
      </rPr>
      <t>*</t>
    </r>
  </si>
  <si>
    <r>
      <t>Ethyl Vanillin</t>
    </r>
    <r>
      <rPr>
        <b/>
        <sz val="12"/>
        <color rgb="FFFF0000"/>
        <rFont val="Arial"/>
        <family val="2"/>
      </rPr>
      <t xml:space="preserve"> *</t>
    </r>
  </si>
  <si>
    <r>
      <t xml:space="preserve">Fennel Oil </t>
    </r>
    <r>
      <rPr>
        <b/>
        <sz val="12"/>
        <color rgb="FFFF0000"/>
        <rFont val="Arial"/>
        <family val="2"/>
      </rPr>
      <t>*</t>
    </r>
  </si>
  <si>
    <r>
      <t>Fusel Oil</t>
    </r>
    <r>
      <rPr>
        <b/>
        <sz val="12"/>
        <color rgb="FFFF0000"/>
        <rFont val="Arial"/>
        <family val="2"/>
      </rPr>
      <t xml:space="preserve"> *</t>
    </r>
  </si>
  <si>
    <r>
      <t>Lactic Acid</t>
    </r>
    <r>
      <rPr>
        <b/>
        <sz val="12"/>
        <color rgb="FFFF0000"/>
        <rFont val="Arial"/>
        <family val="2"/>
      </rPr>
      <t xml:space="preserve"> *</t>
    </r>
  </si>
  <si>
    <r>
      <t>Malic Acid</t>
    </r>
    <r>
      <rPr>
        <b/>
        <sz val="12"/>
        <color rgb="FFFF0000"/>
        <rFont val="Arial"/>
        <family val="2"/>
      </rPr>
      <t xml:space="preserve"> *</t>
    </r>
  </si>
  <si>
    <r>
      <t>Maltol</t>
    </r>
    <r>
      <rPr>
        <b/>
        <sz val="12"/>
        <color rgb="FFFF0000"/>
        <rFont val="Arial"/>
        <family val="2"/>
      </rPr>
      <t xml:space="preserve"> *</t>
    </r>
  </si>
  <si>
    <r>
      <t>Quinine</t>
    </r>
    <r>
      <rPr>
        <b/>
        <sz val="12"/>
        <color rgb="FFFF0000"/>
        <rFont val="Arial"/>
        <family val="2"/>
      </rPr>
      <t xml:space="preserve"> *</t>
    </r>
  </si>
  <si>
    <r>
      <t>Salt (sodium chloride)</t>
    </r>
    <r>
      <rPr>
        <b/>
        <sz val="12"/>
        <color rgb="FFFF0000"/>
        <rFont val="Arial"/>
        <family val="2"/>
      </rPr>
      <t xml:space="preserve"> *</t>
    </r>
  </si>
  <si>
    <r>
      <t xml:space="preserve">Tartaric Acid </t>
    </r>
    <r>
      <rPr>
        <b/>
        <sz val="12"/>
        <color rgb="FFFF0000"/>
        <rFont val="Arial"/>
        <family val="2"/>
      </rPr>
      <t>*</t>
    </r>
  </si>
  <si>
    <r>
      <t>Triacetin</t>
    </r>
    <r>
      <rPr>
        <b/>
        <sz val="12"/>
        <color rgb="FFFF0000"/>
        <rFont val="Arial"/>
        <family val="2"/>
      </rPr>
      <t xml:space="preserve"> *</t>
    </r>
  </si>
  <si>
    <r>
      <t>Triethyl Citrate</t>
    </r>
    <r>
      <rPr>
        <b/>
        <sz val="12"/>
        <color rgb="FFFF0000"/>
        <rFont val="Arial"/>
        <family val="2"/>
      </rPr>
      <t xml:space="preserve"> *</t>
    </r>
  </si>
  <si>
    <r>
      <t xml:space="preserve">Vanillin </t>
    </r>
    <r>
      <rPr>
        <b/>
        <sz val="12"/>
        <color rgb="FFFF0000"/>
        <rFont val="Arial"/>
        <family val="2"/>
      </rPr>
      <t>*</t>
    </r>
  </si>
  <si>
    <r>
      <t xml:space="preserve">Washed Extracts </t>
    </r>
    <r>
      <rPr>
        <b/>
        <sz val="12"/>
        <color rgb="FFFF0000"/>
        <rFont val="Arial"/>
        <family val="2"/>
      </rPr>
      <t>*</t>
    </r>
  </si>
  <si>
    <r>
      <t xml:space="preserve">Flavor Chemicals unfit at 1% </t>
    </r>
    <r>
      <rPr>
        <b/>
        <sz val="12"/>
        <color rgb="FFFF0000"/>
        <rFont val="Arial"/>
        <family val="2"/>
      </rPr>
      <t>*</t>
    </r>
  </si>
  <si>
    <r>
      <t>Guidelines that do not apply if product contains mitigating ingredients - added '</t>
    </r>
    <r>
      <rPr>
        <sz val="12"/>
        <color rgb="FFFF0000"/>
        <rFont val="Calibri"/>
        <family val="2"/>
        <scheme val="minor"/>
      </rPr>
      <t>*</t>
    </r>
    <r>
      <rPr>
        <sz val="12"/>
        <color theme="1"/>
        <rFont val="Calibri"/>
        <family val="2"/>
        <scheme val="minor"/>
      </rPr>
      <t>' and comment on tabs</t>
    </r>
  </si>
  <si>
    <r>
      <t xml:space="preserve">Tannic Acid </t>
    </r>
    <r>
      <rPr>
        <b/>
        <sz val="12"/>
        <color rgb="FFFF0000"/>
        <rFont val="Arial"/>
        <family val="2"/>
      </rPr>
      <t>*</t>
    </r>
  </si>
  <si>
    <t>(applies to individual oils - not a combination)</t>
  </si>
  <si>
    <t>* guideline applies even if product contains mitigating ingredients</t>
  </si>
  <si>
    <r>
      <t xml:space="preserve">Fit or Unfit? </t>
    </r>
    <r>
      <rPr>
        <b/>
        <sz val="10.5"/>
        <color rgb="FFFF0000"/>
        <rFont val="Arial"/>
        <family val="2"/>
      </rPr>
      <t>*</t>
    </r>
  </si>
  <si>
    <t>Updated Dietary Supplements tab with new herb guidelines (refer to email from JAH 2/24/15)</t>
  </si>
  <si>
    <t>Updated version number - Version 2015.1</t>
  </si>
  <si>
    <t>unprotect password - unfitNPL1</t>
  </si>
  <si>
    <t>Licorice</t>
  </si>
  <si>
    <t>Changed cinnamon (FEMA #2289) to 'REMOVED'</t>
  </si>
  <si>
    <t>Fruits</t>
  </si>
  <si>
    <t>Oat, Oat Straw, Oatseed</t>
  </si>
  <si>
    <t>Seeds - such as Sunflower or Seasame</t>
  </si>
  <si>
    <t>Nuts - such as Cashew or Walnut</t>
  </si>
  <si>
    <t>St. John's Bread</t>
  </si>
  <si>
    <t>Tea</t>
  </si>
  <si>
    <t>Vegetables - such as Carrot or Cucumber</t>
  </si>
  <si>
    <t>GROUP 3. For the following materials, more information is needed to determine unfitness. A taste panel must be included with the submission and further analysis may be required.  Including, but not limited to:</t>
  </si>
  <si>
    <t>** For products listed in Group 3, provide a company taste panel using the organoleptic guidelines found in the Drawback Tutorial.**</t>
  </si>
  <si>
    <t>GROUP 2. For the following materials, a minimum of 4 lbs/gal is needed to make the product unfit:</t>
  </si>
  <si>
    <t>GROUP 1. For the following materials, a minimum of 2 lbs/gal is needed to make the product unfit:</t>
  </si>
  <si>
    <t>TRANS-6-OCTENAL</t>
  </si>
  <si>
    <t>2-(((3-(2,3-DIMETHOXYPHENYL)-1H-1,2,4-TRIZOL-5-YL)THIO)METHYL)PYRIDINE</t>
  </si>
  <si>
    <t>(S)-1-(3-(((4-AMINO-2,2-DIOXIDO-1H-BENZO[C][1,2,6]THIADIAZIN-5-YL)OXY)METHYL)PIPERIDIN-1YL)-3-METHYLBUTAN-1-ONE</t>
  </si>
  <si>
    <t>(+/-)-1-Acetoxy-1-ethoxyethane</t>
  </si>
  <si>
    <t>4-Acetyl-2,5-dimethyl-3(2H)-furanone</t>
  </si>
  <si>
    <t>2-Acetyl-3, 5-dimethylfuran</t>
  </si>
  <si>
    <t>Allyl crotonate</t>
  </si>
  <si>
    <t>Allyl propyl disulfide</t>
  </si>
  <si>
    <t>Allyl valerate</t>
  </si>
  <si>
    <t>4-Allylphenol</t>
  </si>
  <si>
    <t>Allyl thiohexanoate</t>
  </si>
  <si>
    <t>o-Anis-aldehyde</t>
  </si>
  <si>
    <t>N-Benzoyl anthranilic acid</t>
  </si>
  <si>
    <t>Thujyl alcohol</t>
  </si>
  <si>
    <t>l-Bornyl acetate</t>
  </si>
  <si>
    <t>2-Butylfuran</t>
  </si>
  <si>
    <t>Butyl isothiocyanate</t>
  </si>
  <si>
    <t>2-Butyrylfuran</t>
  </si>
  <si>
    <t>Carvone-5,6-oxide</t>
  </si>
  <si>
    <t>beta-Caryophyllene oxide</t>
  </si>
  <si>
    <t>Citronellyl anthranilate</t>
  </si>
  <si>
    <t>N-Cyclopropyl-trans-2-cis-6-nonadienamide</t>
  </si>
  <si>
    <t>trans-alpha-Damascone</t>
  </si>
  <si>
    <t>2-trans-4-trans-7-cis-Decatrienal</t>
  </si>
  <si>
    <t>2-Decylfuran</t>
  </si>
  <si>
    <t>Dehydro-nootkatone</t>
  </si>
  <si>
    <t>Diacetyl tartaric acid esters of mono-and diglycerides</t>
  </si>
  <si>
    <t>Diethyl-disulfide</t>
  </si>
  <si>
    <t>Mixture of 3,6-diethyl-1,2,4,5-tetrathiane and 3,5-diethyl-1,2,4-trithiolane</t>
  </si>
  <si>
    <t>2,4-Difurfuryl-furan</t>
  </si>
  <si>
    <t>Diisopentyl-thiomalate</t>
  </si>
  <si>
    <t>Dimercapto-methane</t>
  </si>
  <si>
    <t>1,1-Dimethoxy-trans-2-hexene</t>
  </si>
  <si>
    <t>2,4-Dimethyl-1,3-dioxolane</t>
  </si>
  <si>
    <t>3,5- and 3,6-Dimethyl-2-isobutylpyrazine</t>
  </si>
  <si>
    <t>2,5-Dimethyl-3(2H)-furanone</t>
  </si>
  <si>
    <t>(+/-)-trans-and cis-4,8-Dimethyl-3,7-nonadien-2-ol</t>
  </si>
  <si>
    <t>(+/-)-trans- and cis-4,8-Dimethyl-3,7-nonadien-2-yl acetate</t>
  </si>
  <si>
    <t>2,5-Dimethyl 4-ethoxy 3(2H)-furanone</t>
  </si>
  <si>
    <t>(+/-)-trans and cis-5-(2,2-Dimethyl-cyclopropyl)-3-methyl-
2-pentenal</t>
  </si>
  <si>
    <t>2,5-Dimethyl-furan</t>
  </si>
  <si>
    <t>Divanillin</t>
  </si>
  <si>
    <t>(+/-)-2,8-Epithio-cis-p-menthane</t>
  </si>
  <si>
    <t>Epoxy-oxophorone</t>
  </si>
  <si>
    <t>Tomato lycopene</t>
  </si>
  <si>
    <t>Ethane-1,1-dithiol</t>
  </si>
  <si>
    <t>Ethyl cis-3-hexenoate</t>
  </si>
  <si>
    <t>N-Ethyl trans-2-cis-6-nonadien-amide</t>
  </si>
  <si>
    <t>Ethyl furfuryl ether</t>
  </si>
  <si>
    <t>Ethyl N-ethyl-anthranilate</t>
  </si>
  <si>
    <t>Ethyl N-methyl anthranilate</t>
  </si>
  <si>
    <t>(+/-)-4-Ethyl-octanal</t>
  </si>
  <si>
    <t>Eugenyl isovalerate</t>
  </si>
  <si>
    <t>Furfuryl 2-methyl-3-furyl disulfide</t>
  </si>
  <si>
    <t>1-(2-Furyl) butan-3-one</t>
  </si>
  <si>
    <t>Geranic acid</t>
  </si>
  <si>
    <t>Geranyl 2-methyl-butyrate</t>
  </si>
  <si>
    <t>Geranyl valerate</t>
  </si>
  <si>
    <t>Glyceryl-lacto esters of fatty acids</t>
  </si>
  <si>
    <t>Hept-trans-2-en-1-yl acetate</t>
  </si>
  <si>
    <t>Hept-2-en-1-yl isovalerate</t>
  </si>
  <si>
    <t>Trans-2-trans-4-Heptadien 1-ol</t>
  </si>
  <si>
    <t>2-Heptane thiol</t>
  </si>
  <si>
    <t>(+/-)-1-Hepten-3-ol</t>
  </si>
  <si>
    <t>cis- and trans-2-Heptylcyclo-propane-carboxylic acid</t>
  </si>
  <si>
    <t>2,4-Hexadienyl propionate</t>
  </si>
  <si>
    <t>2,4-Hexadienyl acetate</t>
  </si>
  <si>
    <t xml:space="preserve"> 2,4-Hexadienyl butyrate</t>
  </si>
  <si>
    <t>2,4-Hexadienyl isobutyrate</t>
  </si>
  <si>
    <t>2-Hexenyl octanoate</t>
  </si>
  <si>
    <t>Hexyl 3-mercapto-butanoate</t>
  </si>
  <si>
    <t>2-Hexyl thiophene</t>
  </si>
  <si>
    <t>4-Hydroxy-2-butenoic acid gamma-lactone</t>
  </si>
  <si>
    <t>3-Hydroxy-2-octanone</t>
  </si>
  <si>
    <t>2-(2-Hydroxy-4-methyl-3-cyclohexenyl)propionic acid gamma-lactone</t>
  </si>
  <si>
    <t>5-Hydroxy-4-methyl-hexanoic acid delta-lactone</t>
  </si>
  <si>
    <t>1-(3-Hydroxy-5-methyl-2-thienyl)ethanone</t>
  </si>
  <si>
    <t>(+/-)-2-Hydroxy-piperitone</t>
  </si>
  <si>
    <t>beta-Ionone epoxide</t>
  </si>
  <si>
    <t>Isoambret-tolide</t>
  </si>
  <si>
    <t>Isobornyl isobutyrate</t>
  </si>
  <si>
    <t>Isobornyl 2-methyl-butyrate</t>
  </si>
  <si>
    <t>N-Isobutyl-deca-trans-2-trans-4-dienamide</t>
  </si>
  <si>
    <t>Isobutyl N-methyl-anthranilate</t>
  </si>
  <si>
    <t>(+/-)-Isobutyl 3-methyl-thiobutyrate</t>
  </si>
  <si>
    <t>beta-Isomethyl-ionone</t>
  </si>
  <si>
    <t>Isopropenyl acetate</t>
  </si>
  <si>
    <t>Lactylated fatty acid esters of glycerol and propylene glycol</t>
  </si>
  <si>
    <t>2-(l-Menthoxy)-ethanol</t>
  </si>
  <si>
    <t>Menthyl pyrrolidone carboxylate</t>
  </si>
  <si>
    <t>Menthyl valerate</t>
  </si>
  <si>
    <t>4-Mercapto-2-pentanone</t>
  </si>
  <si>
    <t>(+/-)-4-Mercapto-4-methyl-2-pentanol</t>
  </si>
  <si>
    <t>2-Mercapto-anisole</t>
  </si>
  <si>
    <t>Methionyl butyrate</t>
  </si>
  <si>
    <t>trans- and cis-1-Methoxy-1-decene</t>
  </si>
  <si>
    <t>(S1)-Methoxy-3-heptanethiol</t>
  </si>
  <si>
    <t>2-Methoxyaceto-phenone</t>
  </si>
  <si>
    <t>Methyl cis-3-hexenoate</t>
  </si>
  <si>
    <t>Methyl cis-5-octenoate</t>
  </si>
  <si>
    <t>Methyl 3-(methylthio)butanoate</t>
  </si>
  <si>
    <t>Methyl 3-mercapto-butanoate</t>
  </si>
  <si>
    <t>Methyl isopentyl disulfide</t>
  </si>
  <si>
    <t>Methyl N,N-dimethyl-anthranilate</t>
  </si>
  <si>
    <t>Methyl N-acetyl-anthranilate</t>
  </si>
  <si>
    <t>Methyl N-formyl-anthranilate</t>
  </si>
  <si>
    <t>S-Methyl propane-thioate</t>
  </si>
  <si>
    <t>2-Methyl-1-methylthio-2-butene</t>
  </si>
  <si>
    <t>3-Methyl-2(3-methylbut-2-en-1-yl)furan</t>
  </si>
  <si>
    <t>3-(5-Methyl-2-furyl)prop-2-enal</t>
  </si>
  <si>
    <t>5-Methyl-3(2H)-furanone</t>
  </si>
  <si>
    <t>6-Methyl-5-hepten-2-yl acetate</t>
  </si>
  <si>
    <t>2-Methylbut-2-en-1-ol</t>
  </si>
  <si>
    <t>2-Methyl-furan</t>
  </si>
  <si>
    <t>4-Methylpent-2-enoic acid</t>
  </si>
  <si>
    <t>3-(Methylthio)-2-butanone</t>
  </si>
  <si>
    <t>4-(Methylthio)-2-pentanone</t>
  </si>
  <si>
    <t>(+/-)-3-(Methylthio)-heptanal</t>
  </si>
  <si>
    <t>3-(Methylthio)-methyl-thiophene</t>
  </si>
  <si>
    <t>Methyl-thiomethyl-mercaptan</t>
  </si>
  <si>
    <t>Mono- and diglycerides of fatty acids</t>
  </si>
  <si>
    <t>Nona-2,4,6-trienal</t>
  </si>
  <si>
    <t>2-Nonenoic acid gamma lactone</t>
  </si>
  <si>
    <t>cis-3-Octenyl propionate</t>
  </si>
  <si>
    <t>l-Ornithine monochloro-hydrate/Ornithine</t>
  </si>
  <si>
    <t>Pent-2-enyl hexanoate</t>
  </si>
  <si>
    <t>2-Pentanoyl-furan</t>
  </si>
  <si>
    <t>2-Pentenoic acid</t>
  </si>
  <si>
    <t>(+/-)-2-Phenyl-4-methyl-2-hexenal</t>
  </si>
  <si>
    <t>Phthalide</t>
  </si>
  <si>
    <t>Phytol</t>
  </si>
  <si>
    <t>Phytyl acetate</t>
  </si>
  <si>
    <t>3-Pinanone</t>
  </si>
  <si>
    <t>Piperitenone oxide</t>
  </si>
  <si>
    <t>l-Piperitone</t>
  </si>
  <si>
    <t>Polyglycerol esters of fatty acids</t>
  </si>
  <si>
    <t>Prenyl acetate</t>
  </si>
  <si>
    <t>Prenyl benzoate</t>
  </si>
  <si>
    <t>Prenyl caproate</t>
  </si>
  <si>
    <t>Prenyl formate</t>
  </si>
  <si>
    <t>Prenyl isobutyrate</t>
  </si>
  <si>
    <t>Propyl 2-mercapto-propionate</t>
  </si>
  <si>
    <t>Propylene glycol mono- and diesters of fatty acids</t>
  </si>
  <si>
    <t>Tetradec-2-enal</t>
  </si>
  <si>
    <t>Thioacetic acid</t>
  </si>
  <si>
    <t>trans- and cis-2,4,8-Trimethyl-3,7-nonadien-2-ol</t>
  </si>
  <si>
    <t>(+/-)-2,4,8-Trimethyl-7 nonen-2-ol</t>
  </si>
  <si>
    <t>3,7,11-Trimethyl-dodeca-2,6,10-trienyl acetate</t>
  </si>
  <si>
    <t>2,4,6-Tri-thiaheptane</t>
  </si>
  <si>
    <t>Tyramine</t>
  </si>
  <si>
    <t>Verbenone</t>
  </si>
  <si>
    <t>Vetiverol</t>
  </si>
  <si>
    <t>Vetiveryl acetate</t>
  </si>
  <si>
    <t>Cornmint oil,Mentha arvensis L.</t>
  </si>
  <si>
    <t>Heliopsis longipes extract</t>
  </si>
  <si>
    <t>Scotch spearmint oil, Mentha cardiaca L.</t>
  </si>
  <si>
    <t>Natural hickory smoke flavor</t>
  </si>
  <si>
    <t>Betaine</t>
  </si>
  <si>
    <t>Adenosine monophosphate;mono- or disodium adenylate</t>
  </si>
  <si>
    <t>Isoquercitrin, enzymatically modified</t>
  </si>
  <si>
    <t>Glycerol ester of rosin</t>
  </si>
  <si>
    <t>Gum arabic, hydrogen octenyl-butane dioate</t>
  </si>
  <si>
    <t>(-)-Homo-eriodictyol,sodium salt</t>
  </si>
  <si>
    <t>Sugar beet juice extract</t>
  </si>
  <si>
    <t>(+/-)-N,N-Dimethyl menthyl succinamide</t>
  </si>
  <si>
    <t>N1-(2-methoxy-4-methyl-benzyl)-N2-(2-(pyridin-2-yl)(2-(pyridin-2-yl) oxalamide</t>
  </si>
  <si>
    <t>N-(Heptan-4-yl)benzo[d][1,3]dioxole-5-carbox-amide</t>
  </si>
  <si>
    <t>N1-(2,4-Dimethoxy-benzyl)-N2-(2-(pyridin-2-yl)ethyl)-oxalamide</t>
  </si>
  <si>
    <t>N1-(2-Methoxy-4-methyl benzyl)-N2-(2-(5-methyl pyridin-2-yl)ethyl)ethyl)oxalamide</t>
  </si>
  <si>
    <t>1,6-Hexalactam</t>
  </si>
  <si>
    <t>Ethylamine</t>
  </si>
  <si>
    <t>Propylamine</t>
  </si>
  <si>
    <t>Isopropyl-amine</t>
  </si>
  <si>
    <t>Isobutyl-amine</t>
  </si>
  <si>
    <t>sec-Butyl-amine</t>
  </si>
  <si>
    <t>2-Methyl-butylamine</t>
  </si>
  <si>
    <t>Pentylamine</t>
  </si>
  <si>
    <t>Hexylamine</t>
  </si>
  <si>
    <t>2-Methyl-piperidine</t>
  </si>
  <si>
    <t>Trimethylamine oxide</t>
  </si>
  <si>
    <t>Triethylamine</t>
  </si>
  <si>
    <t>Tripropyl-amine</t>
  </si>
  <si>
    <t>N,N-Dimethyl phenethyl amine</t>
  </si>
  <si>
    <t>2-Acetyl-1-pyrroline</t>
  </si>
  <si>
    <t>Piperazine</t>
  </si>
  <si>
    <t>Acetamide</t>
  </si>
  <si>
    <t>Butyramide</t>
  </si>
  <si>
    <t>Methyl 10-undecenoate</t>
  </si>
  <si>
    <t>Updates for GRAS List No. 3, 13, 15, 17</t>
  </si>
  <si>
    <t>iso-Pulegol</t>
  </si>
  <si>
    <t>Sodium 2-(4-methoxy-phenoxy)-propanoate</t>
  </si>
  <si>
    <t>Monomenthyl succinate</t>
  </si>
  <si>
    <t>GRAS 23</t>
  </si>
  <si>
    <t>N-Gluconyl ethanolamine</t>
  </si>
  <si>
    <t>N-Gluconyl ethanolamine phosphate</t>
  </si>
  <si>
    <t>N-Lactoyl ethanolamine</t>
  </si>
  <si>
    <t xml:space="preserve"> N-Lactoyl ethanolamine phosphate</t>
  </si>
  <si>
    <t>Ethanethiol</t>
  </si>
  <si>
    <t>Heptane-1-thiol</t>
  </si>
  <si>
    <t>S-Isopropyl 3-methylbut-2-enethioate</t>
  </si>
  <si>
    <t>3-Methylhexanal</t>
  </si>
  <si>
    <t>4-Pentenal</t>
  </si>
  <si>
    <t>Propylpropanethiosulfonate</t>
  </si>
  <si>
    <t>alpha-Ionene</t>
  </si>
  <si>
    <t>Gardenia gummifera distillate</t>
  </si>
  <si>
    <t>Piper longum distillate</t>
  </si>
  <si>
    <t>N-3,7-Dimethyl-2,6-octadienyl cyclopropyl carboxamide</t>
  </si>
  <si>
    <t>(+/-)-Ethyl 2-hydroxy-2-methyl butyrate</t>
  </si>
  <si>
    <t>(+/-)-Ethyl 2-hydroxy-3-methylvalerate</t>
  </si>
  <si>
    <t>2-(2-Hydroxy phenyl)cyclopropane carboxylic acid delta-lactone</t>
  </si>
  <si>
    <t>2-Decanone</t>
  </si>
  <si>
    <t>(+/-)-trans- and cis-2-Hexenal propylene glycol acetal</t>
  </si>
  <si>
    <t>(+/-)-trans- and cis-2-Hexenal glyceryl acetal</t>
  </si>
  <si>
    <t>trans-2-Hexenyl 2-methyl-butyrate</t>
  </si>
  <si>
    <t>2-(4-Methyl-5-thiazolyl)-ethyl formate</t>
  </si>
  <si>
    <t>2-(4-Methyl-5-thiazolyl)-ethyl propionate</t>
  </si>
  <si>
    <t>2-(4-Methyl-5-thiazolyl)-ethyl butanoate</t>
  </si>
  <si>
    <t>2-(4-Methyl-5-thiazolyl)-ethyl isobutyrate</t>
  </si>
  <si>
    <t>2-(4-Methyl-5-thiazolyl)-ethyl hexanoate</t>
  </si>
  <si>
    <t>2-(4-Methyl-5-thiazolyl)-ethyl octanoate</t>
  </si>
  <si>
    <t>2-(4-Methyl-5-thiazolyl)-ethyl decanoate</t>
  </si>
  <si>
    <t>(+/-)-3-(Ethylthio)-butanol</t>
  </si>
  <si>
    <t>Decalepis hamiltonii extract</t>
  </si>
  <si>
    <t>2-(trans-2-Pentenyl)-cyclopentanone</t>
  </si>
  <si>
    <t>3,9-Dimethyl-6-(1-methyl ethyl -1,4-dioxaspiro[4.5]-decan-2-one</t>
  </si>
  <si>
    <t>cis- and trans-2-Isobutyl-4-methyl-1,3-dioxolane</t>
  </si>
  <si>
    <t>cis- and trans-2-Isopropyl-4-methyl-1,3-dioxolane</t>
  </si>
  <si>
    <t>4-Aminobutyric acid</t>
  </si>
  <si>
    <t>3-Mercapto-heptyl acetate</t>
  </si>
  <si>
    <t>Ethyl trans-2-methyl-2-pentenoate</t>
  </si>
  <si>
    <t>Methyl hexyl ether</t>
  </si>
  <si>
    <t>trans-2-trans-4-Nonadiene</t>
  </si>
  <si>
    <t>1-Octene</t>
  </si>
  <si>
    <t>cis- and trans-Ethyl 2,4-dimethyl-1,3-dioxolane-2-acetate</t>
  </si>
  <si>
    <t>Citronellyl trans-2-methyl-2-butenoate</t>
  </si>
  <si>
    <t>5-Acetyl-2,3-dihydro-1,4-thiazine</t>
  </si>
  <si>
    <t>Bis (1-mercaptopropyl)sulfide</t>
  </si>
  <si>
    <t>2,5-Dithiahexane</t>
  </si>
  <si>
    <t>Pseudo-ionone</t>
  </si>
  <si>
    <t>cis- and trans-l-Mercapto-p-menthan-3-one</t>
  </si>
  <si>
    <t>trans-2-Nonen-4-one</t>
  </si>
  <si>
    <t>trans-4-Nonenal</t>
  </si>
  <si>
    <t>1,1’-(Tetra-hydro-6a-hydroxy-2,3a,5-trimethyl furo[
2,3-d]-1,3-dioxole-2,5-diyl)bis-ethanone</t>
  </si>
  <si>
    <t>trans-2-Decenol</t>
  </si>
  <si>
    <t>cis-2-Pentenol</t>
  </si>
  <si>
    <t>2-Methylbutyl 3-methyl-2-butenoate</t>
  </si>
  <si>
    <t>Citric and fatty acid esters of glycerol</t>
  </si>
  <si>
    <t>l-Menthyl (R,S)-3-hydroxy butyrate</t>
  </si>
  <si>
    <t>N-[(Ethoxy carbonyl)methyl)-p-menthane-3-carboxamide</t>
  </si>
  <si>
    <t>N-[2-(3,4-Dimethoxy-phenyl)ethyl]-3,4-dimethoxy-cinnamic acid amide</t>
  </si>
  <si>
    <t>Mixture of methyl cyclo-hexadiene and methylene cyclohexene</t>
  </si>
  <si>
    <t>(+/-)-cis- and trans-1,2-Dihydro-perill-aldehyde</t>
  </si>
  <si>
    <t>5,7-Dihydroxy-2-(3-hydroxy-4-methoxy phenyl)-chroman-4-one</t>
  </si>
  <si>
    <t>Phenethyl decanoate</t>
  </si>
  <si>
    <t>3,6-Dimethyl-2,3,3a,4,5,7a-hexahydro-benzofuran</t>
  </si>
  <si>
    <t>2-Methyl-acetophenone</t>
  </si>
  <si>
    <t>1-Ethyl-2-pyrrolecarbox-aldehyde</t>
  </si>
  <si>
    <t>cis- and trans-5-Ethyl-2,5-dihydro-4-methyl-2-(1-methyl-propyl)-thiazole</t>
  </si>
  <si>
    <t>cis and trans-5-Ethyl-4-methyl-2-(2-methyl-propyl)-thiazoline</t>
  </si>
  <si>
    <t>2-Methyl-3-furyl methylthio-methyl disulfide</t>
  </si>
  <si>
    <t>Pyrrolidino-[1,2E]-4H-2,4-dimethyl-1,3,5-dithiazine</t>
  </si>
  <si>
    <t>S-Allyl-L-cysteine</t>
  </si>
  <si>
    <t>5-Pentyl-3H-furan-2-one</t>
  </si>
  <si>
    <t>3-Mercapto-3-methyl-1-butyl acetate</t>
  </si>
  <si>
    <t>(+/-)-3-Mercapto-1-butyl acetate</t>
  </si>
  <si>
    <t>5-Nonen-trans-2-one</t>
  </si>
  <si>
    <t>l-Menthyl acetoacetate</t>
  </si>
  <si>
    <t>4-Octen-3-one</t>
  </si>
  <si>
    <t>2,4,6-Trimethyl-phenol</t>
  </si>
  <si>
    <t>4-Hydroxy-acetophenone</t>
  </si>
  <si>
    <t>(+/-)-[R-(E)]-5-Isopropyl-8-methylnona-6,8-dien-2-one</t>
  </si>
  <si>
    <t>1-Methyl-1H-pyrrole-2-carbox-aldehyde</t>
  </si>
  <si>
    <t>1-Pentanethiol</t>
  </si>
  <si>
    <t>Pentadecanoic acid</t>
  </si>
  <si>
    <t>Tridecanal</t>
  </si>
  <si>
    <t>Tridecanoic acid</t>
  </si>
  <si>
    <t>Hexyl heptanoate</t>
  </si>
  <si>
    <t>Dodecyl propionate</t>
  </si>
  <si>
    <t>Hexyl nonanoate</t>
  </si>
  <si>
    <t>Dodecyl butyrate</t>
  </si>
  <si>
    <t>Heptyl heptanoate</t>
  </si>
  <si>
    <t>Hexyl decanoate</t>
  </si>
  <si>
    <t>Ethyl 4-methyl pentanoate</t>
  </si>
  <si>
    <t>Ethyl 2-ethylbutyrate</t>
  </si>
  <si>
    <t>Ethyl 2-ethylhexanoate</t>
  </si>
  <si>
    <t>5-Methylhexyl acetate</t>
  </si>
  <si>
    <t>4-Methylpentyl isovalerate</t>
  </si>
  <si>
    <t>3,7-Dimethyl octanal</t>
  </si>
  <si>
    <t>cis-4-Decenol</t>
  </si>
  <si>
    <t>cis-5-Octenoic acid</t>
  </si>
  <si>
    <t>5-Hexenol</t>
  </si>
  <si>
    <t>3-Isopropenyl-pentanedioic acid</t>
  </si>
  <si>
    <t>Methyl 4-pentenoate</t>
  </si>
  <si>
    <t>cis-4-Octenol</t>
  </si>
  <si>
    <t>11-Dodecenoic acid</t>
  </si>
  <si>
    <t>trans-3-Hexenol</t>
  </si>
  <si>
    <t>trans-4-Octenoic acid</t>
  </si>
  <si>
    <t>Isobutyl 10-undecenoate</t>
  </si>
  <si>
    <t>cis-9-Octadecenyl acetate</t>
  </si>
  <si>
    <t>Ethyl 4-pentenoate</t>
  </si>
  <si>
    <t>Ethyl 3-octenoate</t>
  </si>
  <si>
    <t>3-Octenoic acid</t>
  </si>
  <si>
    <t>cis-9-Octadecenol</t>
  </si>
  <si>
    <t>Decanal propylene-glycol acetal</t>
  </si>
  <si>
    <t>Acetaldehyde hexyl isoamyl acetal</t>
  </si>
  <si>
    <t>Dodecanal dimethyl acetal</t>
  </si>
  <si>
    <t>Nonanal dimethyl acetal</t>
  </si>
  <si>
    <t>Heptanal propylene glycol acetal</t>
  </si>
  <si>
    <t>Hexanal hexyl isoamyl acetal</t>
  </si>
  <si>
    <t>Hexanal dihexyl acetal</t>
  </si>
  <si>
    <t>Isovaler aldehyde diethyl acetal</t>
  </si>
  <si>
    <t>Valer-aldehyde propylene-glycol acetal</t>
  </si>
  <si>
    <t>Nonanal propylene-glycol acetal</t>
  </si>
  <si>
    <t>Undecanal propyleneglycol acetal</t>
  </si>
  <si>
    <t>Valeraldehyde dibutyl acetal</t>
  </si>
  <si>
    <t>Acetaldehyde 1,3-octanediol acetal</t>
  </si>
  <si>
    <t xml:space="preserve">Hexanal octane-1,3-diol acetal </t>
  </si>
  <si>
    <t>Iso-valeraldehydeglyceryl acetal</t>
  </si>
  <si>
    <t>Acetaldehyde di-cis-3-hexenyl acetal</t>
  </si>
  <si>
    <t>2,6-Dimethyl-5-heptenal propylene-glycol acetal</t>
  </si>
  <si>
    <t>Octanal propylene-glycol acetal</t>
  </si>
  <si>
    <t>Hexanal butane-2,3-diol acetal</t>
  </si>
  <si>
    <t>Pecan shell flour</t>
  </si>
  <si>
    <t>Di-(1-propenyl)-sulfide (mixture of isomers)</t>
  </si>
  <si>
    <t>2-Pentyl thiophene</t>
  </si>
  <si>
    <t>5-Ethyl-2-methylthiazole</t>
  </si>
  <si>
    <t>2,4-Dimethyl pyridine</t>
  </si>
  <si>
    <t>3-(4-Hydroxy phenyl)-1-(2,4,6-trihydroxy phenyl)-propan-1-one</t>
  </si>
  <si>
    <t>(+/-)-Ethyl 3-hydroxy-2-methyl butyrate</t>
  </si>
  <si>
    <t>(+/-)-Ethyl 3-mercapto-2-methyl butanoate</t>
  </si>
  <si>
    <t>(+/-)-cis- and trans-2-Methyl-2-(4-methyl-3-pentenyl)-cyclopropane carbaldehyde</t>
  </si>
  <si>
    <t>Trimethyl oxazole</t>
  </si>
  <si>
    <t>2,5-Dimethyl-4-ethyl-oxazole</t>
  </si>
  <si>
    <t>2-Propyl-4,5-dimethyl-oxazole</t>
  </si>
  <si>
    <t>2-Isobutyl-4,5-dimethyl-oxazole</t>
  </si>
  <si>
    <t>2-Methyl-4,5-benzoxazole</t>
  </si>
  <si>
    <t>2-Nonanone propylene-glycol acetal</t>
  </si>
  <si>
    <t>6-Methyl-5-hepten-2-one propylene propyleneglycol acetal</t>
  </si>
  <si>
    <t>2-Pentyl 2-methyl pentanoate</t>
  </si>
  <si>
    <t>3-Octyl butyrate</t>
  </si>
  <si>
    <t>Dimethyl-benzyl carbinyl crotonate</t>
  </si>
  <si>
    <t>Dimethyl-benzyl carbinyl hexanoate</t>
  </si>
  <si>
    <t>1,5-Octadien-3-one</t>
  </si>
  <si>
    <t>10-Undecen-2-one</t>
  </si>
  <si>
    <t>2,4-Dimethyl-4-nonanol</t>
  </si>
  <si>
    <t>8-Nonen-2-one</t>
  </si>
  <si>
    <t>8-p-Menthene-1,2-diol</t>
  </si>
  <si>
    <t>Caryophyllene alcohol</t>
  </si>
  <si>
    <t>d-2,8-p-Menthadien-1-ol</t>
  </si>
  <si>
    <t>cis-3-Nonen-1-ol</t>
  </si>
  <si>
    <t>trans-3-Hexenyl acetate</t>
  </si>
  <si>
    <t>4-(Methylthio)butyl isothiocyanate</t>
  </si>
  <si>
    <t>6-(Methylthio)-hexyl isothiocyanate</t>
  </si>
  <si>
    <t>5-(Methylthio)-pentyl isothiocyanate</t>
  </si>
  <si>
    <t>Amyl isothiocyanate</t>
  </si>
  <si>
    <t>3-Butenyl isothiocyanate</t>
  </si>
  <si>
    <t>2-Butyl isothiocyanate</t>
  </si>
  <si>
    <t>Ethyl isothiocyanate</t>
  </si>
  <si>
    <t>5-Hexenyl isothiocyanate</t>
  </si>
  <si>
    <t>Hexyl isothiocyanate</t>
  </si>
  <si>
    <t>Isoamyl isothiocyanate</t>
  </si>
  <si>
    <t>Isobutyl isothiocyanate</t>
  </si>
  <si>
    <t>Isopropyl isothiocyanate</t>
  </si>
  <si>
    <t>Methyl isothiocyanate</t>
  </si>
  <si>
    <t>4-Pentenyl isothiocyanate</t>
  </si>
  <si>
    <t>Benzyl isothiocyanate</t>
  </si>
  <si>
    <t>2,4-Dimethyl-3-oxazoline</t>
  </si>
  <si>
    <t>3,4-Dihydroxybenzoic acid</t>
  </si>
  <si>
    <t>3-Hydroxybenzoic acid</t>
  </si>
  <si>
    <t>(+/-)-Acetaldehyde ethyl isopropyl acetal</t>
  </si>
  <si>
    <t>(+/-)-6-Methyloctanal</t>
  </si>
  <si>
    <t>5-Ethyl-2,3-dimethylpyrazine</t>
  </si>
  <si>
    <t>2-Hydroxy-4-methoxybenzaldehyde</t>
  </si>
  <si>
    <t>3-(Methylthio)propyl hexanoate</t>
  </si>
  <si>
    <t>Sodium lauryl sulfate</t>
  </si>
  <si>
    <t>beta-Angelicalactone</t>
  </si>
  <si>
    <t>7-Decen-4-olide</t>
  </si>
  <si>
    <t>9-Decen-5-olide</t>
  </si>
  <si>
    <t>8-Decen-5-olide</t>
  </si>
  <si>
    <t>6-(5(6)-Decenoyloxy)decanoic acid</t>
  </si>
  <si>
    <t>Ethyl 5-acetoxyoctanoate</t>
  </si>
  <si>
    <t>Ethyl 5-hydroxydecanoate</t>
  </si>
  <si>
    <t>9-Dodecen-5-olide</t>
  </si>
  <si>
    <t>gamma-Octadecalactone</t>
  </si>
  <si>
    <t>delta-Octadecalactone</t>
  </si>
  <si>
    <t>9-Tetradecen-5-olide</t>
  </si>
  <si>
    <t>Orin lactone</t>
  </si>
  <si>
    <t>Methyl 3-hydroxybutyrate</t>
  </si>
  <si>
    <t>Methyl 3-acetoxy-2-methylbutyrate</t>
  </si>
  <si>
    <t>Ethyl 2-acetylhexanoate</t>
  </si>
  <si>
    <t>Ethyl 3-hydroxyoctanoate</t>
  </si>
  <si>
    <t>Methyl 3-acetoxyoctanoate</t>
  </si>
  <si>
    <t>5-Oxooctanoic acid</t>
  </si>
  <si>
    <t>5-Oxodecanoic acid</t>
  </si>
  <si>
    <t>Ethyl 5-oxodecanoate</t>
  </si>
  <si>
    <t>5-Oxododecanoic acid</t>
  </si>
  <si>
    <t>Ethyl 2-acetyloctanoate</t>
  </si>
  <si>
    <t>2-Oxo-3-ethyl-4-butanolide</t>
  </si>
  <si>
    <t>3-Isopropenyl-6-oxoheptanoic acid</t>
  </si>
  <si>
    <t>Hydroxyacetone</t>
  </si>
  <si>
    <t>1-Hydroxy-4-methyl-2-pentanone</t>
  </si>
  <si>
    <t>Propylene glycol diacetate</t>
  </si>
  <si>
    <t>Propylene glycol dipropionate</t>
  </si>
  <si>
    <t>Propyleneglycol dibutyrate</t>
  </si>
  <si>
    <t>Propyleneglycol mono-2-methylbutyrate</t>
  </si>
  <si>
    <t>Propyleneglycol di-2-methylbutyrate</t>
  </si>
  <si>
    <t>Propyleneglycol mono-hexanoate</t>
  </si>
  <si>
    <t>Propyleneglycol dihexanoate</t>
  </si>
  <si>
    <t>Propyleneglycol dioctanoate</t>
  </si>
  <si>
    <t xml:space="preserve"> Dimethyl adipate</t>
  </si>
  <si>
    <t>Dipropyl adipate</t>
  </si>
  <si>
    <t>Diisopropyl adipate</t>
  </si>
  <si>
    <t>Diisobutyl adipate</t>
  </si>
  <si>
    <t>Dioctyl adipate</t>
  </si>
  <si>
    <t>Ethyl acetoacetate ethyleneglycol ketal</t>
  </si>
  <si>
    <t>Methyl levulinate</t>
  </si>
  <si>
    <t>Ethyl levulinate propyleneglycol ketal</t>
  </si>
  <si>
    <t>Propyl levulinate</t>
  </si>
  <si>
    <t>Isoamyl levulinate</t>
  </si>
  <si>
    <t>Dodecyl lactate</t>
  </si>
  <si>
    <t>Hexadecyl lactate</t>
  </si>
  <si>
    <t>Propyl pyruvate</t>
  </si>
  <si>
    <t>Hydroxycitronellal propyleneglycol acetal</t>
  </si>
  <si>
    <t xml:space="preserve">Citral glyceryl acetal </t>
  </si>
  <si>
    <t>Mushroom Oil, Distilled</t>
  </si>
  <si>
    <t>Propyleneglycol monobutyrate</t>
  </si>
  <si>
    <t>cis-3-Hexenyl acetoacetate</t>
  </si>
  <si>
    <t>2-Methoxy-6-(2-propenyl)phenol</t>
  </si>
  <si>
    <t>Myricitrin</t>
  </si>
  <si>
    <t>(R)-(-)-1-Octen-3-ol</t>
  </si>
  <si>
    <t>cis-3-Hexenoic acid</t>
  </si>
  <si>
    <t>Ammonia (also includes ammonium chloride)</t>
  </si>
  <si>
    <t>Naringin dihydrochalcone</t>
  </si>
  <si>
    <t>N-p-Benzeneacetonitrile menthanecarboxamide</t>
  </si>
  <si>
    <t>Cubebol</t>
  </si>
  <si>
    <t>6-Methylheptanal</t>
  </si>
  <si>
    <t>(+/-)-cis and trans-2-Pentyl-4-propyl-1,3-oxathiane</t>
  </si>
  <si>
    <t>Choline chloride (also includes choline)</t>
  </si>
  <si>
    <t>3-[(2-Methyl-3-furyl)thio]butanal</t>
  </si>
  <si>
    <t>(-)-Sclareol</t>
  </si>
  <si>
    <t>(+)-Cedrol</t>
  </si>
  <si>
    <t>d-Limonen-10-ol</t>
  </si>
  <si>
    <t>(2,4)- and (3,5)- and (3,6)-Dimethyl-3-cyclohexenylcarbaldehyd</t>
  </si>
  <si>
    <t>1,3-p-Menthadien-7-al</t>
  </si>
  <si>
    <t>p-Menthan-7-ol</t>
  </si>
  <si>
    <t>p-Menth-1-en-9-ol</t>
  </si>
  <si>
    <t>Menthyl formate</t>
  </si>
  <si>
    <t>Menthyl propionate</t>
  </si>
  <si>
    <t>Cyclotene propionate</t>
  </si>
  <si>
    <t>3,3,5-Trimethylcyclohexyl acetate</t>
  </si>
  <si>
    <t>dl-Camphor</t>
  </si>
  <si>
    <t>2-Cyclopentylcyclopentanone</t>
  </si>
  <si>
    <t>Carvyl palmitate</t>
  </si>
  <si>
    <t>Cyclohexanone diethyl acetal</t>
  </si>
  <si>
    <t>2-Cyclohexenone</t>
  </si>
  <si>
    <t>8,9-Dehydrotheaspirone</t>
  </si>
  <si>
    <t>l-Fenchone</t>
  </si>
  <si>
    <t>Ethylenediami netetraacetic acid disodium salt</t>
  </si>
  <si>
    <t>2,2,6,7-Tetramethylbicyclo[4.3.0]nona-4,9(1)-dien-8-ol</t>
  </si>
  <si>
    <t>2,2,6,7-Tetramethylbicyclo[4.3.0]nona-4,9(1)-dien-8-one</t>
  </si>
  <si>
    <t>6-Hydroxycarvone</t>
  </si>
  <si>
    <t>l-Menthyl butyrate</t>
  </si>
  <si>
    <t>Pinocarbylisobutyrate</t>
  </si>
  <si>
    <t>2-Pentenyl-4-propyl-1,3-oxathiane</t>
  </si>
  <si>
    <t>Acetaldehyde diisobutylacetal</t>
  </si>
  <si>
    <t>Acetaldehyde ethyl isobutylacetal</t>
  </si>
  <si>
    <t>4-(2,2,3-Trimethylcyclopentyl)butanoic acid</t>
  </si>
  <si>
    <t>Perillaldehyde propyleneglycolacetal</t>
  </si>
  <si>
    <t>2,6,6-Trimethyl-2-hydroxycyclohexanone</t>
  </si>
  <si>
    <t>Acetoin propyleneglycolacetal</t>
  </si>
  <si>
    <t>4,5-Octanedione</t>
  </si>
  <si>
    <t>Ethyl maltolisobutyrate</t>
  </si>
  <si>
    <t>2-Tetrahydrofurfuryl 2-mercaptopropionate</t>
  </si>
  <si>
    <t>Nerolidoloxide</t>
  </si>
  <si>
    <t>Furfural propyleneglycol acetal</t>
  </si>
  <si>
    <t>Methyl 3-(furfurylthio)propionate</t>
  </si>
  <si>
    <t>Furfuryl decanoate</t>
  </si>
  <si>
    <t>Di-2-furylmethane</t>
  </si>
  <si>
    <t>(E)-Ethyl 3-(2-furyl)acrylate</t>
  </si>
  <si>
    <t>Furfuryl formate</t>
  </si>
  <si>
    <t>2-Methylbenzofuran</t>
  </si>
  <si>
    <t>5-Methylfurfuryl alcohol</t>
  </si>
  <si>
    <t>2-Methyl-3-furyl 2-methyl-3-tetrahydrofuryldisulfide</t>
  </si>
  <si>
    <t>Ethyl 2,5-dimethyl-3-oxo-4(2H)-furylcarbonate</t>
  </si>
  <si>
    <t>Acai berry extract</t>
  </si>
  <si>
    <t>4-(2-Propenyl)phenylbeta-D-glucopyranoside</t>
  </si>
  <si>
    <t>N-(2-(Pyridin-2-yl)ethyl)-3-p-menthanecarboxamide</t>
  </si>
  <si>
    <t>(+/-)-N-Lactoyl tyramine</t>
  </si>
  <si>
    <t>cis,cis-3,6-Nonadienyl acetate</t>
  </si>
  <si>
    <t>trans-2-Nonenyl acetate</t>
  </si>
  <si>
    <t>cis-3-Nonenyl acetate</t>
  </si>
  <si>
    <t>cis-6-Nonenyl acetate</t>
  </si>
  <si>
    <t xml:space="preserve"> Dihydrogalangal acetate</t>
  </si>
  <si>
    <t>2,3,3-Trimethylindan-1-one</t>
  </si>
  <si>
    <t>N-Ethyl-2,2-diisopropylbutanamide</t>
  </si>
  <si>
    <t>Cyclopropanecarboxylic acid (2-isopropyl-5-methyl-cyclohexyl)-
amide</t>
  </si>
  <si>
    <t>Magnolol</t>
  </si>
  <si>
    <t>2-(Methylthio)ethyl acetate</t>
  </si>
  <si>
    <t>3-(Methylthio)propyl mercaptoacetate</t>
  </si>
  <si>
    <t>Ethyl 2-hydroxyethyl sulfide</t>
  </si>
  <si>
    <t>Ethyl 3-(methylthio)-cis-2-propenoate</t>
  </si>
  <si>
    <t>Ethyl 3-(methylthio)-trans-2-propenoate</t>
  </si>
  <si>
    <t>Ethyl 3-(methylthio)-2-propenoate</t>
  </si>
  <si>
    <t>4-Methyl-2-(methylthiomethyl)-2-hexenal</t>
  </si>
  <si>
    <t>5-Methyl-2-(methylthiomethyl)-2-hexenal</t>
  </si>
  <si>
    <t>4-Methyl-2-(methylthiomethyl)-2-pentenal</t>
  </si>
  <si>
    <t>1-(3-(Methylthio)-butyryl)-2,6,6-trimethylcyclohexene</t>
  </si>
  <si>
    <t>2-Oxothiolane</t>
  </si>
  <si>
    <t>Butyl beta-(methylthio)acrylate</t>
  </si>
  <si>
    <t>Ethyl 3-(ethylthio)butyrate</t>
  </si>
  <si>
    <t>Methyloctylsulfide</t>
  </si>
  <si>
    <t>Methyl 1-propenylsulfide</t>
  </si>
  <si>
    <t>Diisoamyldisulfide</t>
  </si>
  <si>
    <t>bis(2-Methylphenyl)disulfide</t>
  </si>
  <si>
    <t>Mixture of butyl propyl disulfide and propyl and butyl disulfide</t>
  </si>
  <si>
    <t>Di-sec-butyl disulfide</t>
  </si>
  <si>
    <t>Methyl 2-methylphenyl disulfide</t>
  </si>
  <si>
    <t>Diisoamyl trisulfide</t>
  </si>
  <si>
    <t>Dodecanethiol</t>
  </si>
  <si>
    <t>2-Hydroxyethanethiol</t>
  </si>
  <si>
    <t>4-Mercapto-4-methyl-2-hexanone</t>
  </si>
  <si>
    <t>3-Mercapto-3-methylbutyl isovalerate</t>
  </si>
  <si>
    <t>5</t>
  </si>
  <si>
    <t>3-Mercaptohexanal</t>
  </si>
  <si>
    <t>Methyl isobutanethioate</t>
  </si>
  <si>
    <t>3-Mercaptopropionic acid</t>
  </si>
  <si>
    <t>2-Ethylhexyl 3-mercaptopropionate</t>
  </si>
  <si>
    <t>Butanal dibenzylthioacetal</t>
  </si>
  <si>
    <t>Methional diethyl acetal</t>
  </si>
  <si>
    <t>Ethyl linalyl ether</t>
  </si>
  <si>
    <t xml:space="preserve"> Myrcenyl methyl ether</t>
  </si>
  <si>
    <t>Linalool oxide pyranoid</t>
  </si>
  <si>
    <t>2-Hydroxy-5-methylacetophenone</t>
  </si>
  <si>
    <t>2-Phenylpropanal propyleneglycol acetal</t>
  </si>
  <si>
    <t>Cinnamaldehyde propyleneglycol acetal</t>
  </si>
  <si>
    <t>Ethyl alpha-acetylcinnamate</t>
  </si>
  <si>
    <t>Ethyl 2-hydroxy-3-phenylpropionate</t>
  </si>
  <si>
    <t>3-(3,4-Methylenedioxyphenyl)-2-methylpropanal</t>
  </si>
  <si>
    <t>Rebaudioside A</t>
  </si>
  <si>
    <t>N-(2-Hydroxyethyl)-2,3-dimethyl-2-isopropylbutanamide</t>
  </si>
  <si>
    <t>N-(1,1-Dimethyl-2-hydroxyethyl)-2,2-diethylbutanamide</t>
  </si>
  <si>
    <t>Dimenthyl glutarate</t>
  </si>
  <si>
    <t>trans-3-Nonen-1-ol</t>
  </si>
  <si>
    <t>4-Formyl-2-methoxyphenyl 2-hydroxypropanoate</t>
  </si>
  <si>
    <t>Guaiacol butyrate</t>
  </si>
  <si>
    <t>Guaiacol isobutyrate</t>
  </si>
  <si>
    <t>Guaiacol propionate</t>
  </si>
  <si>
    <t>Ethyl 5-hydroxyoctanoate</t>
  </si>
  <si>
    <t>Isopropylideneglyceryl 5-hydroxydecanoate</t>
  </si>
  <si>
    <t>2-Ethyl-2-hexenal</t>
  </si>
  <si>
    <t>Ethyl 2-hexenoate</t>
  </si>
  <si>
    <t>Propylsorbate</t>
  </si>
  <si>
    <t>cis-2-Octenol</t>
  </si>
  <si>
    <t>2-Hexylidenehexanal</t>
  </si>
  <si>
    <t>trans-2-Tridecenol</t>
  </si>
  <si>
    <t>2-Phenoxyethyl propionate</t>
  </si>
  <si>
    <t>Propyl 4-tert-butylphenylacetate</t>
  </si>
  <si>
    <t>2-Phenoxyethanol</t>
  </si>
  <si>
    <t>Phenyl butyrate</t>
  </si>
  <si>
    <t>Piperonal propyleneglycol acetal</t>
  </si>
  <si>
    <t>Benzyl levulinate</t>
  </si>
  <si>
    <t>4-Methylbenzyl alcohol</t>
  </si>
  <si>
    <t>Phenylacetaldehyde diethylacetal</t>
  </si>
  <si>
    <t>Benzyl nonanoate</t>
  </si>
  <si>
    <t>Anisaldehyde propyleneglycol acetal</t>
  </si>
  <si>
    <t>4-Methylbenzaldehyde propyleneglycol acetal</t>
  </si>
  <si>
    <t>Phenylacetaldehyde propyleneglycol acetal</t>
  </si>
  <si>
    <t>2-Ethylhexylbenzoate</t>
  </si>
  <si>
    <t>2-Ethyl-3-methylthiopyrazine</t>
  </si>
  <si>
    <t>2-Ethoxy-3-isopropylpyrazine</t>
  </si>
  <si>
    <t>2-Ethoxy-3-ethylpyrazine</t>
  </si>
  <si>
    <t>Butyl betanaphthyl ether</t>
  </si>
  <si>
    <t>Isoamyl phenethyl ether</t>
  </si>
  <si>
    <t>2-Acetyl-4-isopropenylpyridine</t>
  </si>
  <si>
    <t>4-Acetyl-2-isopropenylpyridine</t>
  </si>
  <si>
    <t>2-Acetyl-4-isopropylpyridine</t>
  </si>
  <si>
    <t>2-Methoxypyridine</t>
  </si>
  <si>
    <t>6-Methoxyquinoline</t>
  </si>
  <si>
    <t>2-Pentylthiazole</t>
  </si>
  <si>
    <t>2-Thienylmethanol</t>
  </si>
  <si>
    <t>2-Acetyl-5-methylthiophene</t>
  </si>
  <si>
    <t>4-Methyl-3-thiazoline</t>
  </si>
  <si>
    <t>3,4-Dimethylthiophene</t>
  </si>
  <si>
    <t>1-(2-Thienyl)ethanethiol</t>
  </si>
  <si>
    <t>4,5-Dimethyl-2-isobutylthiazole</t>
  </si>
  <si>
    <t>Cyclotenebutyrate</t>
  </si>
  <si>
    <t>3-(Methylthio)propylamine</t>
  </si>
  <si>
    <t>4-Methylcis-2-pentene</t>
  </si>
  <si>
    <t>1-Nonene</t>
  </si>
  <si>
    <t>1,3,5,7-Undecatetraene</t>
  </si>
  <si>
    <t>Ethyl alphaethyl-betamethyl-betaphenylglycidate</t>
  </si>
  <si>
    <t>Methyl betaphenylglycidate</t>
  </si>
  <si>
    <t>d-8-p-Menthene-1,2-epoxide</t>
  </si>
  <si>
    <t>L-8-p-Menthene-1,2-epoxide</t>
  </si>
  <si>
    <t>2,3-Epoxyoctanal</t>
  </si>
  <si>
    <t>2,3-Epoxyheptanal</t>
  </si>
  <si>
    <t>2,3-Epoxydecanal</t>
  </si>
  <si>
    <t>Hydroxy(4-hydroxy-3-methoxyphenyl)acetic acid</t>
  </si>
  <si>
    <t>4-Hydroxy-4-(3-hydroxy-1-butenyl)-3,5,5-trimethyl-2-cyclohexen-1-one</t>
  </si>
  <si>
    <t>(+/-)-2,6,10,10-Tetramethyl-1-oxaspiro[4.5]deca-2,6-dien-8-one</t>
  </si>
  <si>
    <t>4-(2-Butenylidene)-3,5,5-trimethyl-2-cyclohexen-1-one</t>
  </si>
  <si>
    <t>Digeranylether</t>
  </si>
  <si>
    <t>1-(4-Hydroxy-3-methoxyphenyl)decan-3-one</t>
  </si>
  <si>
    <t>alpha-Bisabolol</t>
  </si>
  <si>
    <t>2(4)-Ethyl-4(2),6-dimethyldihydro-1,3,5-dithiazine (mixture of isomers)</t>
  </si>
  <si>
    <t>(2E,6E/Z,8E)-N-(2-Methylpropyl)-2,6,8-decatrienamide</t>
  </si>
  <si>
    <t>4-Amino-5,6-dimethylthieno[2,3-d]pyrimidin-2(1H)-one</t>
  </si>
  <si>
    <t>1,1-Propanedithiol</t>
  </si>
  <si>
    <t>Z-5-Octenyl acetate</t>
  </si>
  <si>
    <t>(E)-4-Undecenal</t>
  </si>
  <si>
    <t>Delta-Hexadecalactone</t>
  </si>
  <si>
    <t>Trilobatin</t>
  </si>
  <si>
    <t>L- Isoleucine</t>
  </si>
  <si>
    <t>1-(2-Furfurylthio)propanone</t>
  </si>
  <si>
    <t>(±)-4-Methyl-2-propyl-1,3-oxathiane</t>
  </si>
  <si>
    <t>N-(2-Methylcyclohexyl)-2,3,4,5,6-pentafluorobenzamide</t>
  </si>
  <si>
    <t>Arachidonic acid enriched oil</t>
  </si>
  <si>
    <t>5-Isopropyl-2,6-diethyl-2-methyltetrahydro-2H-pyran</t>
  </si>
  <si>
    <t>(1R,2S,5R)-N-(4-Methoxyphenyl)-5-methyl-2-(1- methylethyl)- cyclohexanecarboxamide</t>
  </si>
  <si>
    <t>Octahydro-4,8a-dimethyl-4a(2H)-naphthol</t>
  </si>
  <si>
    <t>2-Methyl-4,5-dihydrofuran-3-thiol</t>
  </si>
  <si>
    <t>(2S,5R)-N-[4-(2-Amino-2-oxoethyl)phenyl]-5-methyl-2-(propan-2-yl)
cyclohexane carboxamide</t>
  </si>
  <si>
    <t>(±)-6-Octyltetrahydro-2H-pyran-2-one</t>
  </si>
  <si>
    <t>(±)-2-Methyl-tetrahydro-furan-3-thiol acetate</t>
  </si>
  <si>
    <t>(±)-3-Hydroxy-3-methyl-2,4-nonanedione</t>
  </si>
  <si>
    <t>1,1-Dipropoxyethane</t>
  </si>
  <si>
    <t>Chrysanthemum extract</t>
  </si>
  <si>
    <t>Honeysuckle extract</t>
  </si>
  <si>
    <t>Yuzunone</t>
  </si>
  <si>
    <t>L-Methionylglycine</t>
  </si>
  <si>
    <t>(2S,5R)-N-Cyclopropyl-5-methyl-2-isopropyl-cyclohexanecarboxamide</t>
  </si>
  <si>
    <t>3-Pentanethiol</t>
  </si>
  <si>
    <t>2-Ethyl-2,5-dihydro-4-methylthiazole</t>
  </si>
  <si>
    <t>1-(Methyldithio)-2-propanone</t>
  </si>
  <si>
    <t>5-Methyl-furfurylmercaptan</t>
  </si>
  <si>
    <t>4-Mercapto-3-methyl-2-butanol</t>
  </si>
  <si>
    <t>Ferrous L-lactate</t>
  </si>
  <si>
    <t>o-trans-Coumaric acid</t>
  </si>
  <si>
    <t>3-[(4-Amino-2,2-dioxido -1H-2,1,3-benzothiadiazin-5-yl)oxy]-2,2-dimethyl-N-propyl
propanamide</t>
  </si>
  <si>
    <t>2(3),5-Dimethyl-6,7-dihydro-5H-cyclopenta pyrazine</t>
  </si>
  <si>
    <t>Cinnamyl benzoate</t>
  </si>
  <si>
    <t>beta-Naphthyl methyl ether</t>
  </si>
  <si>
    <t>Rosemary oleoresin</t>
  </si>
  <si>
    <t>9-Decen-2-one</t>
  </si>
  <si>
    <t>1-(Methylthio)-3-octanone</t>
  </si>
  <si>
    <t>3',7-Dihydroxy-4'-methoxyflavan</t>
  </si>
  <si>
    <t>Glutamyl-valyl-glycine</t>
  </si>
  <si>
    <t>L-Threonine</t>
  </si>
  <si>
    <t>Luo han fruit concentrate</t>
  </si>
  <si>
    <t>L-Alanyl-L-glutamine</t>
  </si>
  <si>
    <t>Sucrose monopalmitate</t>
  </si>
  <si>
    <t>Ethyl 2-mercapto-2-methylpropionate</t>
  </si>
  <si>
    <t>2-(3,4-Dihydroxyphenyl)-5,7-dihydroxy-4-chromanon</t>
  </si>
  <si>
    <t>N-[N-[3-(3-Hydroxy-4-Methoxyphenyl)
propyl-alpha-L-phenylalanine 1-methylester, monohydrate</t>
  </si>
  <si>
    <t>Sweet blackberry leaves extract</t>
  </si>
  <si>
    <t>2-[2-(p-Menthyloxy)ethoxy] ethanol</t>
  </si>
  <si>
    <t>Succinic acid</t>
  </si>
  <si>
    <t>Rebaudioside C</t>
  </si>
  <si>
    <t>1-(2-Hydroxy-phenyl)-3-(pyridin-4-yl)propan-1-one</t>
  </si>
  <si>
    <t>1-(2-Hydroxy-4-isobutoxy-phenyl)-3-(pyridin-2-yl)propan-1-one</t>
  </si>
  <si>
    <t>1-(2-Hydroxy-4-methoxyphenyl)-3-(pyridin-2yl)-propane-1-one</t>
  </si>
  <si>
    <t>trans-4-tert-Butylcyclohexanol</t>
  </si>
  <si>
    <t>3-(1-((3,5-Dimethylisoxazol-4-yl)methyl)-1H-pyrazol-4-yl)-1-(3-hydroxybenzyl)
Imidazolidine-2,4-dione</t>
  </si>
  <si>
    <t>3-(1-((3,5-Dimethylisoxazol-
4-yl)methyl)-1H-pyrazol-4-yl)-1-(3-hydroxybenzyl)-5,5-dimethylimidazolidine-2,4-dione</t>
  </si>
  <si>
    <t>Clover herb distillate</t>
  </si>
  <si>
    <t>GLYCOSYL STEVIOL GLYCOSIDES</t>
  </si>
  <si>
    <t>DL-ISOMENTHOL</t>
  </si>
  <si>
    <t>O-ETHYL S-1-METHOXYHEXAN-3-YL CARBONOTHIOATE</t>
  </si>
  <si>
    <t>CASSYRANE</t>
  </si>
  <si>
    <t>1,5-OCTADIEN-3-OL</t>
  </si>
  <si>
    <t>(+-)-2-MERCAPTOHEPTAN-4-OL</t>
  </si>
  <si>
    <t>3-(METHYLTHIO)-DECANAL</t>
  </si>
  <si>
    <t>(4Z, 7Z)-TRIDECA-4,7-DIENAL</t>
  </si>
  <si>
    <t>PERSICARIA ODORATA OIL</t>
  </si>
  <si>
    <t>AMACHA LEAVES EXTRACT</t>
  </si>
  <si>
    <t>GLUTAMYL-2-AMINOBUTYRIC ACID</t>
  </si>
  <si>
    <t>GLUTAMYLNORVALYLGLYCINE</t>
  </si>
  <si>
    <t>GLUTAMYLNORVALINE</t>
  </si>
  <si>
    <t>N1-(2,3-DIMETHOXYBENZYL)-N2-(2-(PYRIDIN-2-YL)ETHYL)OXALAMIDE</t>
  </si>
  <si>
    <t>1-(2-HYDROXY-7-METHYLCYCLOHEXYL)ETHANONE</t>
  </si>
  <si>
    <t>MEXICAN LIME OIL, EXPRESSED</t>
  </si>
  <si>
    <t>PERSIAN LIME OIL, EXPRESSED</t>
  </si>
  <si>
    <t>(±)-6-METHOXY-2,6-DIMETHYLHEPTANAL</t>
  </si>
  <si>
    <t>3,5-UNDECADIEN-2-ONE</t>
  </si>
  <si>
    <t>(+-)-2,5-UNDECADIEN-1-OL</t>
  </si>
  <si>
    <t>TRIETHYLTHIALDINE</t>
  </si>
  <si>
    <t>4-METHYLPENTYL 4-METHYLVALERATE</t>
  </si>
  <si>
    <t>CIS-3-HEXENYL SALICYLATE</t>
  </si>
  <si>
    <t>(R)-N-(1-METHOXY-4-METHYLPENTAN-2-YL)-3,4-DIMETHYLBENZAMIDE</t>
  </si>
  <si>
    <t>N-ACETYL GLUTAMATE</t>
  </si>
  <si>
    <t>1,3-PROPANEDIOL</t>
  </si>
  <si>
    <t>SZECHUAN PEPPER EXTRACT</t>
  </si>
  <si>
    <t>TASMANNIA LANCEOLATA EXTRACT</t>
  </si>
  <si>
    <t>MENTHA LONGIFOLIA OIL</t>
  </si>
  <si>
    <t>MANGOSTEEN DISTILLATE</t>
  </si>
  <si>
    <t>ETHYL 3-(2-HYDROXYPHENYL) PROPANOATE</t>
  </si>
  <si>
    <t>1-CYCLOPROPANEMETHYL-4-METHOXYBENZENE</t>
  </si>
  <si>
    <t>PRENYL THIOISOBUTYRATE</t>
  </si>
  <si>
    <t>PRENYL THIOISOVALERATE</t>
  </si>
  <si>
    <t>(-)-MATAIRESINOL</t>
  </si>
  <si>
    <t>STEVIOSIDES</t>
  </si>
  <si>
    <t>1-(2,4-DIHYDROXYPHENYL)-3-(3-HYDROXY-4-METHOXYPHENYL)PROPAN-1-ONE</t>
  </si>
  <si>
    <t>ETHYL 5-FORMYLOXYDECANOATE</t>
  </si>
  <si>
    <t>3-[3-(2-ISOPROPYL-5-METHYL-CYCLOHEXYL)UREIDO]-BUTYRIC ACID ETHYL ESTER</t>
  </si>
  <si>
    <t>2-ISOPROPYL-4-METHYL-3-THIAZOLINE</t>
  </si>
  <si>
    <t>2,6,10-TRIMETHYL-9-UNDECENAL</t>
  </si>
  <si>
    <t>5-MERCAPTO-5-METHYL-3-HEXANONE</t>
  </si>
  <si>
    <t>MEYER LEMON OIL,COLD PRESSED,Citrus x meyeri</t>
  </si>
  <si>
    <t>STEVIOL GLYCOSIDE EXTRACT, STEVIA REBAUDIANA, REBAUDIOSIDE A 60%</t>
  </si>
  <si>
    <t>STEVIOL GLYCOSIDE EXTRACT, STEVIA REBAUDIANA, REBAUDIOSIDE A 80%</t>
  </si>
  <si>
    <t>(E)-N-[2-(1,3-BENZODIOXOL-5-YL)ETHYL]-3-(3,4-DIMETHOXYPHENYL)PROP-2-ENAMIDE</t>
  </si>
  <si>
    <t xml:space="preserve">4-AMINO-5-(3-(ISOPROPYLAMINO)-2,2-DIMETHYL-3-OXOPROPOXY)-2-METHYLQUINOLINE-3-CARBOXYLIC ACID
</t>
  </si>
  <si>
    <t>3-METHYL-5-(2,2,3-TRIMETHYLCYCLOPENT-3-EN-1-YL) PENT-4-EN-2-OL</t>
  </si>
  <si>
    <t>(1-METHYL-2-(1,2,2-TRIMETHYLBICYCLO[3.1.0]HEX-3-YLMETHYL)CYCLOPROPYL)METHANOL</t>
  </si>
  <si>
    <t>EROSPICATA OIL, MENTHA SPICATA 'EROSPICATA'</t>
  </si>
  <si>
    <t>CURLY MINT OIL, MENTHA SPICATA VAR. CRISPA</t>
  </si>
  <si>
    <t>L-MONOMENTHYL GLUTARATE</t>
  </si>
  <si>
    <r>
      <t>(E)</t>
    </r>
    <r>
      <rPr>
        <sz val="11"/>
        <rFont val="Arial"/>
        <family val="2"/>
      </rPr>
      <t>- 2- BUTENOIC ACID</t>
    </r>
  </si>
  <si>
    <r>
      <t>(</t>
    </r>
    <r>
      <rPr>
        <i/>
        <sz val="11"/>
        <rFont val="Arial"/>
        <family val="2"/>
      </rPr>
      <t>E,E)-</t>
    </r>
    <r>
      <rPr>
        <sz val="11"/>
        <rFont val="Arial"/>
        <family val="2"/>
      </rPr>
      <t>2,4-DECADIEN-1-OL</t>
    </r>
  </si>
  <si>
    <r>
      <t>6,7-DIHYDRO-2,3-DIMETHYL-5</t>
    </r>
    <r>
      <rPr>
        <i/>
        <sz val="11"/>
        <rFont val="Arial"/>
        <family val="2"/>
      </rPr>
      <t>H</t>
    </r>
    <r>
      <rPr>
        <sz val="11"/>
        <rFont val="Arial"/>
        <family val="2"/>
      </rPr>
      <t>-CYCLOPENTAPYRAZINE</t>
    </r>
  </si>
  <si>
    <r>
      <t>(</t>
    </r>
    <r>
      <rPr>
        <i/>
        <sz val="11"/>
        <rFont val="Arial"/>
        <family val="2"/>
      </rPr>
      <t>E</t>
    </r>
    <r>
      <rPr>
        <sz val="11"/>
        <rFont val="Arial"/>
        <family val="2"/>
      </rPr>
      <t>) -2-HEPTENOIC ACID</t>
    </r>
  </si>
  <si>
    <r>
      <t>(</t>
    </r>
    <r>
      <rPr>
        <sz val="11"/>
        <rFont val="Arial"/>
        <family val="2"/>
      </rPr>
      <t>E,E</t>
    </r>
    <r>
      <rPr>
        <i/>
        <sz val="11"/>
        <rFont val="Arial"/>
        <family val="2"/>
      </rPr>
      <t>)-</t>
    </r>
    <r>
      <rPr>
        <sz val="11"/>
        <rFont val="Arial"/>
        <family val="2"/>
      </rPr>
      <t>2-4 HEXADIENOIC ACID</t>
    </r>
  </si>
  <si>
    <r>
      <t>(E)-</t>
    </r>
    <r>
      <rPr>
        <sz val="11"/>
        <rFont val="Arial"/>
        <family val="2"/>
      </rPr>
      <t>2-HEXENYL BUTYRATE</t>
    </r>
  </si>
  <si>
    <r>
      <t>(E)-</t>
    </r>
    <r>
      <rPr>
        <sz val="11"/>
        <rFont val="Arial"/>
        <family val="2"/>
      </rPr>
      <t>2-HEXENYL FORMATE</t>
    </r>
  </si>
  <si>
    <r>
      <t>(</t>
    </r>
    <r>
      <rPr>
        <i/>
        <sz val="11"/>
        <rFont val="Arial"/>
        <family val="2"/>
      </rPr>
      <t>Z</t>
    </r>
    <r>
      <rPr>
        <sz val="11"/>
        <rFont val="Arial"/>
        <family val="2"/>
      </rPr>
      <t>)-3-HEXENYL (</t>
    </r>
    <r>
      <rPr>
        <i/>
        <sz val="11"/>
        <rFont val="Arial"/>
        <family val="2"/>
      </rPr>
      <t>E</t>
    </r>
    <r>
      <rPr>
        <sz val="11"/>
        <rFont val="Arial"/>
        <family val="2"/>
      </rPr>
      <t>)-2-HEXENOATE</t>
    </r>
  </si>
  <si>
    <r>
      <t>(</t>
    </r>
    <r>
      <rPr>
        <i/>
        <sz val="11"/>
        <rFont val="Arial"/>
        <family val="2"/>
      </rPr>
      <t>Z</t>
    </r>
    <r>
      <rPr>
        <sz val="11"/>
        <rFont val="Arial"/>
        <family val="2"/>
      </rPr>
      <t>)-3-HEXENYL ISOBUTYRATE</t>
    </r>
  </si>
  <si>
    <r>
      <t>(E)-</t>
    </r>
    <r>
      <rPr>
        <sz val="11"/>
        <rFont val="Arial"/>
        <family val="2"/>
      </rPr>
      <t>2-HEXENYL ISOVALERATE</t>
    </r>
  </si>
  <si>
    <r>
      <t>(Z)</t>
    </r>
    <r>
      <rPr>
        <sz val="11"/>
        <rFont val="Arial"/>
        <family val="2"/>
      </rPr>
      <t>-3-HEXENYL</t>
    </r>
    <r>
      <rPr>
        <i/>
        <sz val="11"/>
        <rFont val="Arial"/>
        <family val="2"/>
      </rPr>
      <t xml:space="preserve"> (E)-</t>
    </r>
    <r>
      <rPr>
        <sz val="11"/>
        <rFont val="Arial"/>
        <family val="2"/>
      </rPr>
      <t>2-METHYL 2- BUTENOATE</t>
    </r>
  </si>
  <si>
    <r>
      <t>(E)</t>
    </r>
    <r>
      <rPr>
        <sz val="11"/>
        <rFont val="Arial"/>
        <family val="2"/>
      </rPr>
      <t>-2-HEXENYL PROPIONATE</t>
    </r>
  </si>
  <si>
    <r>
      <t>(Z)</t>
    </r>
    <r>
      <rPr>
        <sz val="11"/>
        <rFont val="Arial"/>
        <family val="2"/>
      </rPr>
      <t>-3-HEXENYL PROPIONATE</t>
    </r>
  </si>
  <si>
    <r>
      <t>(Z</t>
    </r>
    <r>
      <rPr>
        <sz val="11"/>
        <rFont val="Arial"/>
        <family val="2"/>
      </rPr>
      <t>) -3-HEXENYL PYRUVATE</t>
    </r>
  </si>
  <si>
    <r>
      <t>(E</t>
    </r>
    <r>
      <rPr>
        <sz val="11"/>
        <rFont val="Arial"/>
        <family val="2"/>
      </rPr>
      <t>)-2-HEXENYL VALERATE</t>
    </r>
  </si>
  <si>
    <r>
      <t>(Z</t>
    </r>
    <r>
      <rPr>
        <sz val="11"/>
        <rFont val="Arial"/>
        <family val="2"/>
      </rPr>
      <t>)-3-HEXENYL VALERATE</t>
    </r>
  </si>
  <si>
    <r>
      <t>4-HYDROXY-4-METHYL-7-</t>
    </r>
    <r>
      <rPr>
        <i/>
        <sz val="11"/>
        <rFont val="Arial"/>
        <family val="2"/>
      </rPr>
      <t>cis</t>
    </r>
    <r>
      <rPr>
        <sz val="11"/>
        <rFont val="Arial"/>
        <family val="2"/>
      </rPr>
      <t>-DECENOIC…</t>
    </r>
  </si>
  <si>
    <r>
      <t>(</t>
    </r>
    <r>
      <rPr>
        <i/>
        <sz val="11"/>
        <rFont val="Arial"/>
        <family val="2"/>
      </rPr>
      <t>E,Z</t>
    </r>
    <r>
      <rPr>
        <sz val="11"/>
        <rFont val="Arial"/>
        <family val="2"/>
      </rPr>
      <t>)-2,6-NONADIEN-1-OL ACETATE</t>
    </r>
  </si>
  <si>
    <r>
      <t>(</t>
    </r>
    <r>
      <rPr>
        <i/>
        <sz val="11"/>
        <rFont val="Arial"/>
        <family val="2"/>
      </rPr>
      <t>E,Z</t>
    </r>
    <r>
      <rPr>
        <sz val="11"/>
        <rFont val="Arial"/>
        <family val="2"/>
      </rPr>
      <t>)-3,6-NONADIEN-1-OL ACETATE</t>
    </r>
  </si>
  <si>
    <r>
      <t>(</t>
    </r>
    <r>
      <rPr>
        <i/>
        <sz val="11"/>
        <rFont val="Arial"/>
        <family val="2"/>
      </rPr>
      <t>E,E</t>
    </r>
    <r>
      <rPr>
        <sz val="11"/>
        <rFont val="Arial"/>
        <family val="2"/>
      </rPr>
      <t>)-2,4-OCTADIENE-1-OL</t>
    </r>
  </si>
  <si>
    <r>
      <t>cis-</t>
    </r>
    <r>
      <rPr>
        <sz val="11"/>
        <rFont val="Arial"/>
        <family val="2"/>
      </rPr>
      <t>4-DECENYL ACETATE</t>
    </r>
  </si>
  <si>
    <r>
      <t>(</t>
    </r>
    <r>
      <rPr>
        <i/>
        <sz val="11"/>
        <rFont val="Arial"/>
        <family val="2"/>
      </rPr>
      <t>E</t>
    </r>
    <r>
      <rPr>
        <sz val="11"/>
        <rFont val="Arial"/>
        <family val="2"/>
      </rPr>
      <t>) &amp; (</t>
    </r>
    <r>
      <rPr>
        <i/>
        <sz val="11"/>
        <rFont val="Arial"/>
        <family val="2"/>
      </rPr>
      <t>Z</t>
    </r>
    <r>
      <rPr>
        <sz val="11"/>
        <rFont val="Arial"/>
        <family val="2"/>
      </rPr>
      <t>)-4,8-DIMETHYL-3,7-NONADIEN-2-ONE</t>
    </r>
  </si>
  <si>
    <r>
      <t>cis- and trans</t>
    </r>
    <r>
      <rPr>
        <sz val="11"/>
        <rFont val="Arial"/>
        <family val="2"/>
      </rPr>
      <t>-2,5-DIMETHYLTETRAHYDROFURAN-3-THIOL</t>
    </r>
  </si>
  <si>
    <r>
      <t xml:space="preserve">cis- </t>
    </r>
    <r>
      <rPr>
        <sz val="11"/>
        <rFont val="Arial"/>
        <family val="2"/>
      </rPr>
      <t xml:space="preserve">and </t>
    </r>
    <r>
      <rPr>
        <i/>
        <sz val="11"/>
        <rFont val="Arial"/>
        <family val="2"/>
      </rPr>
      <t>trans-</t>
    </r>
    <r>
      <rPr>
        <sz val="11"/>
        <rFont val="Arial"/>
        <family val="2"/>
      </rPr>
      <t>2,5-DIMETHYLTETRAHYDRO-3-FURYL THIOACETATE</t>
    </r>
  </si>
  <si>
    <r>
      <t xml:space="preserve">ETHANETHIOIC ACID, </t>
    </r>
    <r>
      <rPr>
        <i/>
        <sz val="11"/>
        <rFont val="Arial"/>
        <family val="2"/>
      </rPr>
      <t>S-</t>
    </r>
    <r>
      <rPr>
        <sz val="11"/>
        <rFont val="Arial"/>
        <family val="2"/>
      </rPr>
      <t>(METHYL-3-FURANYL) ESTER</t>
    </r>
  </si>
  <si>
    <r>
      <t xml:space="preserve">ETHYL </t>
    </r>
    <r>
      <rPr>
        <i/>
        <sz val="11"/>
        <rFont val="Arial"/>
        <family val="2"/>
      </rPr>
      <t>CIS-</t>
    </r>
    <r>
      <rPr>
        <sz val="11"/>
        <rFont val="Arial"/>
        <family val="2"/>
      </rPr>
      <t>4-HEPTENOATE</t>
    </r>
  </si>
  <si>
    <r>
      <t>(E)</t>
    </r>
    <r>
      <rPr>
        <sz val="11"/>
        <rFont val="Arial"/>
        <family val="2"/>
      </rPr>
      <t>-2-HEXENYL HEXANOATE</t>
    </r>
  </si>
  <si>
    <r>
      <t>ERYTHRO</t>
    </r>
    <r>
      <rPr>
        <sz val="11"/>
        <rFont val="Arial"/>
        <family val="2"/>
      </rPr>
      <t xml:space="preserve"> AND </t>
    </r>
    <r>
      <rPr>
        <i/>
        <sz val="11"/>
        <rFont val="Arial"/>
        <family val="2"/>
      </rPr>
      <t>THREO</t>
    </r>
    <r>
      <rPr>
        <sz val="11"/>
        <rFont val="Arial"/>
        <family val="2"/>
      </rPr>
      <t>-3-MERCAPTO-2-METHYLBUTAN-1-OL</t>
    </r>
  </si>
  <si>
    <r>
      <t>(</t>
    </r>
    <r>
      <rPr>
        <i/>
        <sz val="11"/>
        <rFont val="Arial"/>
        <family val="2"/>
      </rPr>
      <t>E,E</t>
    </r>
    <r>
      <rPr>
        <sz val="11"/>
        <rFont val="Arial"/>
        <family val="2"/>
      </rPr>
      <t>)-3,5-OCTADIEN-2-ONE</t>
    </r>
  </si>
  <si>
    <r>
      <t>beta-</t>
    </r>
    <r>
      <rPr>
        <sz val="11"/>
        <rFont val="Arial"/>
        <family val="2"/>
      </rPr>
      <t>CYCLODEXTRIN</t>
    </r>
  </si>
  <si>
    <r>
      <t>(+/-)-</t>
    </r>
    <r>
      <rPr>
        <i/>
        <sz val="11"/>
        <rFont val="Arial"/>
        <family val="2"/>
      </rPr>
      <t xml:space="preserve">Cis </t>
    </r>
    <r>
      <rPr>
        <sz val="11"/>
        <rFont val="Arial"/>
        <family val="2"/>
      </rPr>
      <t xml:space="preserve">and </t>
    </r>
    <r>
      <rPr>
        <i/>
        <sz val="11"/>
        <rFont val="Arial"/>
        <family val="2"/>
      </rPr>
      <t>trans-</t>
    </r>
    <r>
      <rPr>
        <sz val="11"/>
        <rFont val="Arial"/>
        <family val="2"/>
      </rPr>
      <t>3,5-DIETHYL-1,2,4-TRITHIOLANE</t>
    </r>
  </si>
  <si>
    <r>
      <t>4,5-EPOXY-(</t>
    </r>
    <r>
      <rPr>
        <i/>
        <sz val="11"/>
        <rFont val="Arial"/>
        <family val="2"/>
      </rPr>
      <t>E</t>
    </r>
    <r>
      <rPr>
        <sz val="11"/>
        <rFont val="Arial"/>
        <family val="2"/>
      </rPr>
      <t>)-2-DECENAL</t>
    </r>
  </si>
  <si>
    <r>
      <t>S-</t>
    </r>
    <r>
      <rPr>
        <sz val="11"/>
        <rFont val="Arial"/>
        <family val="2"/>
      </rPr>
      <t>ETHYL 2 ACETYLAMINOETHANETHIOATE</t>
    </r>
  </si>
  <si>
    <r>
      <t>O</t>
    </r>
    <r>
      <rPr>
        <sz val="11"/>
        <rFont val="Arial"/>
        <family val="2"/>
      </rPr>
      <t>-ETHYL-</t>
    </r>
    <r>
      <rPr>
        <i/>
        <sz val="11"/>
        <rFont val="Arial"/>
        <family val="2"/>
      </rPr>
      <t>S</t>
    </r>
    <r>
      <rPr>
        <sz val="11"/>
        <rFont val="Arial"/>
        <family val="2"/>
      </rPr>
      <t>-(2-FURYLMETHYL) THIOCARBONATE</t>
    </r>
  </si>
  <si>
    <r>
      <t>trans</t>
    </r>
    <r>
      <rPr>
        <sz val="11"/>
        <rFont val="Arial"/>
        <family val="2"/>
      </rPr>
      <t>-4-HEXENAL</t>
    </r>
  </si>
  <si>
    <r>
      <t>(E)</t>
    </r>
    <r>
      <rPr>
        <sz val="11"/>
        <rFont val="Arial"/>
        <family val="2"/>
      </rPr>
      <t>-2-HEXENAL DIETHYL ACETAL</t>
    </r>
  </si>
  <si>
    <r>
      <t>p-</t>
    </r>
    <r>
      <rPr>
        <sz val="11"/>
        <rFont val="Arial"/>
        <family val="2"/>
      </rPr>
      <t>MENTHANE-3,8-DIOL</t>
    </r>
  </si>
  <si>
    <r>
      <t>(</t>
    </r>
    <r>
      <rPr>
        <i/>
        <sz val="11"/>
        <rFont val="Arial"/>
        <family val="2"/>
      </rPr>
      <t>Z</t>
    </r>
    <r>
      <rPr>
        <sz val="11"/>
        <rFont val="Arial"/>
        <family val="2"/>
      </rPr>
      <t>)-4-PROPENYLPHENOL</t>
    </r>
  </si>
  <si>
    <r>
      <t>(</t>
    </r>
    <r>
      <rPr>
        <i/>
        <sz val="11"/>
        <rFont val="Arial"/>
        <family val="2"/>
      </rPr>
      <t>Z</t>
    </r>
    <r>
      <rPr>
        <sz val="11"/>
        <rFont val="Arial"/>
        <family val="2"/>
      </rPr>
      <t>)-8-TETRADECENAL</t>
    </r>
  </si>
  <si>
    <r>
      <t>Trehalose,dihydrate</t>
    </r>
    <r>
      <rPr>
        <sz val="11"/>
        <color theme="1"/>
        <rFont val="Calibri"/>
        <family val="2"/>
        <scheme val="minor"/>
      </rPr>
      <t>1</t>
    </r>
  </si>
  <si>
    <t>Trehalose,dihydrate1</t>
  </si>
  <si>
    <t>ANISE 13</t>
  </si>
  <si>
    <t>L-MALIC ACID</t>
  </si>
  <si>
    <t>L-LEUCINE</t>
  </si>
  <si>
    <t>L-PROLINE</t>
  </si>
  <si>
    <t>VITAMIN B1</t>
  </si>
  <si>
    <t>L-PHENYLALANINE</t>
  </si>
  <si>
    <t>D-XYLOSE</t>
  </si>
  <si>
    <t>DL-PHENYLALANINE</t>
  </si>
  <si>
    <t>L-RHAMNOSE</t>
  </si>
  <si>
    <t>D-RIBOSE</t>
  </si>
  <si>
    <t>L-LYSINE</t>
  </si>
  <si>
    <t>CURACAO PEEL 46</t>
  </si>
  <si>
    <r>
      <t xml:space="preserve">ALGIN </t>
    </r>
    <r>
      <rPr>
        <sz val="11"/>
        <rFont val="Calibri"/>
        <family val="2"/>
        <scheme val="minor"/>
      </rPr>
      <t>10</t>
    </r>
  </si>
  <si>
    <r>
      <t>α-</t>
    </r>
    <r>
      <rPr>
        <sz val="11"/>
        <rFont val="Calibri"/>
        <family val="2"/>
        <scheme val="minor"/>
      </rPr>
      <t>AMYLCINNAMALDEHYDE DIMETHYL ACETAL</t>
    </r>
  </si>
  <si>
    <r>
      <t>α-</t>
    </r>
    <r>
      <rPr>
        <sz val="11"/>
        <rFont val="Calibri"/>
        <family val="2"/>
        <scheme val="minor"/>
      </rPr>
      <t>AMYLCINNAMYL FORMATE</t>
    </r>
  </si>
  <si>
    <r>
      <t>trans-</t>
    </r>
    <r>
      <rPr>
        <sz val="11"/>
        <rFont val="Calibri"/>
        <family val="2"/>
        <scheme val="minor"/>
      </rPr>
      <t>ANETHOLE</t>
    </r>
  </si>
  <si>
    <r>
      <t>n-</t>
    </r>
    <r>
      <rPr>
        <sz val="11"/>
        <rFont val="Calibri"/>
        <family val="2"/>
        <scheme val="minor"/>
      </rPr>
      <t>BUTYL VALERATE</t>
    </r>
  </si>
  <si>
    <r>
      <t>n-</t>
    </r>
    <r>
      <rPr>
        <sz val="11"/>
        <rFont val="Calibri"/>
        <family val="2"/>
        <scheme val="minor"/>
      </rPr>
      <t>BUTYRIC ACID</t>
    </r>
  </si>
  <si>
    <r>
      <t>CALAMUS (</t>
    </r>
    <r>
      <rPr>
        <b/>
        <sz val="11"/>
        <rFont val="Calibri"/>
        <family val="2"/>
        <scheme val="minor"/>
      </rPr>
      <t>PROHIBITED</t>
    </r>
    <r>
      <rPr>
        <sz val="11"/>
        <rFont val="Calibri"/>
        <family val="2"/>
        <scheme val="minor"/>
      </rPr>
      <t>)</t>
    </r>
  </si>
  <si>
    <r>
      <t xml:space="preserve">CALAMAS OIL </t>
    </r>
    <r>
      <rPr>
        <b/>
        <sz val="11"/>
        <rFont val="Calibri"/>
        <family val="2"/>
        <scheme val="minor"/>
      </rPr>
      <t>(PROHIBITED)</t>
    </r>
  </si>
  <si>
    <r>
      <t>d-</t>
    </r>
    <r>
      <rPr>
        <sz val="11"/>
        <rFont val="Calibri"/>
        <family val="2"/>
        <scheme val="minor"/>
      </rPr>
      <t>CAMPHOR</t>
    </r>
  </si>
  <si>
    <r>
      <t>l-</t>
    </r>
    <r>
      <rPr>
        <sz val="11"/>
        <rFont val="Calibri"/>
        <family val="2"/>
        <scheme val="minor"/>
      </rPr>
      <t>CARVYL PROPIONATE</t>
    </r>
  </si>
  <si>
    <r>
      <t>β-</t>
    </r>
    <r>
      <rPr>
        <sz val="11"/>
        <rFont val="Calibri"/>
        <family val="2"/>
        <scheme val="minor"/>
      </rPr>
      <t>CARYOPHYLLENE</t>
    </r>
  </si>
  <si>
    <r>
      <t>p-</t>
    </r>
    <r>
      <rPr>
        <sz val="11"/>
        <rFont val="Calibri"/>
        <family val="2"/>
        <scheme val="minor"/>
      </rPr>
      <t>CRESOL</t>
    </r>
  </si>
  <si>
    <r>
      <t>p-</t>
    </r>
    <r>
      <rPr>
        <sz val="11"/>
        <rFont val="Calibri"/>
        <family val="2"/>
        <scheme val="minor"/>
      </rPr>
      <t>CYMENE</t>
    </r>
  </si>
  <si>
    <r>
      <t>γ-</t>
    </r>
    <r>
      <rPr>
        <sz val="11"/>
        <rFont val="Calibri"/>
        <family val="2"/>
        <scheme val="minor"/>
      </rPr>
      <t>DECALACTONE</t>
    </r>
  </si>
  <si>
    <r>
      <t>δ-</t>
    </r>
    <r>
      <rPr>
        <sz val="11"/>
        <rFont val="Calibri"/>
        <family val="2"/>
        <scheme val="minor"/>
      </rPr>
      <t>DECALACTONE</t>
    </r>
  </si>
  <si>
    <r>
      <t>4,4-DIBUTYL-</t>
    </r>
    <r>
      <rPr>
        <i/>
        <sz val="11"/>
        <rFont val="Calibri"/>
        <family val="2"/>
        <scheme val="minor"/>
      </rPr>
      <t>γ-</t>
    </r>
    <r>
      <rPr>
        <sz val="11"/>
        <rFont val="Calibri"/>
        <family val="2"/>
        <scheme val="minor"/>
      </rPr>
      <t>BUTYROLACTONE</t>
    </r>
  </si>
  <si>
    <r>
      <t>m-</t>
    </r>
    <r>
      <rPr>
        <sz val="11"/>
        <rFont val="Calibri"/>
        <family val="2"/>
        <scheme val="minor"/>
      </rPr>
      <t>DIMETHOXYBENZENE</t>
    </r>
  </si>
  <si>
    <r>
      <t>p-</t>
    </r>
    <r>
      <rPr>
        <sz val="11"/>
        <rFont val="Calibri"/>
        <family val="2"/>
        <scheme val="minor"/>
      </rPr>
      <t>DIMETHOXYBENZENE</t>
    </r>
  </si>
  <si>
    <r>
      <t>γ-</t>
    </r>
    <r>
      <rPr>
        <sz val="11"/>
        <rFont val="Calibri"/>
        <family val="2"/>
        <scheme val="minor"/>
      </rPr>
      <t>DODECALACTONE</t>
    </r>
  </si>
  <si>
    <r>
      <t>δ-</t>
    </r>
    <r>
      <rPr>
        <sz val="11"/>
        <rFont val="Calibri"/>
        <family val="2"/>
        <scheme val="minor"/>
      </rPr>
      <t>DODECALACTONE</t>
    </r>
  </si>
  <si>
    <r>
      <t>p</t>
    </r>
    <r>
      <rPr>
        <sz val="11"/>
        <rFont val="Calibri"/>
        <family val="2"/>
        <scheme val="minor"/>
      </rPr>
      <t>-ETHOXYBENZALDEHYDE</t>
    </r>
  </si>
  <si>
    <r>
      <t>d</t>
    </r>
    <r>
      <rPr>
        <sz val="11"/>
        <rFont val="Calibri"/>
        <family val="2"/>
        <scheme val="minor"/>
      </rPr>
      <t>-FENCHONE</t>
    </r>
  </si>
  <si>
    <r>
      <t>n</t>
    </r>
    <r>
      <rPr>
        <sz val="11"/>
        <rFont val="Calibri"/>
        <family val="2"/>
        <scheme val="minor"/>
      </rPr>
      <t>-HEPTYL CINNAMATE</t>
    </r>
  </si>
  <si>
    <r>
      <t>n</t>
    </r>
    <r>
      <rPr>
        <sz val="11"/>
        <rFont val="Calibri"/>
        <family val="2"/>
        <scheme val="minor"/>
      </rPr>
      <t>-HEPTYL OCTANOATE</t>
    </r>
  </si>
  <si>
    <r>
      <t>γ</t>
    </r>
    <r>
      <rPr>
        <sz val="11"/>
        <rFont val="Calibri"/>
        <family val="2"/>
        <scheme val="minor"/>
      </rPr>
      <t>-HEXALACTONE</t>
    </r>
  </si>
  <si>
    <r>
      <t>cis</t>
    </r>
    <r>
      <rPr>
        <sz val="11"/>
        <rFont val="Calibri"/>
        <family val="2"/>
        <scheme val="minor"/>
      </rPr>
      <t>-3-HEXENAL</t>
    </r>
  </si>
  <si>
    <r>
      <t>α</t>
    </r>
    <r>
      <rPr>
        <sz val="11"/>
        <rFont val="Calibri"/>
        <family val="2"/>
        <scheme val="minor"/>
      </rPr>
      <t>-HEXYL CINNAMALDEHYDE</t>
    </r>
  </si>
  <si>
    <r>
      <t>4-(</t>
    </r>
    <r>
      <rPr>
        <i/>
        <sz val="11"/>
        <rFont val="Calibri"/>
        <family val="2"/>
        <scheme val="minor"/>
      </rPr>
      <t>p</t>
    </r>
    <r>
      <rPr>
        <sz val="11"/>
        <rFont val="Calibri"/>
        <family val="2"/>
        <scheme val="minor"/>
      </rPr>
      <t>-HYDROXYPHENYL)-2-BUTANONE</t>
    </r>
  </si>
  <si>
    <r>
      <t>α-</t>
    </r>
    <r>
      <rPr>
        <sz val="11"/>
        <rFont val="Calibri"/>
        <family val="2"/>
        <scheme val="minor"/>
      </rPr>
      <t>IONONE</t>
    </r>
  </si>
  <si>
    <r>
      <t>β</t>
    </r>
    <r>
      <rPr>
        <sz val="11"/>
        <rFont val="Calibri"/>
        <family val="2"/>
        <scheme val="minor"/>
      </rPr>
      <t>-IONONE</t>
    </r>
  </si>
  <si>
    <r>
      <t>α</t>
    </r>
    <r>
      <rPr>
        <sz val="11"/>
        <rFont val="Calibri"/>
        <family val="2"/>
        <scheme val="minor"/>
      </rPr>
      <t>-IRONE</t>
    </r>
  </si>
  <si>
    <r>
      <t>LIMONENE (</t>
    </r>
    <r>
      <rPr>
        <i/>
        <sz val="11"/>
        <rFont val="Calibri"/>
        <family val="2"/>
        <scheme val="minor"/>
      </rPr>
      <t>d</t>
    </r>
    <r>
      <rPr>
        <sz val="11"/>
        <rFont val="Calibri"/>
        <family val="2"/>
        <scheme val="minor"/>
      </rPr>
      <t>,</t>
    </r>
    <r>
      <rPr>
        <i/>
        <sz val="11"/>
        <rFont val="Calibri"/>
        <family val="2"/>
        <scheme val="minor"/>
      </rPr>
      <t>l-</t>
    </r>
    <r>
      <rPr>
        <sz val="11"/>
        <rFont val="Calibri"/>
        <family val="2"/>
        <scheme val="minor"/>
      </rPr>
      <t xml:space="preserve">, and </t>
    </r>
    <r>
      <rPr>
        <i/>
        <sz val="11"/>
        <rFont val="Calibri"/>
        <family val="2"/>
        <scheme val="minor"/>
      </rPr>
      <t>dl</t>
    </r>
    <r>
      <rPr>
        <sz val="11"/>
        <rFont val="Calibri"/>
        <family val="2"/>
        <scheme val="minor"/>
      </rPr>
      <t>-)</t>
    </r>
  </si>
  <si>
    <r>
      <t>p</t>
    </r>
    <r>
      <rPr>
        <sz val="11"/>
        <rFont val="Calibri"/>
        <family val="2"/>
        <scheme val="minor"/>
      </rPr>
      <t>-MENTHA-1,8-DIEN-7-OL</t>
    </r>
  </si>
  <si>
    <r>
      <t>d</t>
    </r>
    <r>
      <rPr>
        <sz val="11"/>
        <rFont val="Calibri"/>
        <family val="2"/>
        <scheme val="minor"/>
      </rPr>
      <t>-NEOMENTHOL</t>
    </r>
  </si>
  <si>
    <r>
      <t>l</t>
    </r>
    <r>
      <rPr>
        <sz val="11"/>
        <rFont val="Calibri"/>
        <family val="2"/>
        <scheme val="minor"/>
      </rPr>
      <t>-MENTHYL ACETATE</t>
    </r>
  </si>
  <si>
    <r>
      <t>p-</t>
    </r>
    <r>
      <rPr>
        <sz val="11"/>
        <rFont val="Calibri"/>
        <family val="2"/>
        <scheme val="minor"/>
      </rPr>
      <t>METHOXYBENZALDEHYDE</t>
    </r>
  </si>
  <si>
    <r>
      <t>o</t>
    </r>
    <r>
      <rPr>
        <sz val="11"/>
        <rFont val="Calibri"/>
        <family val="2"/>
        <scheme val="minor"/>
      </rPr>
      <t>-METHYLANISOLE</t>
    </r>
  </si>
  <si>
    <r>
      <t>p-</t>
    </r>
    <r>
      <rPr>
        <sz val="11"/>
        <rFont val="Calibri"/>
        <family val="2"/>
        <scheme val="minor"/>
      </rPr>
      <t>METHYLANISOLE</t>
    </r>
  </si>
  <si>
    <r>
      <t>α</t>
    </r>
    <r>
      <rPr>
        <sz val="11"/>
        <rFont val="Calibri"/>
        <family val="2"/>
        <scheme val="minor"/>
      </rPr>
      <t>-METHYLBENZYL ACETATE</t>
    </r>
  </si>
  <si>
    <r>
      <t>α</t>
    </r>
    <r>
      <rPr>
        <sz val="11"/>
        <rFont val="Calibri"/>
        <family val="2"/>
        <scheme val="minor"/>
      </rPr>
      <t>-METHYLBENZYL ALCOHOL</t>
    </r>
  </si>
  <si>
    <r>
      <t>α</t>
    </r>
    <r>
      <rPr>
        <sz val="11"/>
        <rFont val="Calibri"/>
        <family val="2"/>
        <scheme val="minor"/>
      </rPr>
      <t>-METHYLBENZYL BUTYRATE</t>
    </r>
  </si>
  <si>
    <r>
      <t>α</t>
    </r>
    <r>
      <rPr>
        <sz val="11"/>
        <rFont val="Calibri"/>
        <family val="2"/>
        <scheme val="minor"/>
      </rPr>
      <t>-METHYLBENZYL ISOBUTYRATE</t>
    </r>
  </si>
  <si>
    <r>
      <t>α</t>
    </r>
    <r>
      <rPr>
        <sz val="11"/>
        <rFont val="Calibri"/>
        <family val="2"/>
        <scheme val="minor"/>
      </rPr>
      <t>-METHYLBENZYL FORMATE</t>
    </r>
  </si>
  <si>
    <r>
      <t>α</t>
    </r>
    <r>
      <rPr>
        <sz val="11"/>
        <rFont val="Calibri"/>
        <family val="2"/>
        <scheme val="minor"/>
      </rPr>
      <t>-METHYLBENZYL PROPIONATE</t>
    </r>
  </si>
  <si>
    <r>
      <t>α</t>
    </r>
    <r>
      <rPr>
        <sz val="11"/>
        <rFont val="Calibri"/>
        <family val="2"/>
        <scheme val="minor"/>
      </rPr>
      <t>-METHYLCINNAMALDEHYDE</t>
    </r>
  </si>
  <si>
    <r>
      <t>iso-</t>
    </r>
    <r>
      <rPr>
        <sz val="11"/>
        <rFont val="Calibri"/>
        <family val="2"/>
        <scheme val="minor"/>
      </rPr>
      <t>METHYL-</t>
    </r>
    <r>
      <rPr>
        <i/>
        <sz val="11"/>
        <rFont val="Calibri"/>
        <family val="2"/>
        <scheme val="minor"/>
      </rPr>
      <t>β</t>
    </r>
    <r>
      <rPr>
        <sz val="11"/>
        <rFont val="Calibri"/>
        <family val="2"/>
        <scheme val="minor"/>
      </rPr>
      <t>-IONONE</t>
    </r>
  </si>
  <si>
    <r>
      <t>α</t>
    </r>
    <r>
      <rPr>
        <sz val="11"/>
        <rFont val="Calibri"/>
        <family val="2"/>
        <scheme val="minor"/>
      </rPr>
      <t>-ISOMETHYLIONONE</t>
    </r>
  </si>
  <si>
    <r>
      <t xml:space="preserve">METHYL </t>
    </r>
    <r>
      <rPr>
        <i/>
        <sz val="11"/>
        <rFont val="Calibri"/>
        <family val="2"/>
        <scheme val="minor"/>
      </rPr>
      <t>β</t>
    </r>
    <r>
      <rPr>
        <sz val="11"/>
        <rFont val="Calibri"/>
        <family val="2"/>
        <scheme val="minor"/>
      </rPr>
      <t>-NAPHTHYL KETONE</t>
    </r>
  </si>
  <si>
    <r>
      <t>β</t>
    </r>
    <r>
      <rPr>
        <sz val="11"/>
        <rFont val="Calibri"/>
        <family val="2"/>
        <scheme val="minor"/>
      </rPr>
      <t>-METHYLPHENETHYL ALCOHOL</t>
    </r>
  </si>
  <si>
    <r>
      <t>2-METHYL-3-(</t>
    </r>
    <r>
      <rPr>
        <i/>
        <sz val="11"/>
        <rFont val="Calibri"/>
        <family val="2"/>
        <scheme val="minor"/>
      </rPr>
      <t>p</t>
    </r>
    <r>
      <rPr>
        <sz val="11"/>
        <rFont val="Calibri"/>
        <family val="2"/>
        <scheme val="minor"/>
      </rPr>
      <t>-ISOPROPYLPHENYL)-PROPIONALDEHYDE</t>
    </r>
  </si>
  <si>
    <r>
      <t>β</t>
    </r>
    <r>
      <rPr>
        <sz val="11"/>
        <rFont val="Calibri"/>
        <family val="2"/>
        <scheme val="minor"/>
      </rPr>
      <t>-NAPHTHYL ANTHRANILATE</t>
    </r>
  </si>
  <si>
    <r>
      <t>β</t>
    </r>
    <r>
      <rPr>
        <sz val="11"/>
        <rFont val="Calibri"/>
        <family val="2"/>
        <scheme val="minor"/>
      </rPr>
      <t>-NAPHTHYL ETHYL ETHER</t>
    </r>
  </si>
  <si>
    <r>
      <t>γ</t>
    </r>
    <r>
      <rPr>
        <sz val="11"/>
        <rFont val="Calibri"/>
        <family val="2"/>
        <scheme val="minor"/>
      </rPr>
      <t>-NONALACTONE</t>
    </r>
  </si>
  <si>
    <r>
      <t>n</t>
    </r>
    <r>
      <rPr>
        <sz val="11"/>
        <rFont val="Calibri"/>
        <family val="2"/>
        <scheme val="minor"/>
      </rPr>
      <t>-NONANAL</t>
    </r>
  </si>
  <si>
    <r>
      <t>n</t>
    </r>
    <r>
      <rPr>
        <sz val="11"/>
        <rFont val="Calibri"/>
        <family val="2"/>
        <scheme val="minor"/>
      </rPr>
      <t>-NONANOYL-4-HYDROXY-3-METHOXYBENZYL-AMIDE</t>
    </r>
  </si>
  <si>
    <r>
      <t>γ</t>
    </r>
    <r>
      <rPr>
        <sz val="11"/>
        <rFont val="Calibri"/>
        <family val="2"/>
        <scheme val="minor"/>
      </rPr>
      <t>-OCTALACTONE</t>
    </r>
  </si>
  <si>
    <r>
      <t>n</t>
    </r>
    <r>
      <rPr>
        <sz val="11"/>
        <rFont val="Calibri"/>
        <family val="2"/>
        <scheme val="minor"/>
      </rPr>
      <t>-OCTANAL</t>
    </r>
  </si>
  <si>
    <r>
      <t>n</t>
    </r>
    <r>
      <rPr>
        <sz val="11"/>
        <rFont val="Calibri"/>
        <family val="2"/>
        <scheme val="minor"/>
      </rPr>
      <t>-OCTYL FORMATE</t>
    </r>
  </si>
  <si>
    <r>
      <t>n</t>
    </r>
    <r>
      <rPr>
        <sz val="11"/>
        <rFont val="Calibri"/>
        <family val="2"/>
        <scheme val="minor"/>
      </rPr>
      <t>-OCTYL PHENYLACETATE</t>
    </r>
  </si>
  <si>
    <r>
      <t>n</t>
    </r>
    <r>
      <rPr>
        <sz val="11"/>
        <rFont val="Calibri"/>
        <family val="2"/>
        <scheme val="minor"/>
      </rPr>
      <t>-OCTYL ISOVALERATE</t>
    </r>
  </si>
  <si>
    <r>
      <t xml:space="preserve">PAPRIKA </t>
    </r>
    <r>
      <rPr>
        <sz val="11"/>
        <rFont val="Calibri"/>
        <family val="2"/>
        <scheme val="minor"/>
      </rPr>
      <t>112</t>
    </r>
  </si>
  <si>
    <r>
      <t>ω</t>
    </r>
    <r>
      <rPr>
        <sz val="11"/>
        <rFont val="Calibri"/>
        <family val="2"/>
        <scheme val="minor"/>
      </rPr>
      <t>-PENTADECALACTONE</t>
    </r>
  </si>
  <si>
    <r>
      <t>α</t>
    </r>
    <r>
      <rPr>
        <sz val="11"/>
        <rFont val="Calibri"/>
        <family val="2"/>
        <scheme val="minor"/>
      </rPr>
      <t>-PHELLANDRENE</t>
    </r>
  </si>
  <si>
    <r>
      <t>α</t>
    </r>
    <r>
      <rPr>
        <sz val="11"/>
        <rFont val="Calibri"/>
        <family val="2"/>
        <scheme val="minor"/>
      </rPr>
      <t>-PINENE</t>
    </r>
  </si>
  <si>
    <r>
      <t>β</t>
    </r>
    <r>
      <rPr>
        <sz val="11"/>
        <rFont val="Calibri"/>
        <family val="2"/>
        <scheme val="minor"/>
      </rPr>
      <t>-PINENE</t>
    </r>
  </si>
  <si>
    <r>
      <t>PINE OIL (PINE TAR OIL)</t>
    </r>
    <r>
      <rPr>
        <sz val="11"/>
        <rFont val="Calibri"/>
        <family val="2"/>
        <scheme val="minor"/>
      </rPr>
      <t>122</t>
    </r>
  </si>
  <si>
    <r>
      <t>d</t>
    </r>
    <r>
      <rPr>
        <sz val="11"/>
        <rFont val="Calibri"/>
        <family val="2"/>
        <scheme val="minor"/>
      </rPr>
      <t>-PIPERITONE</t>
    </r>
  </si>
  <si>
    <r>
      <t>p-</t>
    </r>
    <r>
      <rPr>
        <sz val="11"/>
        <rFont val="Calibri"/>
        <family val="2"/>
        <scheme val="minor"/>
      </rPr>
      <t>ISOPROPYLACETOPHENONE</t>
    </r>
  </si>
  <si>
    <r>
      <t>p</t>
    </r>
    <r>
      <rPr>
        <sz val="11"/>
        <rFont val="Calibri"/>
        <family val="2"/>
        <scheme val="minor"/>
      </rPr>
      <t>-PROPYL ANISOLE</t>
    </r>
  </si>
  <si>
    <r>
      <t>p</t>
    </r>
    <r>
      <rPr>
        <sz val="11"/>
        <rFont val="Calibri"/>
        <family val="2"/>
        <scheme val="minor"/>
      </rPr>
      <t>-ISOPROPYLBENZYL ALCOHOL</t>
    </r>
  </si>
  <si>
    <r>
      <t>n</t>
    </r>
    <r>
      <rPr>
        <sz val="11"/>
        <rFont val="Calibri"/>
        <family val="2"/>
        <scheme val="minor"/>
      </rPr>
      <t>-PROPYL HEXANOATE</t>
    </r>
  </si>
  <si>
    <r>
      <t xml:space="preserve">PROPYL </t>
    </r>
    <r>
      <rPr>
        <i/>
        <sz val="11"/>
        <rFont val="Calibri"/>
        <family val="2"/>
        <scheme val="minor"/>
      </rPr>
      <t>p</t>
    </r>
    <r>
      <rPr>
        <sz val="11"/>
        <rFont val="Calibri"/>
        <family val="2"/>
        <scheme val="minor"/>
      </rPr>
      <t>-HYDROXYBENZOATE</t>
    </r>
  </si>
  <si>
    <r>
      <t>α</t>
    </r>
    <r>
      <rPr>
        <sz val="11"/>
        <rFont val="Calibri"/>
        <family val="2"/>
        <scheme val="minor"/>
      </rPr>
      <t>-PROPYLPHENETHYL ALCOHOL</t>
    </r>
  </si>
  <si>
    <r>
      <t>p</t>
    </r>
    <r>
      <rPr>
        <sz val="11"/>
        <rFont val="Calibri"/>
        <family val="2"/>
        <scheme val="minor"/>
      </rPr>
      <t>-ISOPROPYLPHENYLACETALDEHYDE</t>
    </r>
  </si>
  <si>
    <r>
      <t>3-(</t>
    </r>
    <r>
      <rPr>
        <i/>
        <sz val="11"/>
        <rFont val="Calibri"/>
        <family val="2"/>
        <scheme val="minor"/>
      </rPr>
      <t>p</t>
    </r>
    <r>
      <rPr>
        <sz val="11"/>
        <rFont val="Calibri"/>
        <family val="2"/>
        <scheme val="minor"/>
      </rPr>
      <t>-ISOPROPYLPHENYL)-PROPIONALDEHYDE</t>
    </r>
  </si>
  <si>
    <r>
      <t xml:space="preserve">SANTALOL, </t>
    </r>
    <r>
      <rPr>
        <b/>
        <i/>
        <sz val="11"/>
        <rFont val="Calibri"/>
        <family val="2"/>
        <scheme val="minor"/>
      </rPr>
      <t>α AND β</t>
    </r>
  </si>
  <si>
    <r>
      <t xml:space="preserve">SANTALYL ACETATE, </t>
    </r>
    <r>
      <rPr>
        <b/>
        <i/>
        <sz val="11"/>
        <rFont val="Calibri"/>
        <family val="2"/>
        <scheme val="minor"/>
      </rPr>
      <t>α AND β</t>
    </r>
  </si>
  <si>
    <r>
      <t xml:space="preserve">SANTALYL PHENYLACETATE, </t>
    </r>
    <r>
      <rPr>
        <b/>
        <i/>
        <sz val="11"/>
        <rFont val="Calibri"/>
        <family val="2"/>
        <scheme val="minor"/>
      </rPr>
      <t>α AND β</t>
    </r>
  </si>
  <si>
    <r>
      <t>d</t>
    </r>
    <r>
      <rPr>
        <sz val="11"/>
        <rFont val="Calibri"/>
        <family val="2"/>
        <scheme val="minor"/>
      </rPr>
      <t>-SORBITOL</t>
    </r>
  </si>
  <si>
    <r>
      <t>SPRUCE NEEDLES and TWIGS OIL (</t>
    </r>
    <r>
      <rPr>
        <i/>
        <sz val="11"/>
        <rFont val="Calibri"/>
        <family val="2"/>
        <scheme val="minor"/>
      </rPr>
      <t>Picea</t>
    </r>
    <r>
      <rPr>
        <sz val="11"/>
        <rFont val="Calibri"/>
        <family val="2"/>
        <scheme val="minor"/>
      </rPr>
      <t xml:space="preserve"> spp.)</t>
    </r>
  </si>
  <si>
    <r>
      <t>(</t>
    </r>
    <r>
      <rPr>
        <i/>
        <sz val="11"/>
        <rFont val="Calibri"/>
        <family val="2"/>
        <scheme val="minor"/>
      </rPr>
      <t>d-,l-,dl-,</t>
    </r>
    <r>
      <rPr>
        <sz val="11"/>
        <rFont val="Calibri"/>
        <family val="2"/>
        <scheme val="minor"/>
      </rPr>
      <t>meso) TARTARIC ACID</t>
    </r>
  </si>
  <si>
    <r>
      <t>alpha</t>
    </r>
    <r>
      <rPr>
        <sz val="11"/>
        <rFont val="Calibri"/>
        <family val="2"/>
        <scheme val="minor"/>
      </rPr>
      <t>-TERPINEOL</t>
    </r>
  </si>
  <si>
    <r>
      <t>α</t>
    </r>
    <r>
      <rPr>
        <sz val="11"/>
        <rFont val="Calibri"/>
        <family val="2"/>
        <scheme val="minor"/>
      </rPr>
      <t>-TERPINYL ANTHRANILATE</t>
    </r>
  </si>
  <si>
    <r>
      <t xml:space="preserve">TOLUALDEHYDES, mixed </t>
    </r>
    <r>
      <rPr>
        <i/>
        <sz val="11"/>
        <rFont val="Calibri"/>
        <family val="2"/>
        <scheme val="minor"/>
      </rPr>
      <t>o-, m-, p-</t>
    </r>
  </si>
  <si>
    <r>
      <t>p</t>
    </r>
    <r>
      <rPr>
        <sz val="11"/>
        <rFont val="Calibri"/>
        <family val="2"/>
        <scheme val="minor"/>
      </rPr>
      <t>-TOLYLACETALDEHYDE</t>
    </r>
  </si>
  <si>
    <r>
      <t>o-</t>
    </r>
    <r>
      <rPr>
        <sz val="11"/>
        <rFont val="Calibri"/>
        <family val="2"/>
        <scheme val="minor"/>
      </rPr>
      <t>TOLYL ACETATE</t>
    </r>
  </si>
  <si>
    <r>
      <t>p-</t>
    </r>
    <r>
      <rPr>
        <sz val="11"/>
        <rFont val="Calibri"/>
        <family val="2"/>
        <scheme val="minor"/>
      </rPr>
      <t>TOLYL ACETATE</t>
    </r>
  </si>
  <si>
    <r>
      <t>4-(</t>
    </r>
    <r>
      <rPr>
        <i/>
        <sz val="11"/>
        <rFont val="Calibri"/>
        <family val="2"/>
        <scheme val="minor"/>
      </rPr>
      <t>p</t>
    </r>
    <r>
      <rPr>
        <sz val="11"/>
        <rFont val="Calibri"/>
        <family val="2"/>
        <scheme val="minor"/>
      </rPr>
      <t>-TOLYL)-2-BUTANONE</t>
    </r>
  </si>
  <si>
    <r>
      <t>p</t>
    </r>
    <r>
      <rPr>
        <sz val="11"/>
        <rFont val="Calibri"/>
        <family val="2"/>
        <scheme val="minor"/>
      </rPr>
      <t>-TOLYL ISOBUTYRATE</t>
    </r>
  </si>
  <si>
    <r>
      <t>p-</t>
    </r>
    <r>
      <rPr>
        <sz val="11"/>
        <rFont val="Calibri"/>
        <family val="2"/>
        <scheme val="minor"/>
      </rPr>
      <t>TOLYL LAURATE</t>
    </r>
  </si>
  <si>
    <r>
      <t>p-</t>
    </r>
    <r>
      <rPr>
        <sz val="11"/>
        <rFont val="Calibri"/>
        <family val="2"/>
        <scheme val="minor"/>
      </rPr>
      <t>TOLYL PHENYLACETATE</t>
    </r>
  </si>
  <si>
    <r>
      <t>2-(p</t>
    </r>
    <r>
      <rPr>
        <sz val="11"/>
        <rFont val="Calibri"/>
        <family val="2"/>
        <scheme val="minor"/>
      </rPr>
      <t>-TOLYL)-PROPIONALDEHYDE</t>
    </r>
  </si>
  <si>
    <r>
      <t>y</t>
    </r>
    <r>
      <rPr>
        <sz val="11"/>
        <rFont val="Calibri"/>
        <family val="2"/>
        <scheme val="minor"/>
      </rPr>
      <t>-UNDECALACTONE</t>
    </r>
  </si>
  <si>
    <r>
      <t>n</t>
    </r>
    <r>
      <rPr>
        <sz val="11"/>
        <rFont val="Calibri"/>
        <family val="2"/>
        <scheme val="minor"/>
      </rPr>
      <t>-VALERALDEHYDE</t>
    </r>
  </si>
  <si>
    <r>
      <t>y</t>
    </r>
    <r>
      <rPr>
        <sz val="11"/>
        <rFont val="Calibri"/>
        <family val="2"/>
        <scheme val="minor"/>
      </rPr>
      <t>-VALEROLACTONE</t>
    </r>
  </si>
  <si>
    <r>
      <t>SEC-</t>
    </r>
    <r>
      <rPr>
        <sz val="11"/>
        <rFont val="Calibri"/>
        <family val="2"/>
        <scheme val="minor"/>
      </rPr>
      <t>BUTYL ETHYL ETHER</t>
    </r>
  </si>
  <si>
    <r>
      <t>2-</t>
    </r>
    <r>
      <rPr>
        <i/>
        <sz val="11"/>
        <rFont val="Calibri"/>
        <family val="2"/>
        <scheme val="minor"/>
      </rPr>
      <t xml:space="preserve">trans, </t>
    </r>
    <r>
      <rPr>
        <sz val="11"/>
        <rFont val="Calibri"/>
        <family val="2"/>
        <scheme val="minor"/>
      </rPr>
      <t>4-</t>
    </r>
    <r>
      <rPr>
        <i/>
        <sz val="11"/>
        <rFont val="Calibri"/>
        <family val="2"/>
        <scheme val="minor"/>
      </rPr>
      <t>trans-</t>
    </r>
    <r>
      <rPr>
        <sz val="11"/>
        <rFont val="Calibri"/>
        <family val="2"/>
        <scheme val="minor"/>
      </rPr>
      <t>DECADIENAL</t>
    </r>
  </si>
  <si>
    <r>
      <t>p-</t>
    </r>
    <r>
      <rPr>
        <sz val="11"/>
        <rFont val="Calibri"/>
        <family val="2"/>
        <scheme val="minor"/>
      </rPr>
      <t>α-DIMETHYLBENZYL ALCOHOL</t>
    </r>
  </si>
  <si>
    <r>
      <t>ETHYL-</t>
    </r>
    <r>
      <rPr>
        <i/>
        <sz val="11"/>
        <rFont val="Calibri"/>
        <family val="2"/>
        <scheme val="minor"/>
      </rPr>
      <t>trans</t>
    </r>
    <r>
      <rPr>
        <sz val="11"/>
        <rFont val="Calibri"/>
        <family val="2"/>
        <scheme val="minor"/>
      </rPr>
      <t xml:space="preserve">-2, </t>
    </r>
    <r>
      <rPr>
        <i/>
        <sz val="11"/>
        <rFont val="Calibri"/>
        <family val="2"/>
        <scheme val="minor"/>
      </rPr>
      <t>Cis</t>
    </r>
    <r>
      <rPr>
        <sz val="11"/>
        <rFont val="Calibri"/>
        <family val="2"/>
        <scheme val="minor"/>
      </rPr>
      <t>-4-DECADIENOATE</t>
    </r>
  </si>
  <si>
    <r>
      <t>5-ETHYL-3-HYDROXY-4-METHYL-2(5</t>
    </r>
    <r>
      <rPr>
        <i/>
        <sz val="11"/>
        <rFont val="Calibri"/>
        <family val="2"/>
        <scheme val="minor"/>
      </rPr>
      <t>H</t>
    </r>
    <r>
      <rPr>
        <sz val="11"/>
        <rFont val="Calibri"/>
        <family val="2"/>
        <scheme val="minor"/>
      </rPr>
      <t>)-FURANONE</t>
    </r>
  </si>
  <si>
    <r>
      <t>p</t>
    </r>
    <r>
      <rPr>
        <sz val="11"/>
        <rFont val="Calibri"/>
        <family val="2"/>
        <scheme val="minor"/>
      </rPr>
      <t>-ETHYLPHENOL</t>
    </r>
  </si>
  <si>
    <r>
      <t>ETHYL (</t>
    </r>
    <r>
      <rPr>
        <i/>
        <sz val="11"/>
        <rFont val="Calibri"/>
        <family val="2"/>
        <scheme val="minor"/>
      </rPr>
      <t>p</t>
    </r>
    <r>
      <rPr>
        <sz val="11"/>
        <rFont val="Calibri"/>
        <family val="2"/>
        <scheme val="minor"/>
      </rPr>
      <t>-TOLYLOXY) ACETATE</t>
    </r>
  </si>
  <si>
    <r>
      <t>d</t>
    </r>
    <r>
      <rPr>
        <sz val="11"/>
        <rFont val="Calibri"/>
        <family val="2"/>
        <scheme val="minor"/>
      </rPr>
      <t>-HEXALACTONE</t>
    </r>
  </si>
  <si>
    <r>
      <t>trans</t>
    </r>
    <r>
      <rPr>
        <sz val="11"/>
        <rFont val="Calibri"/>
        <family val="2"/>
        <scheme val="minor"/>
      </rPr>
      <t>-2-HEXENOIC ACID</t>
    </r>
  </si>
  <si>
    <r>
      <t>cis</t>
    </r>
    <r>
      <rPr>
        <sz val="11"/>
        <rFont val="Calibri"/>
        <family val="2"/>
        <scheme val="minor"/>
      </rPr>
      <t>-3-HEXEN-1-YL ACETATE</t>
    </r>
  </si>
  <si>
    <r>
      <t>4-HYDROXY-2,5-DIMETHYL-3(2</t>
    </r>
    <r>
      <rPr>
        <i/>
        <sz val="11"/>
        <rFont val="Calibri"/>
        <family val="2"/>
        <scheme val="minor"/>
      </rPr>
      <t>H</t>
    </r>
    <r>
      <rPr>
        <sz val="11"/>
        <rFont val="Calibri"/>
        <family val="2"/>
        <scheme val="minor"/>
      </rPr>
      <t>)-FURANONE</t>
    </r>
  </si>
  <si>
    <r>
      <t>γ</t>
    </r>
    <r>
      <rPr>
        <sz val="11"/>
        <rFont val="Calibri"/>
        <family val="2"/>
        <scheme val="minor"/>
      </rPr>
      <t>-IONONE</t>
    </r>
  </si>
  <si>
    <r>
      <t>p-</t>
    </r>
    <r>
      <rPr>
        <sz val="11"/>
        <rFont val="Calibri"/>
        <family val="2"/>
        <scheme val="minor"/>
      </rPr>
      <t>MENTHAN-2-ONE</t>
    </r>
  </si>
  <si>
    <r>
      <t>p-</t>
    </r>
    <r>
      <rPr>
        <sz val="11"/>
        <rFont val="Calibri"/>
        <family val="2"/>
        <scheme val="minor"/>
      </rPr>
      <t>MENTHA-8-THIOL-3-ONE</t>
    </r>
  </si>
  <si>
    <r>
      <t>p</t>
    </r>
    <r>
      <rPr>
        <sz val="11"/>
        <rFont val="Calibri"/>
        <family val="2"/>
        <scheme val="minor"/>
      </rPr>
      <t>-MENTH-1-ENE-9-AL</t>
    </r>
  </si>
  <si>
    <r>
      <t>p</t>
    </r>
    <r>
      <rPr>
        <sz val="11"/>
        <rFont val="Calibri"/>
        <family val="2"/>
        <scheme val="minor"/>
      </rPr>
      <t>-MENTH-1-EN-3-OL</t>
    </r>
  </si>
  <si>
    <r>
      <t>o</t>
    </r>
    <r>
      <rPr>
        <sz val="11"/>
        <rFont val="Calibri"/>
        <family val="2"/>
        <scheme val="minor"/>
      </rPr>
      <t>-METHOXYCINNAMALDEHYDE</t>
    </r>
  </si>
  <si>
    <r>
      <t>p</t>
    </r>
    <r>
      <rPr>
        <sz val="11"/>
        <rFont val="Calibri"/>
        <family val="2"/>
        <scheme val="minor"/>
      </rPr>
      <t>-METHOXY-</t>
    </r>
    <r>
      <rPr>
        <i/>
        <sz val="11"/>
        <rFont val="Calibri"/>
        <family val="2"/>
        <scheme val="minor"/>
      </rPr>
      <t>a</t>
    </r>
    <r>
      <rPr>
        <sz val="11"/>
        <rFont val="Calibri"/>
        <family val="2"/>
        <scheme val="minor"/>
      </rPr>
      <t>-METHYL CINNAMALDEHYDE</t>
    </r>
  </si>
  <si>
    <r>
      <t>p</t>
    </r>
    <r>
      <rPr>
        <sz val="11"/>
        <rFont val="Calibri"/>
        <family val="2"/>
        <scheme val="minor"/>
      </rPr>
      <t>-METHYL DIPHENYL</t>
    </r>
  </si>
  <si>
    <r>
      <t>α</t>
    </r>
    <r>
      <rPr>
        <sz val="11"/>
        <rFont val="Calibri"/>
        <family val="2"/>
        <scheme val="minor"/>
      </rPr>
      <t>-METHYLPHENETHYL BUTYRATE</t>
    </r>
  </si>
  <si>
    <r>
      <t>o</t>
    </r>
    <r>
      <rPr>
        <sz val="11"/>
        <rFont val="Calibri"/>
        <family val="2"/>
        <scheme val="minor"/>
      </rPr>
      <t>-(METHYLTHIO) PHENOL</t>
    </r>
  </si>
  <si>
    <r>
      <t>p-</t>
    </r>
    <r>
      <rPr>
        <b/>
        <i/>
        <sz val="11"/>
        <rFont val="Calibri"/>
        <family val="2"/>
        <scheme val="minor"/>
      </rPr>
      <t>α,α</t>
    </r>
    <r>
      <rPr>
        <sz val="11"/>
        <rFont val="Calibri"/>
        <family val="2"/>
        <scheme val="minor"/>
      </rPr>
      <t>-TRIMETHYLBENZYL ALCOHOL</t>
    </r>
  </si>
  <si>
    <r>
      <t>o-</t>
    </r>
    <r>
      <rPr>
        <sz val="11"/>
        <rFont val="Calibri"/>
        <family val="2"/>
        <scheme val="minor"/>
      </rPr>
      <t xml:space="preserve">VINYLANISOLE </t>
    </r>
    <r>
      <rPr>
        <b/>
        <sz val="11"/>
        <rFont val="Calibri"/>
        <family val="2"/>
        <scheme val="minor"/>
      </rPr>
      <t>(PROHIBITED)</t>
    </r>
  </si>
  <si>
    <r>
      <t>l-</t>
    </r>
    <r>
      <rPr>
        <sz val="11"/>
        <rFont val="Calibri"/>
        <family val="2"/>
        <scheme val="minor"/>
      </rPr>
      <t>ARABINOSE</t>
    </r>
  </si>
  <si>
    <r>
      <t>bis</t>
    </r>
    <r>
      <rPr>
        <sz val="11"/>
        <rFont val="Calibri"/>
        <family val="2"/>
        <scheme val="minor"/>
      </rPr>
      <t>-(2-METHYL-3-FURYL) DISULFIDE</t>
    </r>
  </si>
  <si>
    <r>
      <t>bis</t>
    </r>
    <r>
      <rPr>
        <sz val="11"/>
        <rFont val="Calibri"/>
        <family val="2"/>
        <scheme val="minor"/>
      </rPr>
      <t>-(2-METHYL-3-FURYL) TETRASULFIDE</t>
    </r>
  </si>
  <si>
    <r>
      <t>4,5-DIHYDRO-3-(2</t>
    </r>
    <r>
      <rPr>
        <i/>
        <sz val="11"/>
        <rFont val="Calibri"/>
        <family val="2"/>
        <scheme val="minor"/>
      </rPr>
      <t>H</t>
    </r>
    <r>
      <rPr>
        <sz val="11"/>
        <rFont val="Calibri"/>
        <family val="2"/>
        <scheme val="minor"/>
      </rPr>
      <t>) THIOPHENONE</t>
    </r>
  </si>
  <si>
    <r>
      <t>n</t>
    </r>
    <r>
      <rPr>
        <sz val="11"/>
        <rFont val="Calibri"/>
        <family val="2"/>
        <scheme val="minor"/>
      </rPr>
      <t>-FURFURYL PYRROLE</t>
    </r>
  </si>
  <si>
    <r>
      <t>4-HEPTENAL (cis</t>
    </r>
    <r>
      <rPr>
        <i/>
        <sz val="11"/>
        <rFont val="Calibri"/>
        <family val="2"/>
        <scheme val="minor"/>
      </rPr>
      <t xml:space="preserve">- </t>
    </r>
    <r>
      <rPr>
        <sz val="11"/>
        <rFont val="Calibri"/>
        <family val="2"/>
        <scheme val="minor"/>
      </rPr>
      <t xml:space="preserve">and </t>
    </r>
    <r>
      <rPr>
        <i/>
        <sz val="11"/>
        <rFont val="Calibri"/>
        <family val="2"/>
        <scheme val="minor"/>
      </rPr>
      <t>trans</t>
    </r>
    <r>
      <rPr>
        <sz val="11"/>
        <rFont val="Calibri"/>
        <family val="2"/>
        <scheme val="minor"/>
      </rPr>
      <t>-)</t>
    </r>
  </si>
  <si>
    <r>
      <t>α</t>
    </r>
    <r>
      <rPr>
        <sz val="11"/>
        <rFont val="Calibri"/>
        <family val="2"/>
        <scheme val="minor"/>
      </rPr>
      <t>ANGELICA LACTONE</t>
    </r>
  </si>
  <si>
    <t>d-UNDECALACTONE</t>
  </si>
  <si>
    <r>
      <t>di</t>
    </r>
    <r>
      <rPr>
        <sz val="11"/>
        <rFont val="Calibri"/>
        <family val="2"/>
        <scheme val="minor"/>
      </rPr>
      <t>-ISOLEUCINE</t>
    </r>
  </si>
  <si>
    <r>
      <t>d</t>
    </r>
    <r>
      <rPr>
        <sz val="11"/>
        <rFont val="Calibri"/>
        <family val="2"/>
        <scheme val="minor"/>
      </rPr>
      <t>,</t>
    </r>
    <r>
      <rPr>
        <i/>
        <sz val="11"/>
        <rFont val="Calibri"/>
        <family val="2"/>
        <scheme val="minor"/>
      </rPr>
      <t>l</t>
    </r>
    <r>
      <rPr>
        <sz val="11"/>
        <rFont val="Calibri"/>
        <family val="2"/>
        <scheme val="minor"/>
      </rPr>
      <t>-METHIONINE</t>
    </r>
  </si>
  <si>
    <r>
      <t>5</t>
    </r>
    <r>
      <rPr>
        <i/>
        <sz val="11"/>
        <rFont val="Calibri"/>
        <family val="2"/>
        <scheme val="minor"/>
      </rPr>
      <t>H</t>
    </r>
    <r>
      <rPr>
        <sz val="11"/>
        <rFont val="Calibri"/>
        <family val="2"/>
        <scheme val="minor"/>
      </rPr>
      <t>-5-METHYL-6,7-DIHYDROCYCLOPENTA (b)PYRAZINE</t>
    </r>
  </si>
  <si>
    <r>
      <t>2-</t>
    </r>
    <r>
      <rPr>
        <i/>
        <sz val="11"/>
        <rFont val="Calibri"/>
        <family val="2"/>
        <scheme val="minor"/>
      </rPr>
      <t>trans</t>
    </r>
    <r>
      <rPr>
        <sz val="11"/>
        <rFont val="Calibri"/>
        <family val="2"/>
        <scheme val="minor"/>
      </rPr>
      <t>-3,7-DIMETHYLOCTA-2,6-DIENYL-2-ETHYL BUTANOATE</t>
    </r>
  </si>
  <si>
    <r>
      <t xml:space="preserve">ETHYL </t>
    </r>
    <r>
      <rPr>
        <i/>
        <sz val="11"/>
        <rFont val="Calibri"/>
        <family val="2"/>
        <scheme val="minor"/>
      </rPr>
      <t>cis</t>
    </r>
    <r>
      <rPr>
        <sz val="11"/>
        <rFont val="Calibri"/>
        <family val="2"/>
        <scheme val="minor"/>
      </rPr>
      <t>-4-OCTENOATE</t>
    </r>
  </si>
  <si>
    <r>
      <t>3-HEPTYLDIHYDRO-5-METHYL-2(3</t>
    </r>
    <r>
      <rPr>
        <i/>
        <sz val="11"/>
        <rFont val="Calibri"/>
        <family val="2"/>
        <scheme val="minor"/>
      </rPr>
      <t>H</t>
    </r>
    <r>
      <rPr>
        <sz val="11"/>
        <rFont val="Calibri"/>
        <family val="2"/>
        <scheme val="minor"/>
      </rPr>
      <t>)-FURANONE</t>
    </r>
  </si>
  <si>
    <r>
      <t>cis</t>
    </r>
    <r>
      <rPr>
        <sz val="11"/>
        <rFont val="Calibri"/>
        <family val="2"/>
        <scheme val="minor"/>
      </rPr>
      <t>-3-HEXENYL FORMATE</t>
    </r>
  </si>
  <si>
    <r>
      <t>n</t>
    </r>
    <r>
      <rPr>
        <sz val="11"/>
        <rFont val="Calibri"/>
        <family val="2"/>
        <scheme val="minor"/>
      </rPr>
      <t>-HEXYL-2-BUTENOATE</t>
    </r>
  </si>
  <si>
    <r>
      <t xml:space="preserve">HYDROXYNONANOIC ACID, </t>
    </r>
    <r>
      <rPr>
        <i/>
        <sz val="11"/>
        <rFont val="Calibri"/>
        <family val="2"/>
        <scheme val="minor"/>
      </rPr>
      <t>δ</t>
    </r>
    <r>
      <rPr>
        <sz val="11"/>
        <rFont val="Calibri"/>
        <family val="2"/>
        <scheme val="minor"/>
      </rPr>
      <t>-LACTONE</t>
    </r>
  </si>
  <si>
    <r>
      <t>trans</t>
    </r>
    <r>
      <rPr>
        <sz val="11"/>
        <rFont val="Calibri"/>
        <family val="2"/>
        <scheme val="minor"/>
      </rPr>
      <t>-2-NONEN-1-OL</t>
    </r>
  </si>
  <si>
    <r>
      <t>p-</t>
    </r>
    <r>
      <rPr>
        <sz val="11"/>
        <rFont val="Calibri"/>
        <family val="2"/>
        <scheme val="minor"/>
      </rPr>
      <t>TOLYL-3-METHYL BUTYRATE</t>
    </r>
  </si>
  <si>
    <r>
      <t>n-</t>
    </r>
    <r>
      <rPr>
        <sz val="11"/>
        <rFont val="Calibri"/>
        <family val="2"/>
        <scheme val="minor"/>
      </rPr>
      <t>BUTYL -2-  METHYLBUTYRATE</t>
    </r>
  </si>
  <si>
    <r>
      <t>α</t>
    </r>
    <r>
      <rPr>
        <sz val="11"/>
        <rFont val="Calibri"/>
        <family val="2"/>
        <scheme val="minor"/>
      </rPr>
      <t>-FURFURYL OCTANOATE</t>
    </r>
  </si>
  <si>
    <r>
      <t>α</t>
    </r>
    <r>
      <rPr>
        <sz val="11"/>
        <rFont val="Calibri"/>
        <family val="2"/>
        <scheme val="minor"/>
      </rPr>
      <t>-FURFURYL PENTANOATE</t>
    </r>
  </si>
  <si>
    <r>
      <t>cis</t>
    </r>
    <r>
      <rPr>
        <sz val="11"/>
        <rFont val="Calibri"/>
        <family val="2"/>
        <scheme val="minor"/>
      </rPr>
      <t>-3-HEXENYL BUTYRATE</t>
    </r>
  </si>
  <si>
    <r>
      <t>cis</t>
    </r>
    <r>
      <rPr>
        <sz val="11"/>
        <rFont val="Calibri"/>
        <family val="2"/>
        <scheme val="minor"/>
      </rPr>
      <t>-3-HEXENYL HEXANOATE</t>
    </r>
  </si>
  <si>
    <r>
      <t>trans, trans</t>
    </r>
    <r>
      <rPr>
        <sz val="11"/>
        <rFont val="Calibri"/>
        <family val="2"/>
        <scheme val="minor"/>
      </rPr>
      <t>-2,4-HEXADIENAL</t>
    </r>
  </si>
  <si>
    <r>
      <t>d,l</t>
    </r>
    <r>
      <rPr>
        <sz val="11"/>
        <rFont val="Calibri"/>
        <family val="2"/>
        <scheme val="minor"/>
      </rPr>
      <t>-VALINE</t>
    </r>
  </si>
  <si>
    <r>
      <t>dl-(</t>
    </r>
    <r>
      <rPr>
        <sz val="11"/>
        <rFont val="Calibri"/>
        <family val="2"/>
        <scheme val="minor"/>
      </rPr>
      <t>3-AMINO-3-CARBOXYPROPYL) DIMETHYL…</t>
    </r>
  </si>
  <si>
    <r>
      <t>di</t>
    </r>
    <r>
      <rPr>
        <sz val="11"/>
        <rFont val="Calibri"/>
        <family val="2"/>
        <scheme val="minor"/>
      </rPr>
      <t>-ISOMENTHONE</t>
    </r>
  </si>
  <si>
    <r>
      <t>cis</t>
    </r>
    <r>
      <rPr>
        <sz val="11"/>
        <rFont val="Calibri"/>
        <family val="2"/>
        <scheme val="minor"/>
      </rPr>
      <t>-6-NONEN-1-OL</t>
    </r>
  </si>
  <si>
    <r>
      <t>2-</t>
    </r>
    <r>
      <rPr>
        <i/>
        <sz val="11"/>
        <rFont val="Calibri"/>
        <family val="2"/>
        <scheme val="minor"/>
      </rPr>
      <t>trans</t>
    </r>
    <r>
      <rPr>
        <sz val="11"/>
        <rFont val="Calibri"/>
        <family val="2"/>
        <scheme val="minor"/>
      </rPr>
      <t>-6-</t>
    </r>
    <r>
      <rPr>
        <i/>
        <sz val="11"/>
        <rFont val="Calibri"/>
        <family val="2"/>
        <scheme val="minor"/>
      </rPr>
      <t>trans</t>
    </r>
    <r>
      <rPr>
        <sz val="11"/>
        <rFont val="Calibri"/>
        <family val="2"/>
        <scheme val="minor"/>
      </rPr>
      <t>-OCTADIENAL</t>
    </r>
  </si>
  <si>
    <r>
      <t>cis</t>
    </r>
    <r>
      <rPr>
        <sz val="11"/>
        <rFont val="Calibri"/>
        <family val="2"/>
        <scheme val="minor"/>
      </rPr>
      <t>-3-OCTEN-1-OL</t>
    </r>
  </si>
  <si>
    <r>
      <t>bis-</t>
    </r>
    <r>
      <rPr>
        <sz val="11"/>
        <rFont val="Calibri"/>
        <family val="2"/>
        <scheme val="minor"/>
      </rPr>
      <t>(2,5-DIMETHYL-3-FURYL) DISULFIDE</t>
    </r>
  </si>
  <si>
    <r>
      <t>o-</t>
    </r>
    <r>
      <rPr>
        <sz val="11"/>
        <rFont val="Calibri"/>
        <family val="2"/>
        <scheme val="minor"/>
      </rPr>
      <t>CRESOL</t>
    </r>
  </si>
  <si>
    <r>
      <t>o-</t>
    </r>
    <r>
      <rPr>
        <sz val="11"/>
        <rFont val="Calibri"/>
        <family val="2"/>
        <scheme val="minor"/>
      </rPr>
      <t>(ETHOXYMETHYL) PHENOL</t>
    </r>
  </si>
  <si>
    <r>
      <t>trans</t>
    </r>
    <r>
      <rPr>
        <sz val="11"/>
        <rFont val="Calibri"/>
        <family val="2"/>
        <scheme val="minor"/>
      </rPr>
      <t>-3-HEPTENYL ACETATE</t>
    </r>
  </si>
  <si>
    <r>
      <t>trans</t>
    </r>
    <r>
      <rPr>
        <sz val="11"/>
        <rFont val="Calibri"/>
        <family val="2"/>
        <scheme val="minor"/>
      </rPr>
      <t>-3-HEPTENYL 2-METHYLPROPANOATE</t>
    </r>
  </si>
  <si>
    <r>
      <t>cis</t>
    </r>
    <r>
      <rPr>
        <sz val="11"/>
        <rFont val="Calibri"/>
        <family val="2"/>
        <scheme val="minor"/>
      </rPr>
      <t>-4-HEXENAL</t>
    </r>
  </si>
  <si>
    <r>
      <t>cis</t>
    </r>
    <r>
      <rPr>
        <sz val="11"/>
        <rFont val="Calibri"/>
        <family val="2"/>
        <scheme val="minor"/>
      </rPr>
      <t>-3-HEXENYL-2-METHYLBUTYRATE</t>
    </r>
  </si>
  <si>
    <r>
      <t>cis-</t>
    </r>
    <r>
      <rPr>
        <sz val="11"/>
        <rFont val="Calibri"/>
        <family val="2"/>
        <scheme val="minor"/>
      </rPr>
      <t>3-HEXENYL ISOVALERATE</t>
    </r>
  </si>
  <si>
    <r>
      <t>α</t>
    </r>
    <r>
      <rPr>
        <sz val="11"/>
        <rFont val="Calibri"/>
        <family val="2"/>
        <scheme val="minor"/>
      </rPr>
      <t>-METHYL-</t>
    </r>
    <r>
      <rPr>
        <i/>
        <sz val="11"/>
        <rFont val="Calibri"/>
        <family val="2"/>
        <scheme val="minor"/>
      </rPr>
      <t>β-</t>
    </r>
    <r>
      <rPr>
        <sz val="11"/>
        <rFont val="Calibri"/>
        <family val="2"/>
        <scheme val="minor"/>
      </rPr>
      <t xml:space="preserve">HYDROXYPROPYL </t>
    </r>
    <r>
      <rPr>
        <i/>
        <sz val="11"/>
        <rFont val="Calibri"/>
        <family val="2"/>
        <scheme val="minor"/>
      </rPr>
      <t>α</t>
    </r>
    <r>
      <rPr>
        <sz val="11"/>
        <rFont val="Calibri"/>
        <family val="2"/>
        <scheme val="minor"/>
      </rPr>
      <t>-METHYL-</t>
    </r>
    <r>
      <rPr>
        <i/>
        <sz val="11"/>
        <rFont val="Calibri"/>
        <family val="2"/>
        <scheme val="minor"/>
      </rPr>
      <t>β</t>
    </r>
    <r>
      <rPr>
        <sz val="11"/>
        <rFont val="Calibri"/>
        <family val="2"/>
        <scheme val="minor"/>
      </rPr>
      <t>-MERCAPTOPROPYL SULFIDE</t>
    </r>
  </si>
  <si>
    <r>
      <t>trans</t>
    </r>
    <r>
      <rPr>
        <sz val="11"/>
        <rFont val="Calibri"/>
        <family val="2"/>
        <scheme val="minor"/>
      </rPr>
      <t>-2-OCTEN-1-YL-ACETATE</t>
    </r>
  </si>
  <si>
    <r>
      <t>trans</t>
    </r>
    <r>
      <rPr>
        <sz val="11"/>
        <rFont val="Calibri"/>
        <family val="2"/>
        <scheme val="minor"/>
      </rPr>
      <t>-2-OCTEN-1-YL BUTANOATE</t>
    </r>
  </si>
  <si>
    <r>
      <t>o</t>
    </r>
    <r>
      <rPr>
        <sz val="11"/>
        <rFont val="Calibri"/>
        <family val="2"/>
        <scheme val="minor"/>
      </rPr>
      <t>-PROPYLPHENOL</t>
    </r>
  </si>
  <si>
    <r>
      <t>m-</t>
    </r>
    <r>
      <rPr>
        <sz val="11"/>
        <rFont val="Calibri"/>
        <family val="2"/>
        <scheme val="minor"/>
      </rPr>
      <t>CRESOL</t>
    </r>
  </si>
  <si>
    <r>
      <t>p-</t>
    </r>
    <r>
      <rPr>
        <sz val="11"/>
        <rFont val="Calibri"/>
        <family val="2"/>
        <scheme val="minor"/>
      </rPr>
      <t>MENTHA -1,8-DIEN-7-AL</t>
    </r>
  </si>
  <si>
    <r>
      <t>p</t>
    </r>
    <r>
      <rPr>
        <sz val="11"/>
        <rFont val="Calibri"/>
        <family val="2"/>
        <scheme val="minor"/>
      </rPr>
      <t>-MENTHA-1,3-DIENE</t>
    </r>
  </si>
  <si>
    <r>
      <t>p</t>
    </r>
    <r>
      <rPr>
        <sz val="11"/>
        <rFont val="Calibri"/>
        <family val="2"/>
        <scheme val="minor"/>
      </rPr>
      <t>-MENTHA -1,4-DIENE</t>
    </r>
  </si>
  <si>
    <r>
      <t>p</t>
    </r>
    <r>
      <rPr>
        <sz val="11"/>
        <rFont val="Calibri"/>
        <family val="2"/>
        <scheme val="minor"/>
      </rPr>
      <t>-MENTHA-1,4 (8)-DIEN-3-ONE</t>
    </r>
  </si>
  <si>
    <r>
      <t>p-</t>
    </r>
    <r>
      <rPr>
        <sz val="11"/>
        <rFont val="Calibri"/>
        <family val="2"/>
        <scheme val="minor"/>
      </rPr>
      <t>MENTHA-1,8-DIEN-7-YL-ACETATE</t>
    </r>
  </si>
  <si>
    <r>
      <t>p-</t>
    </r>
    <r>
      <rPr>
        <sz val="11"/>
        <rFont val="Calibri"/>
        <family val="2"/>
        <scheme val="minor"/>
      </rPr>
      <t>MENTHAN-2-OL</t>
    </r>
  </si>
  <si>
    <r>
      <t>p-</t>
    </r>
    <r>
      <rPr>
        <sz val="11"/>
        <rFont val="Calibri"/>
        <family val="2"/>
        <scheme val="minor"/>
      </rPr>
      <t>MENTH-3-EN-1-OL</t>
    </r>
  </si>
  <si>
    <r>
      <t>p</t>
    </r>
    <r>
      <rPr>
        <sz val="11"/>
        <rFont val="Calibri"/>
        <family val="2"/>
        <scheme val="minor"/>
      </rPr>
      <t>-MENTH-8-EN-1-OL</t>
    </r>
  </si>
  <si>
    <r>
      <t>p-</t>
    </r>
    <r>
      <rPr>
        <sz val="11"/>
        <rFont val="Calibri"/>
        <family val="2"/>
        <scheme val="minor"/>
      </rPr>
      <t>MENTH-8-EN-2-ONE</t>
    </r>
  </si>
  <si>
    <r>
      <t>1-</t>
    </r>
    <r>
      <rPr>
        <i/>
        <sz val="11"/>
        <rFont val="Calibri"/>
        <family val="2"/>
        <scheme val="minor"/>
      </rPr>
      <t>p</t>
    </r>
    <r>
      <rPr>
        <sz val="11"/>
        <rFont val="Calibri"/>
        <family val="2"/>
        <scheme val="minor"/>
      </rPr>
      <t>-MENTHEN-9-YL-ACETATE</t>
    </r>
  </si>
  <si>
    <r>
      <t>p</t>
    </r>
    <r>
      <rPr>
        <sz val="11"/>
        <rFont val="Calibri"/>
        <family val="2"/>
        <scheme val="minor"/>
      </rPr>
      <t>-METHOXYCINNAMALDEHYDE</t>
    </r>
  </si>
  <si>
    <r>
      <t>cis</t>
    </r>
    <r>
      <rPr>
        <sz val="11"/>
        <rFont val="Calibri"/>
        <family val="2"/>
        <scheme val="minor"/>
      </rPr>
      <t>-6-NONENAL</t>
    </r>
  </si>
  <si>
    <r>
      <t>delta</t>
    </r>
    <r>
      <rPr>
        <sz val="11"/>
        <rFont val="Calibri"/>
        <family val="2"/>
        <scheme val="minor"/>
      </rPr>
      <t>-TETRADECALACTONE</t>
    </r>
  </si>
  <si>
    <r>
      <t>trans</t>
    </r>
    <r>
      <rPr>
        <sz val="11"/>
        <rFont val="Calibri"/>
        <family val="2"/>
        <scheme val="minor"/>
      </rPr>
      <t>-2-METHYL-2-BUTENOIC ACID</t>
    </r>
  </si>
  <si>
    <r>
      <t>ε</t>
    </r>
    <r>
      <rPr>
        <sz val="11"/>
        <rFont val="Calibri"/>
        <family val="2"/>
        <scheme val="minor"/>
      </rPr>
      <t>-DODECALACTONE</t>
    </r>
  </si>
  <si>
    <r>
      <t>ε-</t>
    </r>
    <r>
      <rPr>
        <sz val="11"/>
        <rFont val="Calibri"/>
        <family val="2"/>
        <scheme val="minor"/>
      </rPr>
      <t>DECALACTONE</t>
    </r>
  </si>
  <si>
    <r>
      <t>δ-</t>
    </r>
    <r>
      <rPr>
        <sz val="11"/>
        <rFont val="Calibri"/>
        <family val="2"/>
        <scheme val="minor"/>
      </rPr>
      <t>DAMASCONE</t>
    </r>
  </si>
  <si>
    <r>
      <t>2-ETHYL-4-HYDROXY-5-METHYL-3(2</t>
    </r>
    <r>
      <rPr>
        <i/>
        <sz val="11"/>
        <rFont val="Calibri"/>
        <family val="2"/>
        <scheme val="minor"/>
      </rPr>
      <t>H</t>
    </r>
    <r>
      <rPr>
        <sz val="11"/>
        <rFont val="Calibri"/>
        <family val="2"/>
        <scheme val="minor"/>
      </rPr>
      <t>)-FURANONE</t>
    </r>
  </si>
  <si>
    <r>
      <t>α</t>
    </r>
    <r>
      <rPr>
        <sz val="11"/>
        <rFont val="Calibri"/>
        <family val="2"/>
        <scheme val="minor"/>
      </rPr>
      <t>-IONOL</t>
    </r>
  </si>
  <si>
    <r>
      <t>β</t>
    </r>
    <r>
      <rPr>
        <sz val="11"/>
        <rFont val="Calibri"/>
        <family val="2"/>
        <scheme val="minor"/>
      </rPr>
      <t>-IONOL</t>
    </r>
  </si>
  <si>
    <r>
      <t>DIHYDRO-β</t>
    </r>
    <r>
      <rPr>
        <i/>
        <sz val="11"/>
        <rFont val="Calibri"/>
        <family val="2"/>
        <scheme val="minor"/>
      </rPr>
      <t>-</t>
    </r>
    <r>
      <rPr>
        <sz val="11"/>
        <rFont val="Calibri"/>
        <family val="2"/>
        <scheme val="minor"/>
      </rPr>
      <t>IONONE</t>
    </r>
  </si>
  <si>
    <r>
      <t>DIHYDRO-</t>
    </r>
    <r>
      <rPr>
        <i/>
        <sz val="11"/>
        <rFont val="Calibri"/>
        <family val="2"/>
        <scheme val="minor"/>
      </rPr>
      <t>β-</t>
    </r>
    <r>
      <rPr>
        <sz val="11"/>
        <rFont val="Calibri"/>
        <family val="2"/>
        <scheme val="minor"/>
      </rPr>
      <t>IONOL</t>
    </r>
  </si>
  <si>
    <r>
      <t>DIHYDRO-</t>
    </r>
    <r>
      <rPr>
        <i/>
        <sz val="11"/>
        <rFont val="Calibri"/>
        <family val="2"/>
        <scheme val="minor"/>
      </rPr>
      <t>α-</t>
    </r>
    <r>
      <rPr>
        <sz val="11"/>
        <rFont val="Calibri"/>
        <family val="2"/>
        <scheme val="minor"/>
      </rPr>
      <t>IONONE</t>
    </r>
  </si>
  <si>
    <r>
      <t>p</t>
    </r>
    <r>
      <rPr>
        <sz val="11"/>
        <rFont val="Calibri"/>
        <family val="2"/>
        <scheme val="minor"/>
      </rPr>
      <t>-METHYLCINNAMALDEHYDE</t>
    </r>
  </si>
  <si>
    <r>
      <t xml:space="preserve">ETHYL </t>
    </r>
    <r>
      <rPr>
        <i/>
        <sz val="11"/>
        <rFont val="Calibri"/>
        <family val="2"/>
        <scheme val="minor"/>
      </rPr>
      <t xml:space="preserve">trans </t>
    </r>
    <r>
      <rPr>
        <sz val="11"/>
        <rFont val="Calibri"/>
        <family val="2"/>
        <scheme val="minor"/>
      </rPr>
      <t>-2-DECENOATE</t>
    </r>
  </si>
  <si>
    <r>
      <t xml:space="preserve">ETHYL </t>
    </r>
    <r>
      <rPr>
        <i/>
        <sz val="11"/>
        <rFont val="Calibri"/>
        <family val="2"/>
        <scheme val="minor"/>
      </rPr>
      <t>trans</t>
    </r>
    <r>
      <rPr>
        <sz val="11"/>
        <rFont val="Calibri"/>
        <family val="2"/>
        <scheme val="minor"/>
      </rPr>
      <t>-4-DECENOATE</t>
    </r>
  </si>
  <si>
    <r>
      <t xml:space="preserve">ETHYL </t>
    </r>
    <r>
      <rPr>
        <i/>
        <sz val="11"/>
        <rFont val="Calibri"/>
        <family val="2"/>
        <scheme val="minor"/>
      </rPr>
      <t>trans-</t>
    </r>
    <r>
      <rPr>
        <sz val="11"/>
        <rFont val="Calibri"/>
        <family val="2"/>
        <scheme val="minor"/>
      </rPr>
      <t>2-OCTENOATE</t>
    </r>
  </si>
  <si>
    <r>
      <t>cis</t>
    </r>
    <r>
      <rPr>
        <sz val="11"/>
        <rFont val="Calibri"/>
        <family val="2"/>
        <scheme val="minor"/>
      </rPr>
      <t>-5-ISOPROPENYL-</t>
    </r>
    <r>
      <rPr>
        <i/>
        <sz val="11"/>
        <rFont val="Calibri"/>
        <family val="2"/>
        <scheme val="minor"/>
      </rPr>
      <t>cis</t>
    </r>
    <r>
      <rPr>
        <sz val="11"/>
        <rFont val="Calibri"/>
        <family val="2"/>
        <scheme val="minor"/>
      </rPr>
      <t>-2-METHYL…</t>
    </r>
  </si>
  <si>
    <r>
      <t>p-</t>
    </r>
    <r>
      <rPr>
        <sz val="11"/>
        <rFont val="Calibri"/>
        <family val="2"/>
        <scheme val="minor"/>
      </rPr>
      <t>PROPYLPHENOL</t>
    </r>
  </si>
  <si>
    <r>
      <t>l-</t>
    </r>
    <r>
      <rPr>
        <sz val="11"/>
        <rFont val="Calibri"/>
        <family val="2"/>
        <scheme val="minor"/>
      </rPr>
      <t>ASPARTIC ACID</t>
    </r>
  </si>
  <si>
    <r>
      <t>α-</t>
    </r>
    <r>
      <rPr>
        <sz val="11"/>
        <rFont val="Calibri"/>
        <family val="2"/>
        <scheme val="minor"/>
      </rPr>
      <t>DAMASCONE</t>
    </r>
  </si>
  <si>
    <r>
      <t>2,5-DIMETHYL-4-METHOXY-3(2</t>
    </r>
    <r>
      <rPr>
        <i/>
        <sz val="11"/>
        <rFont val="Calibri"/>
        <family val="2"/>
        <scheme val="minor"/>
      </rPr>
      <t>H</t>
    </r>
    <r>
      <rPr>
        <sz val="11"/>
        <rFont val="Calibri"/>
        <family val="2"/>
        <scheme val="minor"/>
      </rPr>
      <t>)-FURANONE</t>
    </r>
  </si>
  <si>
    <r>
      <t>trans, trans</t>
    </r>
    <r>
      <rPr>
        <sz val="11"/>
        <rFont val="Calibri"/>
        <family val="2"/>
        <scheme val="minor"/>
      </rPr>
      <t>-2,4-DODECADIENAL</t>
    </r>
  </si>
  <si>
    <r>
      <t xml:space="preserve">ETHYL </t>
    </r>
    <r>
      <rPr>
        <i/>
        <sz val="11"/>
        <rFont val="Calibri"/>
        <family val="2"/>
        <scheme val="minor"/>
      </rPr>
      <t>trans-</t>
    </r>
    <r>
      <rPr>
        <sz val="11"/>
        <rFont val="Calibri"/>
        <family val="2"/>
        <scheme val="minor"/>
      </rPr>
      <t>2-HEXENOATE</t>
    </r>
  </si>
  <si>
    <r>
      <t xml:space="preserve">ETHYL </t>
    </r>
    <r>
      <rPr>
        <i/>
        <sz val="11"/>
        <rFont val="Calibri"/>
        <family val="2"/>
        <scheme val="minor"/>
      </rPr>
      <t>cis</t>
    </r>
    <r>
      <rPr>
        <sz val="11"/>
        <rFont val="Calibri"/>
        <family val="2"/>
        <scheme val="minor"/>
      </rPr>
      <t>-4,7-OCTADIENOATE</t>
    </r>
  </si>
  <si>
    <r>
      <t>cis</t>
    </r>
    <r>
      <rPr>
        <sz val="11"/>
        <rFont val="Calibri"/>
        <family val="2"/>
        <scheme val="minor"/>
      </rPr>
      <t>-3-HEXENYL BENZOATE</t>
    </r>
  </si>
  <si>
    <r>
      <t>cis</t>
    </r>
    <r>
      <rPr>
        <sz val="11"/>
        <rFont val="Calibri"/>
        <family val="2"/>
        <scheme val="minor"/>
      </rPr>
      <t>-3-HEXENYL cis</t>
    </r>
    <r>
      <rPr>
        <i/>
        <sz val="11"/>
        <rFont val="Calibri"/>
        <family val="2"/>
        <scheme val="minor"/>
      </rPr>
      <t>-3-</t>
    </r>
    <r>
      <rPr>
        <sz val="11"/>
        <rFont val="Calibri"/>
        <family val="2"/>
        <scheme val="minor"/>
      </rPr>
      <t>HEXENOATE</t>
    </r>
  </si>
  <si>
    <r>
      <t>cis</t>
    </r>
    <r>
      <rPr>
        <sz val="11"/>
        <rFont val="Calibri"/>
        <family val="2"/>
        <scheme val="minor"/>
      </rPr>
      <t>-3-HEXENYL LACTATE</t>
    </r>
  </si>
  <si>
    <r>
      <t xml:space="preserve">HEXYL </t>
    </r>
    <r>
      <rPr>
        <i/>
        <sz val="11"/>
        <rFont val="Calibri"/>
        <family val="2"/>
        <scheme val="minor"/>
      </rPr>
      <t>trans</t>
    </r>
    <r>
      <rPr>
        <sz val="11"/>
        <rFont val="Calibri"/>
        <family val="2"/>
        <scheme val="minor"/>
      </rPr>
      <t>-2-HEXENOATE</t>
    </r>
  </si>
  <si>
    <r>
      <t>1-</t>
    </r>
    <r>
      <rPr>
        <i/>
        <sz val="11"/>
        <rFont val="Calibri"/>
        <family val="2"/>
        <scheme val="minor"/>
      </rPr>
      <t>p</t>
    </r>
    <r>
      <rPr>
        <sz val="11"/>
        <rFont val="Calibri"/>
        <family val="2"/>
        <scheme val="minor"/>
      </rPr>
      <t>-MENTHENE-8-THIOL</t>
    </r>
  </si>
  <si>
    <r>
      <t>cis</t>
    </r>
    <r>
      <rPr>
        <sz val="11"/>
        <rFont val="Calibri"/>
        <family val="2"/>
        <scheme val="minor"/>
      </rPr>
      <t>-2-NONEN-1-OL</t>
    </r>
  </si>
  <si>
    <r>
      <t>trans, trans</t>
    </r>
    <r>
      <rPr>
        <sz val="11"/>
        <rFont val="Calibri"/>
        <family val="2"/>
        <scheme val="minor"/>
      </rPr>
      <t>-2,4-OCTADIENAL</t>
    </r>
  </si>
  <si>
    <r>
      <t>cis</t>
    </r>
    <r>
      <rPr>
        <sz val="11"/>
        <rFont val="Calibri"/>
        <family val="2"/>
        <scheme val="minor"/>
      </rPr>
      <t>-5-OCTEN-1-OL</t>
    </r>
  </si>
  <si>
    <r>
      <t>p-</t>
    </r>
    <r>
      <rPr>
        <sz val="11"/>
        <rFont val="Calibri"/>
        <family val="2"/>
        <scheme val="minor"/>
      </rPr>
      <t>TOLYL OCTANOATE</t>
    </r>
  </si>
  <si>
    <r>
      <t>o</t>
    </r>
    <r>
      <rPr>
        <sz val="11"/>
        <rFont val="Calibri"/>
        <family val="2"/>
        <scheme val="minor"/>
      </rPr>
      <t>-TOLYL SALICYLATE</t>
    </r>
  </si>
  <si>
    <r>
      <t>p-</t>
    </r>
    <r>
      <rPr>
        <sz val="11"/>
        <rFont val="Calibri"/>
        <family val="2"/>
        <scheme val="minor"/>
      </rPr>
      <t>VINYLPHENOL</t>
    </r>
  </si>
  <si>
    <r>
      <t>α-</t>
    </r>
    <r>
      <rPr>
        <sz val="11"/>
        <rFont val="Calibri"/>
        <family val="2"/>
        <scheme val="minor"/>
      </rPr>
      <t>CAMPHOLENIC ALCOHOL</t>
    </r>
  </si>
  <si>
    <r>
      <t xml:space="preserve">5-HYDROXY-2-DECENOIC ACID </t>
    </r>
    <r>
      <rPr>
        <i/>
        <sz val="11"/>
        <rFont val="Calibri"/>
        <family val="2"/>
        <scheme val="minor"/>
      </rPr>
      <t>d</t>
    </r>
    <r>
      <rPr>
        <sz val="11"/>
        <rFont val="Calibri"/>
        <family val="2"/>
        <scheme val="minor"/>
      </rPr>
      <t>-LACTONE</t>
    </r>
  </si>
  <si>
    <r>
      <t xml:space="preserve">5-HYDROXY-7-DECENOIC ACID </t>
    </r>
    <r>
      <rPr>
        <i/>
        <sz val="11"/>
        <rFont val="Calibri"/>
        <family val="2"/>
        <scheme val="minor"/>
      </rPr>
      <t>d-</t>
    </r>
    <r>
      <rPr>
        <sz val="11"/>
        <rFont val="Calibri"/>
        <family val="2"/>
        <scheme val="minor"/>
      </rPr>
      <t>LACTONE</t>
    </r>
  </si>
  <si>
    <r>
      <t>l</t>
    </r>
    <r>
      <rPr>
        <sz val="11"/>
        <rFont val="Calibri"/>
        <family val="2"/>
        <scheme val="minor"/>
      </rPr>
      <t>-MENTHYL LACTATE</t>
    </r>
  </si>
  <si>
    <r>
      <t>cis-</t>
    </r>
    <r>
      <rPr>
        <sz val="11"/>
        <rFont val="Calibri"/>
        <family val="2"/>
        <scheme val="minor"/>
      </rPr>
      <t>5-OCTENAL</t>
    </r>
  </si>
  <si>
    <r>
      <t>o-</t>
    </r>
    <r>
      <rPr>
        <sz val="11"/>
        <rFont val="Calibri"/>
        <family val="2"/>
        <scheme val="minor"/>
      </rPr>
      <t>TOLYL ISOBUTYRATE</t>
    </r>
  </si>
  <si>
    <r>
      <t>ETHYL METHYL-</t>
    </r>
    <r>
      <rPr>
        <i/>
        <sz val="11"/>
        <rFont val="Calibri"/>
        <family val="2"/>
        <scheme val="minor"/>
      </rPr>
      <t>p</t>
    </r>
    <r>
      <rPr>
        <sz val="11"/>
        <rFont val="Calibri"/>
        <family val="2"/>
        <scheme val="minor"/>
      </rPr>
      <t>-TOLYLGLYCIDATE</t>
    </r>
  </si>
  <si>
    <r>
      <t xml:space="preserve">5-HYDROXY-8-UNDECENOIC ACID </t>
    </r>
    <r>
      <rPr>
        <i/>
        <sz val="11"/>
        <rFont val="Calibri"/>
        <family val="2"/>
        <scheme val="minor"/>
      </rPr>
      <t>δ</t>
    </r>
    <r>
      <rPr>
        <sz val="11"/>
        <rFont val="Calibri"/>
        <family val="2"/>
        <scheme val="minor"/>
      </rPr>
      <t>-LACTONE</t>
    </r>
  </si>
  <si>
    <r>
      <t>(Z)-</t>
    </r>
    <r>
      <rPr>
        <sz val="11"/>
        <rFont val="Calibri"/>
        <family val="2"/>
        <scheme val="minor"/>
      </rPr>
      <t>3 &amp;</t>
    </r>
    <r>
      <rPr>
        <i/>
        <sz val="11"/>
        <rFont val="Calibri"/>
        <family val="2"/>
        <scheme val="minor"/>
      </rPr>
      <t xml:space="preserve"> (E)-</t>
    </r>
    <r>
      <rPr>
        <sz val="11"/>
        <rFont val="Calibri"/>
        <family val="2"/>
        <scheme val="minor"/>
      </rPr>
      <t>2-HEXENYL PROPIONATE</t>
    </r>
  </si>
  <si>
    <r>
      <t>(</t>
    </r>
    <r>
      <rPr>
        <i/>
        <sz val="11"/>
        <rFont val="Calibri"/>
        <family val="2"/>
        <scheme val="minor"/>
      </rPr>
      <t>Z</t>
    </r>
    <r>
      <rPr>
        <sz val="11"/>
        <rFont val="Calibri"/>
        <family val="2"/>
        <scheme val="minor"/>
      </rPr>
      <t>)-4-HYDROXY-6-DODECENOIC ACID LACTONE</t>
    </r>
  </si>
  <si>
    <r>
      <t>3-(1-MENTHOXY)</t>
    </r>
    <r>
      <rPr>
        <sz val="11"/>
        <rFont val="Calibri"/>
        <family val="2"/>
        <scheme val="minor"/>
      </rPr>
      <t>-PROPANE-1,2 DIOL</t>
    </r>
  </si>
  <si>
    <r>
      <t>γ</t>
    </r>
    <r>
      <rPr>
        <sz val="11"/>
        <rFont val="Calibri"/>
        <family val="2"/>
        <scheme val="minor"/>
      </rPr>
      <t>-METHYLDECALACTONE</t>
    </r>
  </si>
  <si>
    <r>
      <t xml:space="preserve">ETHYL VANILLIN </t>
    </r>
    <r>
      <rPr>
        <i/>
        <sz val="11"/>
        <rFont val="Calibri"/>
        <family val="2"/>
        <scheme val="minor"/>
      </rPr>
      <t>B</t>
    </r>
    <r>
      <rPr>
        <sz val="11"/>
        <rFont val="Calibri"/>
        <family val="2"/>
        <scheme val="minor"/>
      </rPr>
      <t>-D-GLUCOPYRANOSIDE</t>
    </r>
  </si>
  <si>
    <r>
      <t>l</t>
    </r>
    <r>
      <rPr>
        <sz val="11"/>
        <rFont val="Calibri"/>
        <family val="2"/>
        <scheme val="minor"/>
      </rPr>
      <t>-MENTHOL ETHYLENE GLYCOL CARBONATE</t>
    </r>
  </si>
  <si>
    <r>
      <t>l</t>
    </r>
    <r>
      <rPr>
        <sz val="11"/>
        <rFont val="Calibri"/>
        <family val="2"/>
        <scheme val="minor"/>
      </rPr>
      <t>-MENTHOL 1- and 2-PROPYLENE GLYCOL CARBONATE</t>
    </r>
  </si>
  <si>
    <r>
      <t>l</t>
    </r>
    <r>
      <rPr>
        <sz val="11"/>
        <rFont val="Calibri"/>
        <family val="2"/>
        <scheme val="minor"/>
      </rPr>
      <t>-MENTHONE 1,2-GLYCEROL KETAL</t>
    </r>
  </si>
  <si>
    <r>
      <t>d</t>
    </r>
    <r>
      <rPr>
        <sz val="11"/>
        <rFont val="Calibri"/>
        <family val="2"/>
        <scheme val="minor"/>
      </rPr>
      <t>,</t>
    </r>
    <r>
      <rPr>
        <i/>
        <sz val="11"/>
        <rFont val="Calibri"/>
        <family val="2"/>
        <scheme val="minor"/>
      </rPr>
      <t>l</t>
    </r>
    <r>
      <rPr>
        <sz val="11"/>
        <rFont val="Calibri"/>
        <family val="2"/>
        <scheme val="minor"/>
      </rPr>
      <t>-MENTHONE 1,2-GLYCEROL KETAL</t>
    </r>
  </si>
  <si>
    <r>
      <t xml:space="preserve">cis- </t>
    </r>
    <r>
      <rPr>
        <sz val="11"/>
        <rFont val="Calibri"/>
        <family val="2"/>
        <scheme val="minor"/>
      </rPr>
      <t xml:space="preserve">and </t>
    </r>
    <r>
      <rPr>
        <i/>
        <sz val="11"/>
        <rFont val="Calibri"/>
        <family val="2"/>
        <scheme val="minor"/>
      </rPr>
      <t>trans</t>
    </r>
    <r>
      <rPr>
        <sz val="11"/>
        <rFont val="Calibri"/>
        <family val="2"/>
        <scheme val="minor"/>
      </rPr>
      <t>-MENTHONE-8-THIOACETATE</t>
    </r>
  </si>
  <si>
    <r>
      <t>mono</t>
    </r>
    <r>
      <rPr>
        <sz val="11"/>
        <rFont val="Calibri"/>
        <family val="2"/>
        <scheme val="minor"/>
      </rPr>
      <t>-MENTHYL SUCCINATE</t>
    </r>
  </si>
  <si>
    <r>
      <t>l-</t>
    </r>
    <r>
      <rPr>
        <sz val="11"/>
        <rFont val="Calibri"/>
        <family val="2"/>
        <scheme val="minor"/>
      </rPr>
      <t>and</t>
    </r>
    <r>
      <rPr>
        <i/>
        <sz val="11"/>
        <rFont val="Calibri"/>
        <family val="2"/>
        <scheme val="minor"/>
      </rPr>
      <t xml:space="preserve"> dl</t>
    </r>
    <r>
      <rPr>
        <sz val="11"/>
        <rFont val="Calibri"/>
        <family val="2"/>
        <scheme val="minor"/>
      </rPr>
      <t>-ALANINE</t>
    </r>
  </si>
  <si>
    <r>
      <t>l-</t>
    </r>
    <r>
      <rPr>
        <sz val="11"/>
        <rFont val="Calibri"/>
        <family val="2"/>
        <scheme val="minor"/>
      </rPr>
      <t>ARGININE</t>
    </r>
  </si>
  <si>
    <r>
      <t>(</t>
    </r>
    <r>
      <rPr>
        <i/>
        <sz val="11"/>
        <rFont val="Calibri"/>
        <family val="2"/>
        <scheme val="minor"/>
      </rPr>
      <t>Z</t>
    </r>
    <r>
      <rPr>
        <sz val="11"/>
        <rFont val="Calibri"/>
        <family val="2"/>
        <scheme val="minor"/>
      </rPr>
      <t>)-4-HEPTEN-1-OL</t>
    </r>
  </si>
  <si>
    <r>
      <t>B</t>
    </r>
    <r>
      <rPr>
        <sz val="11"/>
        <rFont val="Calibri"/>
        <family val="2"/>
        <scheme val="minor"/>
      </rPr>
      <t>-IONYL ACETATE</t>
    </r>
  </si>
  <si>
    <r>
      <t>α</t>
    </r>
    <r>
      <rPr>
        <sz val="11"/>
        <rFont val="Calibri"/>
        <family val="2"/>
        <scheme val="minor"/>
      </rPr>
      <t>-ISOMETHYLIONYL ACETATE</t>
    </r>
  </si>
  <si>
    <r>
      <t>cis</t>
    </r>
    <r>
      <rPr>
        <sz val="11"/>
        <rFont val="Calibri"/>
        <family val="2"/>
        <scheme val="minor"/>
      </rPr>
      <t xml:space="preserve">- and </t>
    </r>
    <r>
      <rPr>
        <i/>
        <sz val="11"/>
        <rFont val="Calibri"/>
        <family val="2"/>
        <scheme val="minor"/>
      </rPr>
      <t>trans</t>
    </r>
    <r>
      <rPr>
        <sz val="11"/>
        <rFont val="Calibri"/>
        <family val="2"/>
        <scheme val="minor"/>
      </rPr>
      <t>-p-1(7), 8-MENTHADIEN-2-YL-ACETATE</t>
    </r>
  </si>
  <si>
    <r>
      <t>3-</t>
    </r>
    <r>
      <rPr>
        <sz val="11"/>
        <rFont val="Calibri"/>
        <family val="2"/>
        <scheme val="minor"/>
      </rPr>
      <t>(l-MENTHOXY)-2-MENTHYLPROPANE-1,2-DIOL</t>
    </r>
  </si>
  <si>
    <r>
      <t>S</t>
    </r>
    <r>
      <rPr>
        <sz val="11"/>
        <rFont val="Calibri"/>
        <family val="2"/>
        <scheme val="minor"/>
      </rPr>
      <t>-METHYL BENZOTHIOATE</t>
    </r>
  </si>
  <si>
    <r>
      <t>METHYL (</t>
    </r>
    <r>
      <rPr>
        <i/>
        <sz val="11"/>
        <rFont val="Calibri"/>
        <family val="2"/>
        <scheme val="minor"/>
      </rPr>
      <t>E</t>
    </r>
    <r>
      <rPr>
        <sz val="11"/>
        <rFont val="Calibri"/>
        <family val="2"/>
        <scheme val="minor"/>
      </rPr>
      <t>)-2-(</t>
    </r>
    <r>
      <rPr>
        <i/>
        <sz val="11"/>
        <rFont val="Calibri"/>
        <family val="2"/>
        <scheme val="minor"/>
      </rPr>
      <t>Z</t>
    </r>
    <r>
      <rPr>
        <sz val="11"/>
        <rFont val="Calibri"/>
        <family val="2"/>
        <scheme val="minor"/>
      </rPr>
      <t>)-4-DECADIENOATE</t>
    </r>
  </si>
  <si>
    <r>
      <t>S</t>
    </r>
    <r>
      <rPr>
        <sz val="11"/>
        <rFont val="Calibri"/>
        <family val="2"/>
        <scheme val="minor"/>
      </rPr>
      <t>-METHYL HEXANETHIOATE</t>
    </r>
  </si>
  <si>
    <r>
      <t>S-</t>
    </r>
    <r>
      <rPr>
        <sz val="11"/>
        <rFont val="Calibri"/>
        <family val="2"/>
        <scheme val="minor"/>
      </rPr>
      <t>METHYL 3-METHYLBUTANETHIOATE</t>
    </r>
  </si>
  <si>
    <r>
      <t>S-</t>
    </r>
    <r>
      <rPr>
        <sz val="11"/>
        <rFont val="Calibri"/>
        <family val="2"/>
        <scheme val="minor"/>
      </rPr>
      <t>METHYL 4-METHYLPENTANETHIOATE</t>
    </r>
  </si>
  <si>
    <r>
      <t>S</t>
    </r>
    <r>
      <rPr>
        <sz val="11"/>
        <rFont val="Calibri"/>
        <family val="2"/>
        <scheme val="minor"/>
      </rPr>
      <t>-METHYL THIOACETATE</t>
    </r>
  </si>
  <si>
    <r>
      <t>bis</t>
    </r>
    <r>
      <rPr>
        <sz val="11"/>
        <rFont val="Calibri"/>
        <family val="2"/>
        <scheme val="minor"/>
      </rPr>
      <t>-(METHYLTHIO) METHANE</t>
    </r>
  </si>
  <si>
    <r>
      <t>(</t>
    </r>
    <r>
      <rPr>
        <i/>
        <sz val="11"/>
        <rFont val="Calibri"/>
        <family val="2"/>
        <scheme val="minor"/>
      </rPr>
      <t>E</t>
    </r>
    <r>
      <rPr>
        <sz val="11"/>
        <rFont val="Calibri"/>
        <family val="2"/>
        <scheme val="minor"/>
      </rPr>
      <t>)-3-(</t>
    </r>
    <r>
      <rPr>
        <i/>
        <sz val="11"/>
        <rFont val="Calibri"/>
        <family val="2"/>
        <scheme val="minor"/>
      </rPr>
      <t>Z</t>
    </r>
    <r>
      <rPr>
        <sz val="11"/>
        <rFont val="Calibri"/>
        <family val="2"/>
        <scheme val="minor"/>
      </rPr>
      <t>)-6-NONADIEN-1-OL</t>
    </r>
  </si>
  <si>
    <r>
      <t>(</t>
    </r>
    <r>
      <rPr>
        <i/>
        <sz val="11"/>
        <rFont val="Calibri"/>
        <family val="2"/>
        <scheme val="minor"/>
      </rPr>
      <t>E</t>
    </r>
    <r>
      <rPr>
        <sz val="11"/>
        <rFont val="Calibri"/>
        <family val="2"/>
        <scheme val="minor"/>
      </rPr>
      <t>)-2-OCTEN-1-OL</t>
    </r>
  </si>
  <si>
    <r>
      <t>(E)</t>
    </r>
    <r>
      <rPr>
        <sz val="11"/>
        <rFont val="Calibri"/>
        <family val="2"/>
        <scheme val="minor"/>
      </rPr>
      <t>- 2- BUTENOIC ACID</t>
    </r>
  </si>
  <si>
    <r>
      <t>(</t>
    </r>
    <r>
      <rPr>
        <i/>
        <sz val="11"/>
        <rFont val="Calibri"/>
        <family val="2"/>
        <scheme val="minor"/>
      </rPr>
      <t>E,E)-</t>
    </r>
    <r>
      <rPr>
        <sz val="11"/>
        <rFont val="Calibri"/>
        <family val="2"/>
        <scheme val="minor"/>
      </rPr>
      <t>2,4-DECADIEN-1-OL</t>
    </r>
  </si>
  <si>
    <r>
      <t>6,7-DIHYDRO-2,3-DIMETHYL-5</t>
    </r>
    <r>
      <rPr>
        <i/>
        <sz val="11"/>
        <rFont val="Calibri"/>
        <family val="2"/>
        <scheme val="minor"/>
      </rPr>
      <t>H</t>
    </r>
    <r>
      <rPr>
        <sz val="11"/>
        <rFont val="Calibri"/>
        <family val="2"/>
        <scheme val="minor"/>
      </rPr>
      <t>-CYCLOPENTAPYRAZINE</t>
    </r>
  </si>
  <si>
    <r>
      <t>(</t>
    </r>
    <r>
      <rPr>
        <i/>
        <sz val="11"/>
        <rFont val="Calibri"/>
        <family val="2"/>
        <scheme val="minor"/>
      </rPr>
      <t>E</t>
    </r>
    <r>
      <rPr>
        <sz val="11"/>
        <rFont val="Calibri"/>
        <family val="2"/>
        <scheme val="minor"/>
      </rPr>
      <t>) -2-HEPTENOIC ACID</t>
    </r>
  </si>
  <si>
    <r>
      <t>(</t>
    </r>
    <r>
      <rPr>
        <sz val="11"/>
        <rFont val="Calibri"/>
        <family val="2"/>
        <scheme val="minor"/>
      </rPr>
      <t>E,E</t>
    </r>
    <r>
      <rPr>
        <i/>
        <sz val="11"/>
        <rFont val="Calibri"/>
        <family val="2"/>
        <scheme val="minor"/>
      </rPr>
      <t>)-</t>
    </r>
    <r>
      <rPr>
        <sz val="11"/>
        <rFont val="Calibri"/>
        <family val="2"/>
        <scheme val="minor"/>
      </rPr>
      <t>2-4 HEXADIENOIC ACID</t>
    </r>
  </si>
  <si>
    <r>
      <t>(E)-</t>
    </r>
    <r>
      <rPr>
        <sz val="11"/>
        <rFont val="Calibri"/>
        <family val="2"/>
        <scheme val="minor"/>
      </rPr>
      <t>2-HEXENYL BUTYRATE</t>
    </r>
  </si>
  <si>
    <r>
      <t>(E)-</t>
    </r>
    <r>
      <rPr>
        <sz val="11"/>
        <rFont val="Calibri"/>
        <family val="2"/>
        <scheme val="minor"/>
      </rPr>
      <t>2-HEXENYL FORMATE</t>
    </r>
  </si>
  <si>
    <r>
      <t>(</t>
    </r>
    <r>
      <rPr>
        <i/>
        <sz val="11"/>
        <rFont val="Calibri"/>
        <family val="2"/>
        <scheme val="minor"/>
      </rPr>
      <t>Z</t>
    </r>
    <r>
      <rPr>
        <sz val="11"/>
        <rFont val="Calibri"/>
        <family val="2"/>
        <scheme val="minor"/>
      </rPr>
      <t>)-3-HEXENYL (</t>
    </r>
    <r>
      <rPr>
        <i/>
        <sz val="11"/>
        <rFont val="Calibri"/>
        <family val="2"/>
        <scheme val="minor"/>
      </rPr>
      <t>E</t>
    </r>
    <r>
      <rPr>
        <sz val="11"/>
        <rFont val="Calibri"/>
        <family val="2"/>
        <scheme val="minor"/>
      </rPr>
      <t>)-2-HEXENOATE</t>
    </r>
  </si>
  <si>
    <r>
      <t>(</t>
    </r>
    <r>
      <rPr>
        <i/>
        <sz val="11"/>
        <rFont val="Calibri"/>
        <family val="2"/>
        <scheme val="minor"/>
      </rPr>
      <t>Z</t>
    </r>
    <r>
      <rPr>
        <sz val="11"/>
        <rFont val="Calibri"/>
        <family val="2"/>
        <scheme val="minor"/>
      </rPr>
      <t>)-3-HEXENYL ISOBUTYRATE</t>
    </r>
  </si>
  <si>
    <r>
      <t>(E)-</t>
    </r>
    <r>
      <rPr>
        <sz val="11"/>
        <rFont val="Calibri"/>
        <family val="2"/>
        <scheme val="minor"/>
      </rPr>
      <t>2-HEXENYL ISOVALERATE</t>
    </r>
  </si>
  <si>
    <r>
      <t>(Z)</t>
    </r>
    <r>
      <rPr>
        <sz val="11"/>
        <rFont val="Calibri"/>
        <family val="2"/>
        <scheme val="minor"/>
      </rPr>
      <t>-3-HEXENYL</t>
    </r>
    <r>
      <rPr>
        <i/>
        <sz val="11"/>
        <rFont val="Calibri"/>
        <family val="2"/>
        <scheme val="minor"/>
      </rPr>
      <t xml:space="preserve"> (E)-</t>
    </r>
    <r>
      <rPr>
        <sz val="11"/>
        <rFont val="Calibri"/>
        <family val="2"/>
        <scheme val="minor"/>
      </rPr>
      <t>2-METHYL 2- BUTENOATE</t>
    </r>
  </si>
  <si>
    <r>
      <t>(E)</t>
    </r>
    <r>
      <rPr>
        <sz val="11"/>
        <rFont val="Calibri"/>
        <family val="2"/>
        <scheme val="minor"/>
      </rPr>
      <t>-2-HEXENYL PROPIONATE</t>
    </r>
  </si>
  <si>
    <r>
      <t>(Z)</t>
    </r>
    <r>
      <rPr>
        <sz val="11"/>
        <rFont val="Calibri"/>
        <family val="2"/>
        <scheme val="minor"/>
      </rPr>
      <t>-3-HEXENYL PROPIONATE</t>
    </r>
  </si>
  <si>
    <r>
      <t>(Z</t>
    </r>
    <r>
      <rPr>
        <sz val="11"/>
        <rFont val="Calibri"/>
        <family val="2"/>
        <scheme val="minor"/>
      </rPr>
      <t>) -3-HEXENYL PYRUVATE</t>
    </r>
  </si>
  <si>
    <r>
      <t>(E</t>
    </r>
    <r>
      <rPr>
        <sz val="11"/>
        <rFont val="Calibri"/>
        <family val="2"/>
        <scheme val="minor"/>
      </rPr>
      <t>)-2-HEXENYL VALERATE</t>
    </r>
  </si>
  <si>
    <r>
      <t>(Z</t>
    </r>
    <r>
      <rPr>
        <sz val="11"/>
        <rFont val="Calibri"/>
        <family val="2"/>
        <scheme val="minor"/>
      </rPr>
      <t>)-3-HEXENYL VALERATE</t>
    </r>
  </si>
  <si>
    <r>
      <t>4-HYDROXY-4-METHYL-7-</t>
    </r>
    <r>
      <rPr>
        <i/>
        <sz val="11"/>
        <rFont val="Calibri"/>
        <family val="2"/>
        <scheme val="minor"/>
      </rPr>
      <t>cis</t>
    </r>
    <r>
      <rPr>
        <sz val="11"/>
        <rFont val="Calibri"/>
        <family val="2"/>
        <scheme val="minor"/>
      </rPr>
      <t>-DECENOIC…</t>
    </r>
  </si>
  <si>
    <r>
      <t>(</t>
    </r>
    <r>
      <rPr>
        <i/>
        <sz val="11"/>
        <rFont val="Calibri"/>
        <family val="2"/>
        <scheme val="minor"/>
      </rPr>
      <t>E,Z</t>
    </r>
    <r>
      <rPr>
        <sz val="11"/>
        <rFont val="Calibri"/>
        <family val="2"/>
        <scheme val="minor"/>
      </rPr>
      <t>)-2,6-NONADIEN-1-OL ACETATE</t>
    </r>
  </si>
  <si>
    <r>
      <t>(</t>
    </r>
    <r>
      <rPr>
        <i/>
        <sz val="11"/>
        <rFont val="Calibri"/>
        <family val="2"/>
        <scheme val="minor"/>
      </rPr>
      <t>E,Z</t>
    </r>
    <r>
      <rPr>
        <sz val="11"/>
        <rFont val="Calibri"/>
        <family val="2"/>
        <scheme val="minor"/>
      </rPr>
      <t>)-3,6-NONADIEN-1-OL ACETATE</t>
    </r>
  </si>
  <si>
    <r>
      <t>(</t>
    </r>
    <r>
      <rPr>
        <i/>
        <sz val="11"/>
        <rFont val="Calibri"/>
        <family val="2"/>
        <scheme val="minor"/>
      </rPr>
      <t>E,E</t>
    </r>
    <r>
      <rPr>
        <sz val="11"/>
        <rFont val="Calibri"/>
        <family val="2"/>
        <scheme val="minor"/>
      </rPr>
      <t>)-2,4-OCTADIENE-1-OL</t>
    </r>
  </si>
  <si>
    <r>
      <t>cis-</t>
    </r>
    <r>
      <rPr>
        <sz val="11"/>
        <rFont val="Calibri"/>
        <family val="2"/>
        <scheme val="minor"/>
      </rPr>
      <t>4-DECENYL ACETATE</t>
    </r>
  </si>
  <si>
    <r>
      <t>(</t>
    </r>
    <r>
      <rPr>
        <i/>
        <sz val="11"/>
        <rFont val="Calibri"/>
        <family val="2"/>
        <scheme val="minor"/>
      </rPr>
      <t>E</t>
    </r>
    <r>
      <rPr>
        <sz val="11"/>
        <rFont val="Calibri"/>
        <family val="2"/>
        <scheme val="minor"/>
      </rPr>
      <t>) &amp; (</t>
    </r>
    <r>
      <rPr>
        <i/>
        <sz val="11"/>
        <rFont val="Calibri"/>
        <family val="2"/>
        <scheme val="minor"/>
      </rPr>
      <t>Z</t>
    </r>
    <r>
      <rPr>
        <sz val="11"/>
        <rFont val="Calibri"/>
        <family val="2"/>
        <scheme val="minor"/>
      </rPr>
      <t>)-4,8-DIMETHYL-3,7-NONADIEN-2-ONE</t>
    </r>
  </si>
  <si>
    <r>
      <t>cis- and trans</t>
    </r>
    <r>
      <rPr>
        <sz val="11"/>
        <rFont val="Calibri"/>
        <family val="2"/>
        <scheme val="minor"/>
      </rPr>
      <t>-2,5-DIMETHYLTETRAHYDROFURAN-3-THIOL</t>
    </r>
  </si>
  <si>
    <r>
      <t xml:space="preserve">cis- </t>
    </r>
    <r>
      <rPr>
        <sz val="11"/>
        <rFont val="Calibri"/>
        <family val="2"/>
        <scheme val="minor"/>
      </rPr>
      <t xml:space="preserve">and </t>
    </r>
    <r>
      <rPr>
        <i/>
        <sz val="11"/>
        <rFont val="Calibri"/>
        <family val="2"/>
        <scheme val="minor"/>
      </rPr>
      <t>trans-</t>
    </r>
    <r>
      <rPr>
        <sz val="11"/>
        <rFont val="Calibri"/>
        <family val="2"/>
        <scheme val="minor"/>
      </rPr>
      <t>2,5-DIMETHYLTETRAHYDRO-3-FURYL THIOACETATE</t>
    </r>
  </si>
  <si>
    <r>
      <t xml:space="preserve">ETHANETHIOIC ACID, </t>
    </r>
    <r>
      <rPr>
        <i/>
        <sz val="11"/>
        <rFont val="Calibri"/>
        <family val="2"/>
        <scheme val="minor"/>
      </rPr>
      <t>S-</t>
    </r>
    <r>
      <rPr>
        <sz val="11"/>
        <rFont val="Calibri"/>
        <family val="2"/>
        <scheme val="minor"/>
      </rPr>
      <t>(METHYL-3-FURANYL) ESTER</t>
    </r>
  </si>
  <si>
    <r>
      <t xml:space="preserve">ETHYL </t>
    </r>
    <r>
      <rPr>
        <i/>
        <sz val="11"/>
        <rFont val="Calibri"/>
        <family val="2"/>
        <scheme val="minor"/>
      </rPr>
      <t>CIS-</t>
    </r>
    <r>
      <rPr>
        <sz val="11"/>
        <rFont val="Calibri"/>
        <family val="2"/>
        <scheme val="minor"/>
      </rPr>
      <t>4-HEPTENOATE</t>
    </r>
  </si>
  <si>
    <r>
      <t>(E)</t>
    </r>
    <r>
      <rPr>
        <sz val="11"/>
        <rFont val="Calibri"/>
        <family val="2"/>
        <scheme val="minor"/>
      </rPr>
      <t>-2-HEXENYL HEXANOATE</t>
    </r>
  </si>
  <si>
    <r>
      <t>ERYTHRO</t>
    </r>
    <r>
      <rPr>
        <sz val="11"/>
        <rFont val="Calibri"/>
        <family val="2"/>
        <scheme val="minor"/>
      </rPr>
      <t xml:space="preserve"> AND </t>
    </r>
    <r>
      <rPr>
        <i/>
        <sz val="11"/>
        <rFont val="Calibri"/>
        <family val="2"/>
        <scheme val="minor"/>
      </rPr>
      <t>THREO</t>
    </r>
    <r>
      <rPr>
        <sz val="11"/>
        <rFont val="Calibri"/>
        <family val="2"/>
        <scheme val="minor"/>
      </rPr>
      <t>-3-MERCAPTO-2-METHYLBUTAN-1-OL</t>
    </r>
  </si>
  <si>
    <r>
      <t>(</t>
    </r>
    <r>
      <rPr>
        <i/>
        <sz val="11"/>
        <rFont val="Calibri"/>
        <family val="2"/>
        <scheme val="minor"/>
      </rPr>
      <t>E,E</t>
    </r>
    <r>
      <rPr>
        <sz val="11"/>
        <rFont val="Calibri"/>
        <family val="2"/>
        <scheme val="minor"/>
      </rPr>
      <t>)-3,5-OCTADIEN-2-ONE</t>
    </r>
  </si>
  <si>
    <r>
      <t>beta-</t>
    </r>
    <r>
      <rPr>
        <sz val="11"/>
        <rFont val="Calibri"/>
        <family val="2"/>
        <scheme val="minor"/>
      </rPr>
      <t>CYCLODEXTRIN</t>
    </r>
  </si>
  <si>
    <r>
      <t>(+/-)-</t>
    </r>
    <r>
      <rPr>
        <i/>
        <sz val="11"/>
        <rFont val="Calibri"/>
        <family val="2"/>
        <scheme val="minor"/>
      </rPr>
      <t xml:space="preserve">Cis </t>
    </r>
    <r>
      <rPr>
        <sz val="11"/>
        <rFont val="Calibri"/>
        <family val="2"/>
        <scheme val="minor"/>
      </rPr>
      <t xml:space="preserve">and </t>
    </r>
    <r>
      <rPr>
        <i/>
        <sz val="11"/>
        <rFont val="Calibri"/>
        <family val="2"/>
        <scheme val="minor"/>
      </rPr>
      <t>trans-</t>
    </r>
    <r>
      <rPr>
        <sz val="11"/>
        <rFont val="Calibri"/>
        <family val="2"/>
        <scheme val="minor"/>
      </rPr>
      <t>3,5-DIETHYL-1,2,4-TRITHIOLANE</t>
    </r>
  </si>
  <si>
    <r>
      <t>4,5-EPOXY-(</t>
    </r>
    <r>
      <rPr>
        <i/>
        <sz val="11"/>
        <rFont val="Calibri"/>
        <family val="2"/>
        <scheme val="minor"/>
      </rPr>
      <t>E</t>
    </r>
    <r>
      <rPr>
        <sz val="11"/>
        <rFont val="Calibri"/>
        <family val="2"/>
        <scheme val="minor"/>
      </rPr>
      <t>)-2-DECENAL</t>
    </r>
  </si>
  <si>
    <r>
      <t>S-</t>
    </r>
    <r>
      <rPr>
        <sz val="11"/>
        <rFont val="Calibri"/>
        <family val="2"/>
        <scheme val="minor"/>
      </rPr>
      <t>ETHYL 2 ACETYLAMINOETHANETHIOATE</t>
    </r>
  </si>
  <si>
    <r>
      <t>O</t>
    </r>
    <r>
      <rPr>
        <sz val="11"/>
        <rFont val="Calibri"/>
        <family val="2"/>
        <scheme val="minor"/>
      </rPr>
      <t>-ETHYL-</t>
    </r>
    <r>
      <rPr>
        <i/>
        <sz val="11"/>
        <rFont val="Calibri"/>
        <family val="2"/>
        <scheme val="minor"/>
      </rPr>
      <t>S</t>
    </r>
    <r>
      <rPr>
        <sz val="11"/>
        <rFont val="Calibri"/>
        <family val="2"/>
        <scheme val="minor"/>
      </rPr>
      <t>-(2-FURYLMETHYL) THIOCARBONATE</t>
    </r>
  </si>
  <si>
    <r>
      <t>trans</t>
    </r>
    <r>
      <rPr>
        <sz val="11"/>
        <rFont val="Calibri"/>
        <family val="2"/>
        <scheme val="minor"/>
      </rPr>
      <t>-4-HEXENAL</t>
    </r>
  </si>
  <si>
    <r>
      <t>(E)</t>
    </r>
    <r>
      <rPr>
        <sz val="11"/>
        <rFont val="Calibri"/>
        <family val="2"/>
        <scheme val="minor"/>
      </rPr>
      <t>-2-HEXENAL DIETHYL ACETAL</t>
    </r>
  </si>
  <si>
    <r>
      <t>p-</t>
    </r>
    <r>
      <rPr>
        <sz val="11"/>
        <rFont val="Calibri"/>
        <family val="2"/>
        <scheme val="minor"/>
      </rPr>
      <t>MENTHANE-3,8-DIOL</t>
    </r>
  </si>
  <si>
    <r>
      <t>(</t>
    </r>
    <r>
      <rPr>
        <i/>
        <sz val="11"/>
        <rFont val="Calibri"/>
        <family val="2"/>
        <scheme val="minor"/>
      </rPr>
      <t>Z</t>
    </r>
    <r>
      <rPr>
        <sz val="11"/>
        <rFont val="Calibri"/>
        <family val="2"/>
        <scheme val="minor"/>
      </rPr>
      <t>)-4-PROPENYLPHENOL</t>
    </r>
  </si>
  <si>
    <r>
      <t>(</t>
    </r>
    <r>
      <rPr>
        <i/>
        <sz val="11"/>
        <rFont val="Calibri"/>
        <family val="2"/>
        <scheme val="minor"/>
      </rPr>
      <t>Z</t>
    </r>
    <r>
      <rPr>
        <sz val="11"/>
        <rFont val="Calibri"/>
        <family val="2"/>
        <scheme val="minor"/>
      </rPr>
      <t>)-8-TETRADECENAL</t>
    </r>
  </si>
  <si>
    <r>
      <t xml:space="preserve">BAY </t>
    </r>
    <r>
      <rPr>
        <sz val="11"/>
        <rFont val="Calibri"/>
        <family val="2"/>
        <scheme val="minor"/>
      </rPr>
      <t>18</t>
    </r>
  </si>
  <si>
    <r>
      <t>BEECHWOOD CREOSOTE (</t>
    </r>
    <r>
      <rPr>
        <i/>
        <sz val="11"/>
        <rFont val="Calibri"/>
        <family val="2"/>
        <scheme val="minor"/>
      </rPr>
      <t xml:space="preserve">FAGUS </t>
    </r>
    <r>
      <rPr>
        <sz val="11"/>
        <rFont val="Calibri"/>
        <family val="2"/>
        <scheme val="minor"/>
      </rPr>
      <t>SPP..)</t>
    </r>
  </si>
  <si>
    <r>
      <t>HEMLOCK (SPRUCE)</t>
    </r>
    <r>
      <rPr>
        <sz val="11"/>
        <rFont val="Calibri"/>
        <family val="2"/>
        <scheme val="minor"/>
      </rPr>
      <t>72</t>
    </r>
  </si>
  <si>
    <r>
      <t>N-</t>
    </r>
    <r>
      <rPr>
        <sz val="11"/>
        <rFont val="Calibri"/>
        <family val="2"/>
        <scheme val="minor"/>
      </rPr>
      <t>(4-HYDROXY-3-METHOXYBENZYL)-8-METHYL-6-NONENAMIDE</t>
    </r>
  </si>
  <si>
    <r>
      <t>o</t>
    </r>
    <r>
      <rPr>
        <sz val="11"/>
        <rFont val="Calibri"/>
        <family val="2"/>
        <scheme val="minor"/>
      </rPr>
      <t>-METHOXYBENZALDEHYDE</t>
    </r>
  </si>
  <si>
    <r>
      <t>B</t>
    </r>
    <r>
      <rPr>
        <sz val="11"/>
        <rFont val="Calibri"/>
        <family val="2"/>
        <scheme val="minor"/>
      </rPr>
      <t>-NAPHTHYL METHYL ETHER</t>
    </r>
  </si>
  <si>
    <r>
      <t xml:space="preserve">OREGANO (other genera including </t>
    </r>
    <r>
      <rPr>
        <i/>
        <sz val="11"/>
        <rFont val="Calibri"/>
        <family val="2"/>
        <scheme val="minor"/>
      </rPr>
      <t>Coleus, Lantana</t>
    </r>
    <r>
      <rPr>
        <sz val="11"/>
        <color theme="1"/>
        <rFont val="Calibri"/>
        <family val="2"/>
        <scheme val="minor"/>
      </rPr>
      <t xml:space="preserve"> and </t>
    </r>
    <r>
      <rPr>
        <i/>
        <sz val="11"/>
        <rFont val="Calibri"/>
        <family val="2"/>
        <scheme val="minor"/>
      </rPr>
      <t>Hyptis</t>
    </r>
    <r>
      <rPr>
        <sz val="11"/>
        <rFont val="Calibri"/>
        <family val="2"/>
        <scheme val="minor"/>
      </rPr>
      <t>)</t>
    </r>
  </si>
  <si>
    <r>
      <t>SMOKE FLAVOR, CHAR</t>
    </r>
    <r>
      <rPr>
        <sz val="11"/>
        <rFont val="Calibri"/>
        <family val="2"/>
        <scheme val="minor"/>
      </rPr>
      <t>146</t>
    </r>
  </si>
  <si>
    <r>
      <t>THYME (</t>
    </r>
    <r>
      <rPr>
        <i/>
        <sz val="11"/>
        <rFont val="Calibri"/>
        <family val="2"/>
        <scheme val="minor"/>
      </rPr>
      <t>Thymus serpyllum</t>
    </r>
    <r>
      <rPr>
        <sz val="11"/>
        <rFont val="Calibri"/>
        <family val="2"/>
        <scheme val="minor"/>
      </rPr>
      <t xml:space="preserve"> L)</t>
    </r>
  </si>
  <si>
    <r>
      <t>THYME WILD or CREEPING EXTRACT (</t>
    </r>
    <r>
      <rPr>
        <i/>
        <sz val="11"/>
        <rFont val="Calibri"/>
        <family val="2"/>
        <scheme val="minor"/>
      </rPr>
      <t>Thymus serpyllum</t>
    </r>
    <r>
      <rPr>
        <sz val="11"/>
        <rFont val="Calibri"/>
        <family val="2"/>
        <scheme val="minor"/>
      </rPr>
      <t xml:space="preserve"> L.)</t>
    </r>
  </si>
  <si>
    <r>
      <t>y</t>
    </r>
    <r>
      <rPr>
        <sz val="11"/>
        <rFont val="Calibri"/>
        <family val="2"/>
        <scheme val="minor"/>
      </rPr>
      <t>-LACTONE</t>
    </r>
  </si>
  <si>
    <t>Updated GRAS list - added 4069 - 4802 (updated others - see email from VRK/JAH)</t>
  </si>
  <si>
    <t>Changed FEMA #2320 to 'REMOVED'</t>
  </si>
  <si>
    <t>Examples of mitigating ingredients include, but are not limited to:</t>
  </si>
  <si>
    <t>High Fructose Corn Syrup</t>
  </si>
  <si>
    <t>Molasses</t>
  </si>
  <si>
    <t>Fruit Extracts</t>
  </si>
  <si>
    <t>Honey</t>
  </si>
  <si>
    <t>Fructose, Glucose, etc.</t>
  </si>
  <si>
    <t>Glycyrrhizin</t>
  </si>
  <si>
    <t>Nulomoline</t>
  </si>
  <si>
    <t>Mono-Ammonium Glycyrrhizinate</t>
  </si>
  <si>
    <t>Stevia</t>
  </si>
  <si>
    <t>Inulin</t>
  </si>
  <si>
    <t>Invert Sugar</t>
  </si>
  <si>
    <t>Added list of mitigating ingredients to Dietary Supplements and Components tabs</t>
  </si>
  <si>
    <t>Bergamot Oil</t>
  </si>
  <si>
    <t>Corrected spelling of Bergamot Oil on 1% tab.</t>
  </si>
  <si>
    <t>Changed ingredients to 'REMOVED' based on document provided by TLM and reviewed by VRK and JAH.</t>
  </si>
  <si>
    <t>Changed the term 'REMOVED' to 'NO GUIDELINE'</t>
  </si>
  <si>
    <t>Changed Component tab names to Primary Guidelines</t>
  </si>
  <si>
    <t>NO GUIDELINE</t>
  </si>
  <si>
    <t>2-HEXYL-4-ACETOXYTETRAHTDROFURAN-NO GUIDELINE from FEMA GRAS#4</t>
  </si>
  <si>
    <t>3-NONANON-1-YL-1-ACETATE-NO GUIDELINE from FEMA GRAS#4</t>
  </si>
  <si>
    <t>PRIMARY GDL</t>
  </si>
  <si>
    <t>Refer to the Primary Guidelines tabs for fitness calculations.</t>
  </si>
  <si>
    <t>Added prohibited and limited ingredient info on Dietary Supplement tab</t>
  </si>
  <si>
    <t>Ingredients marked as REMOVED, but on the 1% list, now states "SEE 1% LIST"</t>
  </si>
  <si>
    <t>Added text on FUW tab explaining NO GUIDELINE, N/A, SEE 1% LIST, and PRIMARY GDL</t>
  </si>
  <si>
    <r>
      <t xml:space="preserve">Sugars </t>
    </r>
    <r>
      <rPr>
        <sz val="10"/>
        <color rgb="FF000000"/>
        <rFont val="Calibri"/>
        <family val="2"/>
        <scheme val="minor"/>
      </rPr>
      <t>(ex. Cane Sugar, Brown Sugar, Beet Sugar, etc.)</t>
    </r>
  </si>
  <si>
    <r>
      <t>Artificial Sweetners</t>
    </r>
    <r>
      <rPr>
        <sz val="10"/>
        <color rgb="FF000000"/>
        <rFont val="Calibri"/>
        <family val="2"/>
        <scheme val="minor"/>
      </rPr>
      <t xml:space="preserve"> (ex. Sucralose, Aspertame, Acesulfame K, etc.)</t>
    </r>
  </si>
  <si>
    <r>
      <t xml:space="preserve">Sugar Alcohols </t>
    </r>
    <r>
      <rPr>
        <sz val="10"/>
        <color rgb="FF000000"/>
        <rFont val="Calibri"/>
        <family val="2"/>
        <scheme val="minor"/>
      </rPr>
      <t>(ex. Sorbitol, Maltitol, Xylitol, etc.)</t>
    </r>
  </si>
  <si>
    <r>
      <t>Fruit Juices</t>
    </r>
    <r>
      <rPr>
        <sz val="10"/>
        <rFont val="Calibri"/>
        <family val="2"/>
        <scheme val="minor"/>
      </rPr>
      <t xml:space="preserve"> (ex. Cherry Juice, Apple Juice, etc.)</t>
    </r>
  </si>
  <si>
    <r>
      <t>Syrups</t>
    </r>
    <r>
      <rPr>
        <sz val="10"/>
        <color rgb="FF000000"/>
        <rFont val="Calibri"/>
        <family val="2"/>
        <scheme val="minor"/>
      </rPr>
      <t xml:space="preserve"> (ex. Maple Syrup, Agave Syrup, Malt Syrup, etc.)</t>
    </r>
  </si>
  <si>
    <r>
      <t xml:space="preserve">Extracts </t>
    </r>
    <r>
      <rPr>
        <sz val="10"/>
        <color rgb="FF000000"/>
        <rFont val="Calibri"/>
        <family val="2"/>
        <scheme val="minor"/>
      </rPr>
      <t>(Beet Extract, St. John's Extract, Licorice Extract, etc.)</t>
    </r>
  </si>
  <si>
    <t>Extracts (Beet Extract, St. John's Extract, Licorice Extract, etc.)</t>
  </si>
  <si>
    <t>Syrups (ex. Maple Syrup, Agave Syrup, Malt Syrup, etc.)</t>
  </si>
  <si>
    <t>Sugars (ex. Cane Sugar, Brown Sugar, Beet Sugar, etc.)</t>
  </si>
  <si>
    <t>Artificial Sweetners (ex. Sucralose, Aspertame, Acesulfame K, etc.)</t>
  </si>
  <si>
    <t>Sugar Alcohols (ex. Sorbitol, Maltitol, Xylitol, etc.)</t>
  </si>
  <si>
    <t>Fruit Juices (ex. Cherry Juice, Apple Juice, etc.)</t>
  </si>
  <si>
    <t>Updated based on comments from TLM</t>
  </si>
  <si>
    <t>All values cannot be scaled below 15% ABV</t>
  </si>
  <si>
    <t>Various edits to text</t>
  </si>
  <si>
    <t>All primary guidelines do not scale below 15% abv</t>
  </si>
  <si>
    <t>Changed to Version 2016.1</t>
  </si>
  <si>
    <t>marked 4679, 4223, 4224, 4600, and 4288 as "NO GUIDELINE"</t>
  </si>
  <si>
    <t>marked 4743, 4744, 4770, 4221, 4777, 4778 as "SEE 1% LIST" and added these to the 1% list tab.</t>
  </si>
  <si>
    <t>Scotch Spearmint Oil</t>
  </si>
  <si>
    <t>Mexican Lime Oil</t>
  </si>
  <si>
    <t>Persian Lime Oil</t>
  </si>
  <si>
    <t>Meyer Lemon Oil</t>
  </si>
  <si>
    <t>Erospicata Oil</t>
  </si>
  <si>
    <t>Curly Mint Oil</t>
  </si>
  <si>
    <t>Updated FEMA GRAS values based on ERL recommendations</t>
  </si>
  <si>
    <t>Added disclaimer to FUW tab.</t>
  </si>
  <si>
    <t>Updated version number - Version 2017.1</t>
  </si>
  <si>
    <t>Changed sodium citrate (FEMA #3026) to 'No Guideline' - this is not a flavoring material</t>
  </si>
  <si>
    <t>NOT GRAS</t>
  </si>
  <si>
    <t>FEMA # 2475 and 3527 are no longer considered GRAS per FDA (refer to GRAS 28). Changed to 'NOT GRAS'</t>
  </si>
  <si>
    <t>Highlighted FEMA #2475 and 3527 in red and added 'NOT GRAS' to the table on the GRAS Materials tab to indicate they are no longer GRAS.</t>
  </si>
  <si>
    <t>Disclaimers:</t>
  </si>
  <si>
    <t>Added DISCLAIMER language to the FUW tab according to discussions with RRD/Counsel. Text from document provided by Counsel.</t>
  </si>
  <si>
    <t>*    TTB's use of external information, e.g. from FDA or FEMA, is for the limited purpose of evaluating drawback eligibility and does not indicate compliance for any other purpose.</t>
  </si>
  <si>
    <t>*    TTB reserves the right to alter or amend the Flavor Unfitness Worksheet and corresponding guidance.</t>
  </si>
  <si>
    <t xml:space="preserve">*    The guidance provided in this worksheet is based on the TTB regulations that govern flavor unfitness determinations, the policies of TTB that support those regulations, and the experience </t>
  </si>
  <si>
    <t xml:space="preserve">      that TTB personnel have gained over the years in reviewing drawback formula submissions. Nothing in this worksheet or corresponding guidance should be construed to replace or </t>
  </si>
  <si>
    <t xml:space="preserve">      supersede any provision of the TTB regulations governing flavor unfitness determinations or to limit the official discretion of TTB officials provided therein.</t>
  </si>
  <si>
    <t>*    Use of this worksheet is recommended but not required.</t>
  </si>
  <si>
    <t>*    Compliance with the guidelines contained in the Flavor Unfitness Worksheet does not guarantee approval. TTB reserves the right to use alternative or additional testing at its discretion.</t>
  </si>
  <si>
    <t>Hyssop Oil</t>
  </si>
  <si>
    <t>Added Hyssop Oil (FEMA #2591) to 1% list. Changed "NO GUIDELINE" to "SEE 1% LIST"</t>
  </si>
  <si>
    <t>TTB G 2017-1</t>
  </si>
  <si>
    <t>OPR: SSD</t>
  </si>
  <si>
    <t>Change 2433, 3470, 3233,4251 as 'NOT GRAS'</t>
  </si>
  <si>
    <t>Ethylene Oxide</t>
  </si>
  <si>
    <t>Changed name of Dietary Supplments tab to "Botanical Ext &amp; Dietary Supp"</t>
  </si>
  <si>
    <t>Botanical Extracts &amp; Dietary Supplement Fitness Calculations</t>
  </si>
  <si>
    <t>BOTANICAL EXT</t>
  </si>
  <si>
    <t>Change all botanicals to "BOTANICAL EXT"</t>
  </si>
  <si>
    <t>Added "BOTANICAL EXT" to key on FUW tab</t>
  </si>
  <si>
    <t>Changed version number - Version 2018.1</t>
  </si>
  <si>
    <t>27043-05-6</t>
  </si>
  <si>
    <t>Changed FEMA 3811, 4774, 4725 to "NO GUIDELINE"</t>
  </si>
  <si>
    <t>Ginger Oil</t>
  </si>
  <si>
    <t>Added Ginger Oil to 1% list and changed to "SEE 1% LIST"</t>
  </si>
  <si>
    <t>Benzyl Alcohol (FEMA 2137) to "SEE 1% LIST"</t>
  </si>
  <si>
    <t>Removed Ginseng alcohol limits from Dietary Supplements tab</t>
  </si>
  <si>
    <r>
      <t xml:space="preserve">For most botanical extracts and dietary supplements, 1 lb. of dry herb per gallon of finished product is sufficient to make the product unfit for beverage purposes.                              </t>
    </r>
    <r>
      <rPr>
        <i/>
        <sz val="12"/>
        <color theme="1"/>
        <rFont val="Calibri"/>
        <family val="2"/>
        <scheme val="minor"/>
      </rPr>
      <t xml:space="preserve">                                                                                   </t>
    </r>
    <r>
      <rPr>
        <i/>
        <sz val="12"/>
        <color rgb="FFFF0000"/>
        <rFont val="Calibri"/>
        <family val="2"/>
        <scheme val="minor"/>
      </rPr>
      <t>** This guideline may not apply if the product contains any mitigating ingredients. **</t>
    </r>
  </si>
  <si>
    <t>Added 'botanical extracts' to instructions on Botanical Ext &amp; Dietary Supp tab</t>
  </si>
  <si>
    <t>Corrected CAS # for FEMA #3149 - 27043-05-6</t>
  </si>
  <si>
    <t>Corrected the FEMA number for celery seed oil (from 2268 to 2271)</t>
  </si>
  <si>
    <t>Added alternative names: 3700 - grapefruit mercaptan, 3634 - sotolone, 3174 - strawberry furanone</t>
  </si>
  <si>
    <t>Sotolone</t>
  </si>
  <si>
    <t>Strawberry Furanone</t>
  </si>
  <si>
    <t>Grapefruit Mercaptan</t>
  </si>
  <si>
    <t>CASSIA (Cinnamomum cassia Blume)</t>
  </si>
  <si>
    <t>CAYENNE (Capsicum annuum L. var. longum Sendt)</t>
  </si>
  <si>
    <t>CUMIN BLACK (Nigella sativa L.)</t>
  </si>
  <si>
    <t>Based on comments from TLM - changed to "SEE 1% LIST" - FEMA #s 2153, 2258, 2260, 2271, 2275, 2319, 2486, 2504, 2523, 2598</t>
  </si>
  <si>
    <t>Based on comments from TLM - changed to "PRIMARY GDL" - FEMA #s 2108, 2232</t>
  </si>
  <si>
    <t>Corrected spelling of FEMA 2105</t>
  </si>
  <si>
    <t>Based on comments from TLM - changed to "NO GUIDELINE" - FEMA #s 2014, 2257, 2262, 2265, 2324, 2342, 2579, 2599, 2601</t>
  </si>
  <si>
    <t>Based on email from JAH - changed to "BOTANICAL EXT" - FEMA #s 2601, 2649, 2819</t>
  </si>
  <si>
    <t>Removed materials from JAH email (1/25/18) - changed to "NO GUIDELINE" - FEMA #s 2265, 2759, 2330, 2133, 2407, 2502, 3036, 3070, 2049, 2173, 2756, 2997, 3255, 3322</t>
  </si>
  <si>
    <t>APRICOT KERNEL OIL</t>
  </si>
  <si>
    <t>CASSIA BARK EXTRACT (Cinnamomum cassia Blume)</t>
  </si>
  <si>
    <t>CASSIA BARK OIL</t>
  </si>
  <si>
    <t>CHAMOMILE OIL</t>
  </si>
  <si>
    <t>Orange Oil</t>
  </si>
  <si>
    <t>Change 'Orange Terpenes' on 1% list to Orange Oil</t>
  </si>
  <si>
    <t>Change FEMA 2915, 2916, 2917 to "NO GUIDELINE" (polysorbate 20, 60, 80)</t>
  </si>
  <si>
    <t>Changed version number - Version 2018.2</t>
  </si>
  <si>
    <t>Coriander Oil</t>
  </si>
  <si>
    <t>Corrected FEMA 2334 on 1% list to Coriander Oil (as is on the GRAS tab)</t>
  </si>
  <si>
    <t>Lavender Oil</t>
  </si>
  <si>
    <t>Corrected spelling of Lavender oil (FEMA #2622) on 1% list</t>
  </si>
  <si>
    <t>Garlic Oil</t>
  </si>
  <si>
    <t>Allium sativum L.</t>
  </si>
  <si>
    <t>ORIGANUM OIL</t>
  </si>
  <si>
    <t>Added Origanum Oil to Fenaroli tab (still looking for use rate value)</t>
  </si>
  <si>
    <t>Added FEMA 4803-4878 with use levels (GRAS list 27 and 28)</t>
  </si>
  <si>
    <t>8-Methylnonanal</t>
  </si>
  <si>
    <t>Mixture of Ricinoleic acid, Linoleic acid, and Oleic acid</t>
  </si>
  <si>
    <t>Steviol glycoside extract, Stevia rebaudiana, Rebaudioside A 22%</t>
  </si>
  <si>
    <t>Steviol glycoside extract, Stevia rebaudiana, Rebaudioside C 22%</t>
  </si>
  <si>
    <t>Pinocarvyl acetate   6,6-Dimethyl-2-methylenebicyclo[3.1.1]hept-3-yl acetate</t>
  </si>
  <si>
    <t>Pinocarvyl acetate</t>
  </si>
  <si>
    <t>6,6-Dimethyl-2-methylenebicyclo[3.1.1]hept-3-yl acetate</t>
  </si>
  <si>
    <t>N-Ethyl-5-methyl-2-(1-methylethenyl) cyclohexanecarboxamide</t>
  </si>
  <si>
    <t>N-Ethyl-5-methyl-2-(prop-1-en-2-yl) cyclohexanecarboxamide</t>
  </si>
  <si>
    <t>2-(4-Methylphenoxy)-N-(1H-pyrazol-3-yl)-N-(thiophen-2-ylmethyl)acetamide</t>
  </si>
  <si>
    <t>N-(1H-Pyrazol-5-yl)-N-(thiophen-2-ylmethyl)-2-(p-tolyloxy)acetamide</t>
  </si>
  <si>
    <t>Ethyl-2-(4-hydroxy-3-methoxyphenyl)acetate</t>
  </si>
  <si>
    <t>Ethyl homovanillate</t>
  </si>
  <si>
    <t>Ethyl 4-hydroxy-3-methoxyphenylacetate</t>
  </si>
  <si>
    <t>Ginger Mint Oil (Mentha x gracilis)</t>
  </si>
  <si>
    <t>Red stemmed mint oil</t>
  </si>
  <si>
    <t>Vietnamese mint oil</t>
  </si>
  <si>
    <t>Palmitoylated Green Tea Extract Catechins</t>
  </si>
  <si>
    <t>Palmitoylated Camilla sinensis Extract Catechins</t>
  </si>
  <si>
    <t>Lipid Soluble Green Tea Extract (Catechin Palmitate Esters)</t>
  </si>
  <si>
    <t>2-(5-Isopropyl-2-methyl-tetrahydrothiophen-2-yl)-ethanol</t>
  </si>
  <si>
    <t>Glucosylated Rubus suavissimus extract, 60% glucosylated rubusoside glycosides</t>
  </si>
  <si>
    <t>Glucosylated Sweet Blackberry Leaves Extract 60% glucosylated rubusoside glycosides</t>
  </si>
  <si>
    <t>Sandalwood austrocaledonicum oil</t>
  </si>
  <si>
    <t>Santalum austrocaledonicum oil</t>
  </si>
  <si>
    <t>Sugar Cane distillate</t>
  </si>
  <si>
    <t>S-[(Methylthio)methyl]thioacetate</t>
  </si>
  <si>
    <t>3,5-Dithiahexan-2-one</t>
  </si>
  <si>
    <t>Methylthiomethyl acetyl sulfide</t>
  </si>
  <si>
    <t>trans-1-Ethyl-2-methylpropyl 2-butenoate</t>
  </si>
  <si>
    <t>1-Ethyl-2-methylpropyl (2E)-2-butenoic acid ester</t>
  </si>
  <si>
    <t>Erythritol</t>
  </si>
  <si>
    <t>(2R,3S)-rel-1,2,3,4-Butanetetrol</t>
  </si>
  <si>
    <t>(2R,3S)-Butane-1,2,3,4-tetrol</t>
  </si>
  <si>
    <t>meso-Erythritol</t>
  </si>
  <si>
    <t>Mesoerythritol</t>
  </si>
  <si>
    <t>Purified Damar Gum</t>
  </si>
  <si>
    <t>Purified Shorea javanica Gum</t>
  </si>
  <si>
    <t>gamma-Aminobutyric acid:Linoleic acid conjugates</t>
  </si>
  <si>
    <t>GABA:Linoleic acid conjugates</t>
  </si>
  <si>
    <t>2,6-Dipropyl-5,6-dihydro-2H-thiopyran-3-carboxaldehyde</t>
  </si>
  <si>
    <t>3,6-Dihydro-2,6-dipropyl-2H-thiopyran-5-carboxaldehyde</t>
  </si>
  <si>
    <t>Allyl 1-propenyl disulfide</t>
  </si>
  <si>
    <t>Allyl propenyl disulfide</t>
  </si>
  <si>
    <t>1-Propenyl 2-propenyl disulfide</t>
  </si>
  <si>
    <t>2-(5-Isopropyl-2-methyl-tetrahydrothiophen-2-yl)-ethyl acetate</t>
  </si>
  <si>
    <t>Tetrahydro-2-methyl-5-(1-methylethyl)-2-thiopheneethanol acetate</t>
  </si>
  <si>
    <t>E-6-Nonenal</t>
  </si>
  <si>
    <t>trans-6-Nonenal</t>
  </si>
  <si>
    <t>3-Phenylpropyl 2-(4-hydroxy-3-methoxyphenyl)acetate</t>
  </si>
  <si>
    <t>3-Phenylpropyl homovanillate</t>
  </si>
  <si>
    <t>1-(4-Methyl-3-cyclohexen-1-yl)-ethanone</t>
  </si>
  <si>
    <t>1-Methyl-4-acetyl-1-cyclohexene</t>
  </si>
  <si>
    <t>1-(4-Methylcyclohex-3-enyl)ethanone</t>
  </si>
  <si>
    <t>4-Methyl-3-cyclohexen-1-yl methyl ketone</t>
  </si>
  <si>
    <t>1,1-Propanedithioacetate</t>
  </si>
  <si>
    <t>S,S’-propane-1,1-diyl diethanethioate</t>
  </si>
  <si>
    <t>Propane-1,1-dithioacetate</t>
  </si>
  <si>
    <t>Ethanethioic acid S,S’-propylidene ester</t>
  </si>
  <si>
    <t>1,1-Propanedithiol, diacetate</t>
  </si>
  <si>
    <t>2-Pyrrolidone</t>
  </si>
  <si>
    <t>alpha-Pyrrolidone</t>
  </si>
  <si>
    <t>Butyrolactam</t>
  </si>
  <si>
    <t>gamma-Aminobutyrolactam</t>
  </si>
  <si>
    <t>7,8-Dihydroxyflavone</t>
  </si>
  <si>
    <t>7,8-Dihydroxy-2-phenyl-4H-1-benzopyran-4-one</t>
  </si>
  <si>
    <t>7,8-Dihydroxy-2-phenyl-4-benzopyrone</t>
  </si>
  <si>
    <t>7,8-Dihydroxy-2-phenyl-4H-chromen-4-one</t>
  </si>
  <si>
    <t>Katemfe fruit extract</t>
  </si>
  <si>
    <t>Thaumatococcus daniellii fruit extract</t>
  </si>
  <si>
    <t>2-(3-Benzyloxypropyl)pyridine</t>
  </si>
  <si>
    <t>2-[3-(Phenylmethoxy)propyl]-pyridine</t>
  </si>
  <si>
    <t>(2S)-3´,7-Dihydroxy-8-methyl-4’-methoxyflavan</t>
  </si>
  <si>
    <t>(S)-2-(3-Hydroxy-4-methoxyphenyl)-8-methylchroman-7-ol</t>
  </si>
  <si>
    <t>(2S)-7,3´-Dihydroxy-4´-methoxy-8-methylflavane</t>
  </si>
  <si>
    <t>(R)-5-hydroxy-4-(4´-hydroxy-3´-methoxyphenyl)-7-methylchroman-2-one</t>
  </si>
  <si>
    <t>(4R)-4-(4-Hydroxy-3-methoxyphenyl)-5,7-dimethyl-3,4-dihydro-2H-1-benzopyran-2-one</t>
  </si>
  <si>
    <t>2,4-Dihydroxy-N-[(4-hydroxy-3-methoxyphenyl)methyl]benzamide</t>
  </si>
  <si>
    <t>2,4-Dihydroxybenzoic acid vanillylamide</t>
  </si>
  <si>
    <t>10% solution of 3,4-dimethyl-2,3-dihydrothiophene-2-thiol</t>
  </si>
  <si>
    <t>Chrysanthemum parthenium extract</t>
  </si>
  <si>
    <t>Feverfew extract</t>
  </si>
  <si>
    <t>Common pellitory extract</t>
  </si>
  <si>
    <t>Motherwort extract</t>
  </si>
  <si>
    <t>Tanacetum parthenium extract</t>
  </si>
  <si>
    <t>Valencene 80 extract</t>
  </si>
  <si>
    <t>Mixture of 3- and 4-butyl-2-thiophenecarboxyaldehyde</t>
  </si>
  <si>
    <t>(±)-Tetrahydronootkatone</t>
  </si>
  <si>
    <t>(±)-Octahydro-4,4a-dimethyl-6-(1-methylethyl)-2(1H)-naphthalenone</t>
  </si>
  <si>
    <t>(±)-6-Isopropyl-4,4a-dimethyl-decalin-2-one</t>
  </si>
  <si>
    <t>cis-5-Dodecenyl acetate</t>
  </si>
  <si>
    <t>(Z)-5-Dodecen-1-ol acetate</t>
  </si>
  <si>
    <t>cis-Dodec-5-en-1-yl acetate</t>
  </si>
  <si>
    <t>2,4,5-Trithiaoctane</t>
  </si>
  <si>
    <t>1-(Methylthiomethyl)-2-propyldisulfane</t>
  </si>
  <si>
    <t>3-(Allyldithio)butan-2-one</t>
  </si>
  <si>
    <t>3-(Allyldisulfanyl)butan-2-one</t>
  </si>
  <si>
    <t>3-(2-Propen-1-yldithio)-2-butanone</t>
  </si>
  <si>
    <t>(2E,4E)-2,4-Decadien-1-ol acetate</t>
  </si>
  <si>
    <t>trans, trans-2,4-decadien-1-yl acetate</t>
  </si>
  <si>
    <t>Glucosylated stevia extract</t>
  </si>
  <si>
    <t>Grapefruit essence oil (Citrus paradisi Macf.)</t>
  </si>
  <si>
    <t>Citrus paradisi Macf. essence oil</t>
  </si>
  <si>
    <t>Grapefruit oil, terpeneless (Citrus paradisi Macf.)</t>
  </si>
  <si>
    <t>Citrus paradisi Macf. Oil, terpeneless</t>
  </si>
  <si>
    <t>Lemon terpenes</t>
  </si>
  <si>
    <t>Citrus limon (L.) Burm. f. , terpenes</t>
  </si>
  <si>
    <t>Lime terpenes</t>
  </si>
  <si>
    <t>Citrus aurantifolia Swingle, terpenes</t>
  </si>
  <si>
    <t>Citrus medica var, acida, terpenes</t>
  </si>
  <si>
    <t>Citrus latifolia, terpenes</t>
  </si>
  <si>
    <t>Orange terpenes</t>
  </si>
  <si>
    <t>Citrus sinensis (L.) Osbeck., terpenes</t>
  </si>
  <si>
    <t>Grapefruit terpenes</t>
  </si>
  <si>
    <t>Citrus paradisi Macf., terpenes</t>
  </si>
  <si>
    <t>Lemon essence oil (Citrus limon (L) Burm. f.)</t>
  </si>
  <si>
    <t>Citrus limon (L.) Burm. f. essence oil</t>
  </si>
  <si>
    <t>Petitgrain oil terpeneless</t>
  </si>
  <si>
    <t>Citrus aurantium L. oil terpeneless</t>
  </si>
  <si>
    <t>Tangelo oil (Citrus paradisi Macf. x Citrus tangerine hort. ex Tanaka)</t>
  </si>
  <si>
    <t>Citrus paradisi Macf. x Citrus tangerine hort. ex Tanaka oil</t>
  </si>
  <si>
    <t>Citrus x tangelo oil</t>
  </si>
  <si>
    <t>Clementine oil (Citrus clementina hort. ex Tanaka)</t>
  </si>
  <si>
    <t>Citrus clementina hort. ex Tanaka oil</t>
  </si>
  <si>
    <t>Blood orange oil (Citrus sinensis (L.) Osbeck ‘Blood orange’)</t>
  </si>
  <si>
    <t>Citrus sinensis (L.) Osbeck ‘Blood orange’ oil</t>
  </si>
  <si>
    <t>Iyokan oil (Citrus iyo)</t>
  </si>
  <si>
    <t>Citrus iyo oil</t>
  </si>
  <si>
    <t>Hassaku oil (Citrus hassaku hort. ex Tanaka)</t>
  </si>
  <si>
    <t>Citrus hassaku hort. ex Tanaka oil</t>
  </si>
  <si>
    <t>Sikuwasya oil (Citrus depressa)</t>
  </si>
  <si>
    <t>Citrus depressa oil</t>
  </si>
  <si>
    <t>Shiikuwasha oil</t>
  </si>
  <si>
    <t>Natsumikan oil (Citrus natsudaidai)</t>
  </si>
  <si>
    <t>Citrus natsudaidai oil</t>
  </si>
  <si>
    <t>Mikan oil (Citrus unshiu)</t>
  </si>
  <si>
    <t>Citrus unshiu oil</t>
  </si>
  <si>
    <t>Satsuma mandarin oil</t>
  </si>
  <si>
    <t>Yuzu oil (Citrus junos (Sieb.) c. Tanaka)</t>
  </si>
  <si>
    <t>Citrus junos Siebold ex Tanaka oil</t>
  </si>
  <si>
    <t>Sudachi oil (Citrus sudachi hort. ex Shirai)</t>
  </si>
  <si>
    <t>Citrus sudachi hort. ex Shirai oil</t>
  </si>
  <si>
    <t>Kabosu oil (Citrus sphaerocarpa)</t>
  </si>
  <si>
    <t>Citrus sphaerocarpa oil</t>
  </si>
  <si>
    <t>Ponkan oil (Citrus reticulata Blanco ‘Ponkan’)</t>
  </si>
  <si>
    <t>Citrus reticulata Blanco ‘Ponkan’ oil</t>
  </si>
  <si>
    <t>Orange essence water phase (Citrus sinensis (L.) Osbeck)</t>
  </si>
  <si>
    <t>Orange aroma water phase</t>
  </si>
  <si>
    <t>(3S,5R,8S)-3,8-Dimethyl-5-prop-1-en-2-yl-3,4,5,6,7,8-hexahydro-2H-azulen-1-one</t>
  </si>
  <si>
    <t>(-)-Guaia-1(5),11-dien-2-one</t>
  </si>
  <si>
    <t>4-(4-Methyl-3-penten-1-yl)-2(5H)-furanone</t>
  </si>
  <si>
    <t>4-(l-Menthoxy)-2-butanone</t>
  </si>
  <si>
    <t>4-[(1R,2S,5R)- 2-Isopropyl-5-methylcyclohexyl]-oxybutan-2-one</t>
  </si>
  <si>
    <t>2-Ethyl-4-methyl-1,3-dithiolane</t>
  </si>
  <si>
    <t>2-Phenoxyethyl 2-(4-hydroxy-3-methoxyphenyl)acetate</t>
  </si>
  <si>
    <t>3-(3-Hydroxy-4-methoxyphenyl)-1-(2,4,6-trihydroxyphenyl)propan-1-one</t>
  </si>
  <si>
    <t>Hesperetin dihydrochalcone</t>
  </si>
  <si>
    <t>Watermint, Mentha aquatica L., extract</t>
  </si>
  <si>
    <t>Marsh mint extract</t>
  </si>
  <si>
    <t>Hairy mint extract</t>
  </si>
  <si>
    <t>Smartweed extract</t>
  </si>
  <si>
    <t>Pepperwort extract</t>
  </si>
  <si>
    <t>Wild mint extract</t>
  </si>
  <si>
    <t>Enzyme modified stevia, stevioside 20%</t>
  </si>
  <si>
    <t>(E)-3-(3,4-Dimethoxyphenyl)-N-[2-(4-methoxyphenyl)-ethyl]-acrylamide</t>
  </si>
  <si>
    <t>4-methoxyphenylethylamine 3,4-dimethoxycinnamic amide</t>
  </si>
  <si>
    <t>Cordyceps sinensis fermentation product</t>
  </si>
  <si>
    <t>n-propanol (FEMA 2928) - changed to "NO GUIDELINE"</t>
  </si>
  <si>
    <t xml:space="preserve">Material </t>
  </si>
  <si>
    <t>Relevant FEMA Numbers *</t>
  </si>
  <si>
    <t xml:space="preserve">Acacia - Gum Arabic </t>
  </si>
  <si>
    <t>Acetic Acid</t>
  </si>
  <si>
    <t>Aconitic Acid</t>
  </si>
  <si>
    <t>Adipic Acid</t>
  </si>
  <si>
    <t>Agar-agar</t>
  </si>
  <si>
    <t>Ammonium Alginate</t>
  </si>
  <si>
    <t>Artemisia (Wormwood)</t>
  </si>
  <si>
    <t>Bakers Yeast Extract</t>
  </si>
  <si>
    <t>Beeswax Yellow &amp; White</t>
  </si>
  <si>
    <t>Benzoic Acid</t>
  </si>
  <si>
    <t>Calcium Acetate</t>
  </si>
  <si>
    <t>Calcium Alginate</t>
  </si>
  <si>
    <t>Calcium Chloride</t>
  </si>
  <si>
    <t>Calcium Sulfate</t>
  </si>
  <si>
    <t>Camphor Tree</t>
  </si>
  <si>
    <t>Cedar, White (Arborvitae) Leaves &amp; Twigs</t>
  </si>
  <si>
    <t>Cherry Pits</t>
  </si>
  <si>
    <t>Cherry - Laurel Leaves</t>
  </si>
  <si>
    <t>Cinchona, Red &amp; Yellow Bark</t>
  </si>
  <si>
    <t>Corn Silk &amp; Corn Silk Extract</t>
  </si>
  <si>
    <t>Dithiols -</t>
  </si>
  <si>
    <t xml:space="preserve">2,3-butanedithiol     </t>
  </si>
  <si>
    <t xml:space="preserve">1,2-ethanedithiol   </t>
  </si>
  <si>
    <t xml:space="preserve">1,9-nonanedithiol  </t>
  </si>
  <si>
    <t>Calcium Disodium EDTA (ethylene-diaminetetraacetate)</t>
  </si>
  <si>
    <t>Elder Tree Leaves</t>
  </si>
  <si>
    <t xml:space="preserve">Ester Gum (Glycerol Ester of Wood Rosin) </t>
  </si>
  <si>
    <t>Ethyl Formate</t>
  </si>
  <si>
    <t>Guar Gum</t>
  </si>
  <si>
    <t>Gum Ghatti</t>
  </si>
  <si>
    <t>Gum Tragacanth</t>
  </si>
  <si>
    <t>Karaya Gum</t>
  </si>
  <si>
    <t>Locust (carob) bean gum</t>
  </si>
  <si>
    <t>Malic Acid</t>
  </si>
  <si>
    <t>Mannitol</t>
  </si>
  <si>
    <t>Oak Moss</t>
  </si>
  <si>
    <t>Oil of Rue</t>
  </si>
  <si>
    <t>Peach Leaves</t>
  </si>
  <si>
    <t>Potassium Alginate</t>
  </si>
  <si>
    <t>Quinine, as the hydrochloride salt or sulfate salt</t>
  </si>
  <si>
    <t>Rue</t>
  </si>
  <si>
    <t>Sassafras Leaves</t>
  </si>
  <si>
    <t>Sodium Alginate</t>
  </si>
  <si>
    <t>Sodium Aluminosilicate</t>
  </si>
  <si>
    <t>Sodium Benzoate</t>
  </si>
  <si>
    <t>Sodium Calcium Aluminosilicate Hydrated</t>
  </si>
  <si>
    <t>Sodium Thiosulfate</t>
  </si>
  <si>
    <t>Sorbitol</t>
  </si>
  <si>
    <t>St. Johnswort Leaves, Flowers &amp; Caulis</t>
  </si>
  <si>
    <t>Stannous chloride (anhydrous and dihydrated)</t>
  </si>
  <si>
    <t>Sucrose Acetate Isobutyrate (SAIB)</t>
  </si>
  <si>
    <t>Sulfuric Acid</t>
  </si>
  <si>
    <t>Tagetes (marigold)</t>
  </si>
  <si>
    <t>Tannic Acid</t>
  </si>
  <si>
    <t>Tansy</t>
  </si>
  <si>
    <t>Woodruff, Sweet</t>
  </si>
  <si>
    <t>Yarrow</t>
  </si>
  <si>
    <t xml:space="preserve">Flavoring Substances and Adjuvants Subject to Limitation or Restriction </t>
  </si>
  <si>
    <t>Reference</t>
  </si>
  <si>
    <t>Current Limit</t>
  </si>
  <si>
    <t>Food category and/or Use</t>
  </si>
  <si>
    <t>21CFR172.780</t>
  </si>
  <si>
    <t>20.0%</t>
  </si>
  <si>
    <t>Alcoholic Beverages; Function: Thickener, emulsifier, or stabilizer</t>
  </si>
  <si>
    <t xml:space="preserve">21CFR184.1005  </t>
  </si>
  <si>
    <t>0.15%</t>
  </si>
  <si>
    <t>All other food categories</t>
  </si>
  <si>
    <t>21CFR184.1007</t>
  </si>
  <si>
    <t>0.002%</t>
  </si>
  <si>
    <t>Alcoholic Beverages</t>
  </si>
  <si>
    <t>21CFR184.1009</t>
  </si>
  <si>
    <t>0.02%</t>
  </si>
  <si>
    <t>21CFR184.1115</t>
  </si>
  <si>
    <t>.25%</t>
  </si>
  <si>
    <t>21CFR184.1133</t>
  </si>
  <si>
    <t>0.1%</t>
  </si>
  <si>
    <t>3114, 3115, 3116</t>
  </si>
  <si>
    <t>21 CFR172.510</t>
  </si>
  <si>
    <t>Finished Food Thujone Free</t>
  </si>
  <si>
    <t>21CFR184.1983</t>
  </si>
  <si>
    <t>5%</t>
  </si>
  <si>
    <t>The ingredient is used as a flavoring agent and adjuvant as defined in 21 CFR170.3(o)(12) at a level not to exceed 5 percent in food.</t>
  </si>
  <si>
    <t>21CFR184.1973</t>
  </si>
  <si>
    <t>21CFR184.1021</t>
  </si>
  <si>
    <t>21CFR182.3169</t>
  </si>
  <si>
    <t xml:space="preserve"> 0.02% of fat or oil content</t>
  </si>
  <si>
    <t>This substance is generally recognized as safe for use in food when the total content of antioxidants is not over 0.02 percent of fat or oil content, including essential (volatile) oil content of food, provided the substance is used in accordance with good manufacturing practice.</t>
  </si>
  <si>
    <t>21CFR172.515</t>
  </si>
  <si>
    <t>0.5% of the essential (volatile) oil content</t>
  </si>
  <si>
    <t>BHA (butylated hydroxyanisole) may be used as an antioxidant in flavoring substances whereby the additive does not exceed 0.5 percent of the essential (volatile) oil content of the flavoring substance.</t>
  </si>
  <si>
    <t>21CFR182.3173</t>
  </si>
  <si>
    <t>0.02% of fat or oil content</t>
  </si>
  <si>
    <t>21CFR182.20</t>
  </si>
  <si>
    <t>free from prussic acid</t>
  </si>
  <si>
    <t>Essential oils, oleoresins (solvent-free), and natural extractives (including distillates) that are generally recognized as safe for their intended use.</t>
  </si>
  <si>
    <t>21CFR180.30</t>
  </si>
  <si>
    <t>15 ppm in the finished fruit flavored beverage</t>
  </si>
  <si>
    <t>21CFR184.1185</t>
  </si>
  <si>
    <t>0.0001%</t>
  </si>
  <si>
    <t>21CFR184.1187</t>
  </si>
  <si>
    <t>0.4%</t>
  </si>
  <si>
    <t>21CFR184.1193</t>
  </si>
  <si>
    <t>0.05%</t>
  </si>
  <si>
    <t>21CFR184.1230</t>
  </si>
  <si>
    <t>0.07%</t>
  </si>
  <si>
    <t>21CFR172.510</t>
  </si>
  <si>
    <t>21CFR184.1025</t>
  </si>
  <si>
    <t>0.001%</t>
  </si>
  <si>
    <t>25 ppm prussic acid</t>
  </si>
  <si>
    <t>2281, 2282, 2283, 2284, 2285</t>
  </si>
  <si>
    <t>21CFR184.1262</t>
  </si>
  <si>
    <t>4 ppm</t>
  </si>
  <si>
    <t>FEMA</t>
  </si>
  <si>
    <t>1 ppm</t>
  </si>
  <si>
    <t>Total added to any food not to exceed 1.0 ppm</t>
  </si>
  <si>
    <t>21CFR172.120</t>
  </si>
  <si>
    <t>25 ppm</t>
  </si>
  <si>
    <t>Distilled alcoholic beverages; Use: Promote stability of color, flavor, and/or product clarity</t>
  </si>
  <si>
    <t>25 ppm prussic acid in the flavor</t>
  </si>
  <si>
    <t>21CFR172.735</t>
  </si>
  <si>
    <t>100 ppm of the finished beverage</t>
  </si>
  <si>
    <t>It is used to adjust the density of citrus oils used in the preparation of beverages whereby the amount of the additive does not exceed 100 parts per million of the finished beverage.</t>
  </si>
  <si>
    <t>21CFR184.1295</t>
  </si>
  <si>
    <t>0.01%</t>
  </si>
  <si>
    <t>21CFR184.1339</t>
  </si>
  <si>
    <t>.5%</t>
  </si>
  <si>
    <t>21CFR184.1333</t>
  </si>
  <si>
    <t>.1%</t>
  </si>
  <si>
    <t>21CFR184.1351</t>
  </si>
  <si>
    <t>21CFR184.1349</t>
  </si>
  <si>
    <t>21CFR184.1408</t>
  </si>
  <si>
    <t>Alcoholic beverages</t>
  </si>
  <si>
    <t>21CFR184.1343</t>
  </si>
  <si>
    <t>21CFR184.1069</t>
  </si>
  <si>
    <t>0.7%</t>
  </si>
  <si>
    <t>21CFR180.25</t>
  </si>
  <si>
    <t>2.5%</t>
  </si>
  <si>
    <t>21CFR184.1490</t>
  </si>
  <si>
    <t>The ingredient is used as an antimicrobial agent as defined in 21 CFR170.3(o)(2) in a maximum level of 0.1 percent in food.</t>
  </si>
  <si>
    <t>21CFR184.1699</t>
  </si>
  <si>
    <t>21CFR184.1610</t>
  </si>
  <si>
    <t>21CFR184.1666</t>
  </si>
  <si>
    <t>5 %</t>
  </si>
  <si>
    <t>21CFR184.1670</t>
  </si>
  <si>
    <t>2975, 2976, 2977</t>
  </si>
  <si>
    <t>21CFR172.575</t>
  </si>
  <si>
    <t>83 ppm, as quinine</t>
  </si>
  <si>
    <t>In carbonated beverages as a flavor</t>
  </si>
  <si>
    <t>21CFR184.1698</t>
  </si>
  <si>
    <t>2 ppm</t>
  </si>
  <si>
    <t>All categories of food</t>
  </si>
  <si>
    <t>3010, 3011</t>
  </si>
  <si>
    <t>21CFR184.1724</t>
  </si>
  <si>
    <t>1.0%</t>
  </si>
  <si>
    <t>21CFR182.2727</t>
  </si>
  <si>
    <t>2%</t>
  </si>
  <si>
    <t>Use:  Anticaking agent</t>
  </si>
  <si>
    <t>21CFR184.1733</t>
  </si>
  <si>
    <t>The ingredient is used as an antimicrobial agent as defined in 21 CFR170.3(o)(2) and as a flavoring agent and adjuvant as defined in 21 CFR170.3(o)(12) at a level not to exceed 0.1 percent in food.</t>
  </si>
  <si>
    <t>21CFR182.2729</t>
  </si>
  <si>
    <t>21CFR184.1807</t>
  </si>
  <si>
    <t>0.00005%</t>
  </si>
  <si>
    <t>21CFR184.1835</t>
  </si>
  <si>
    <t>12%</t>
  </si>
  <si>
    <t xml:space="preserve">All other foods; Many uses </t>
  </si>
  <si>
    <t xml:space="preserve">Hypericin-free </t>
  </si>
  <si>
    <t>21CFR184.1845</t>
  </si>
  <si>
    <t>0.0015 % calculated as tin</t>
  </si>
  <si>
    <t>All food categories</t>
  </si>
  <si>
    <t>21CFR172.833</t>
  </si>
  <si>
    <t>300 mg/kg of the finished beverage</t>
  </si>
  <si>
    <t>The total SAIB content of a beverage containing the additive does not exceed 300 milligrams/kilogram of the finished beverage.</t>
  </si>
  <si>
    <t>21CFR184.1095</t>
  </si>
  <si>
    <t>0.014%</t>
  </si>
  <si>
    <t>As oil only</t>
  </si>
  <si>
    <t>21CFR184.1097</t>
  </si>
  <si>
    <t>0.015%</t>
  </si>
  <si>
    <t>ATF Ruling 74-10</t>
  </si>
  <si>
    <t>* For more information on the Flavor and Extract Manufacturers Association of the United States (FEMA) GRAS program, visit:  http://www.femaflavor.org/gras</t>
  </si>
  <si>
    <t>Display</t>
  </si>
  <si>
    <t>Y</t>
  </si>
  <si>
    <t>C*</t>
  </si>
  <si>
    <t>Added Limited Ingredient List (to stay visible) for limited ingredient information</t>
  </si>
  <si>
    <t>Added Limited column to FUW tab - with conditional formating</t>
  </si>
  <si>
    <t>Added new tab - Limited Ingredient (hidden) - must be sorted by FEMA # to work correctly - 'Y' indicates ingredient is limited / 'C*' indicates there is other information required about the ingredient (must be free-of, etc).</t>
  </si>
  <si>
    <t>All new FEMA chemicals that are sweeteners, essential oils, terpenes - will say 'NO GUIDELINE' after discussion at NPL group meeting (5/7/19)</t>
  </si>
  <si>
    <t>Added key to FUW tab for limited ingredient column (C* - refer to limited ingredient list tab for more info / Y - this is a limited ingredient)</t>
  </si>
  <si>
    <t>Changed 'Birch Tar Oil' on 1% list to state Art.</t>
  </si>
  <si>
    <r>
      <t xml:space="preserve">Limited  </t>
    </r>
    <r>
      <rPr>
        <sz val="7"/>
        <rFont val="Arial"/>
        <family val="2"/>
      </rPr>
      <t>(see key below)</t>
    </r>
  </si>
  <si>
    <t>Natural flavoring substance or natural substance used in conjunction with flavors; In the appropriate forms (plant parts, fluid and solid extracts, concentrates, absolutes, oils, gums, balsams, resins, oleoresins, waxes, and distillates)</t>
  </si>
  <si>
    <t>The ingredient is used as an antimicrobial agent as defined in 170.3(o)(2) and as a flavoring agent and adjuvant as defined in 21 CFR170.3(o)(12).  The ingredient is used in food at levels not to exceed good manufacturing practice.  Current usage results in a maximum level of 0.1 percent in food.</t>
  </si>
  <si>
    <t>Butylated hydroxyanisole (BHA)</t>
  </si>
  <si>
    <t>Butylated Hydroxytoluene (BHT)</t>
  </si>
  <si>
    <t>Almond, bitter (free from prussic acid)</t>
  </si>
  <si>
    <t>Brominated Vegetable Oil (BVO)</t>
  </si>
  <si>
    <t>a.  The additive complies with specifications prescribed in the Food Chemicals Codex, 3d Ed. (1981), pp. 40-41, which is incorporated by reference, except that the free fatty acids (as oleic) shall not exceed 2.5 percent and iodine value shall not exceed 16.                                                                              b.  The additive is used on an interim basis as a stabilizer for flavoring oils used in fruit-flavored beverages, for which any applicable standards of identity do not preclude such use, in an amount not to exceed 15 parts per million in the finished beverage.</t>
  </si>
  <si>
    <t>Safrole Free</t>
  </si>
  <si>
    <t>Caprylic Acid       (Octanoic Acid)</t>
  </si>
  <si>
    <t xml:space="preserve">Not more than 83 ppm total cinchona alkaloids in finished beverage </t>
  </si>
  <si>
    <t>Beverages only; Natural flavoring substance or natural substance used in conjunction with flavors; In the appropriate forms (plant parts, fluid and solid extracts, concentrates, absolutes, oils, gums, balsams, resins, oleoresins, waxes, and distillates)</t>
  </si>
  <si>
    <t>Alcoholic beverages only;  Natural flavoring substance or natural substance used in conjunction with flavors; In the appropriate forms (plant parts, fluid and solid extracts, concentrates, absolutes, oils, gums, balsams, resins, oleoresins, waxes, and distillates)</t>
  </si>
  <si>
    <t>21CFR172.812</t>
  </si>
  <si>
    <t>0.2% in the finished beverage</t>
  </si>
  <si>
    <t>It is used as a masking agent for the bitter aftertaste of saccharin used in manufactured beverages and beverage bases, not to exceed 0.2 percent in the finished beverage.</t>
  </si>
  <si>
    <t>Licorice and Licorice Derivatives as Glycyrrhizin</t>
  </si>
  <si>
    <t>Alcoholic beverages only; Natural flavoring substance or natural substance used in conjunction with flavors; In the appropriate forms (plant parts, fluid and solid extracts, concentrates, absolutes, oils, gums, balsams, resins, oleoresins, waxes, and distillates)</t>
  </si>
  <si>
    <t>1,3-Propanediol</t>
  </si>
  <si>
    <t>GRAS Notice No. GRN 000302</t>
  </si>
  <si>
    <t>To be used in place of 1,2-propanediol at levels not to exceed current good manufacturing practice maximum levels of 5 percent for alcoholic beverages.</t>
  </si>
  <si>
    <t>Propylene Glycol          (1,2-Propanediol)</t>
  </si>
  <si>
    <t>Propylene Glycol + 1,3-Propanediol</t>
  </si>
  <si>
    <t>FDA Correspondence</t>
  </si>
  <si>
    <t>When used in combination the 5% limit applies to the sum total of the two solvents.</t>
  </si>
  <si>
    <t>Propylene Glycol Alginate</t>
  </si>
  <si>
    <t>21CFR172.858</t>
  </si>
  <si>
    <t>1.7% by weight of the finished product</t>
  </si>
  <si>
    <t>As a flavoring adjunct or adjuvant in seasonings and flavors at a level not to exceed 1.7 percent by weight of the finished product.</t>
  </si>
  <si>
    <t>0.3% by weight of the finished product</t>
  </si>
  <si>
    <t>As an emulsifier, flavoring adjuvant, formulation aid, stabilizer or thickener, or surface active agent in other foods, where applicable, at a level not to exceed 0.3 percent by weight of the finished product.</t>
  </si>
  <si>
    <t>Propyl Gallate</t>
  </si>
  <si>
    <t>21CFR184.1660</t>
  </si>
  <si>
    <t>0.02 % of the fat or oil content</t>
  </si>
  <si>
    <t>The ingredient is used in foods at levels not to exceed good manufacturing practice in accordance with 184.1 (b)(1).  Good manufacturing practice results in a maximum total content of antioxidants of 0.02 percent of the fat or oil content, including the essential (volatile) oil content, of the food.</t>
  </si>
  <si>
    <t>Silicon dioxide</t>
  </si>
  <si>
    <t>21CFR172.480</t>
  </si>
  <si>
    <t>2% by weight of the food</t>
  </si>
  <si>
    <t>Alcoholic beverages only; Natural flavoring substance or natural substance used in conjunction with flavors;  Hypericin-free alcohol distillate form only</t>
  </si>
  <si>
    <t>Finished Alcoholic Beverage Thujone Free</t>
  </si>
  <si>
    <t>Tertiary butylhydroquinone (TBHQ)</t>
  </si>
  <si>
    <t>21CFR172.185</t>
  </si>
  <si>
    <t>.02 % of the oil or fat content</t>
  </si>
  <si>
    <t>The total antioxidant content of a food containing the additive will not exceed 0.02 percent of the oil or fat content of the food, including the essential (volatile) oil content of the food.</t>
  </si>
  <si>
    <t>5 ppm Coumarin</t>
  </si>
  <si>
    <t>May Wine</t>
  </si>
  <si>
    <t>Finished Beverage Thujone Free</t>
  </si>
  <si>
    <t>Beverages only;  Natural flavoring substance or natural substance used in conjunction with flavors; In the appropriate forms (plant parts, fluid and solid extracts, concentrates, absolutes, oils, gums, balsams, resins, oleoresins, waxes, and distillates)</t>
  </si>
  <si>
    <t>Yellow Prussiate of Soda (sodium ferrocyanide decahydrate)</t>
  </si>
  <si>
    <t>21CFR172.490</t>
  </si>
  <si>
    <t xml:space="preserve">13 ppm </t>
  </si>
  <si>
    <t>The additive is used or intended for use as an anticaking agent in salt and as an adjuvant in the product of dendritic crystals of salt in an amount needed to product its intended effect but not in excess of 13 parts per million calculated as anhydrous sodium ferrocyanide.</t>
  </si>
  <si>
    <t>Natural flavoring substance or natural substance used in conjunction with flavors; As oil only</t>
  </si>
  <si>
    <t>Updated Limited Ingredient List and Limited Ingredients (hidden) list.</t>
  </si>
  <si>
    <t>Changed version number - Version 2019.1</t>
  </si>
  <si>
    <t>Garlic Oil (FEMA #2503)  added to 1% list and changed to "SEE 1% LIST"</t>
  </si>
  <si>
    <t>2528, 2628, 2629, 2630</t>
  </si>
  <si>
    <t>Adding 2528 to 'Licorice and Licorice Derivatives as Glycyrrhizin' listing on Limited Ingredients List and Limited Ingredients (hidden) tabs.</t>
  </si>
  <si>
    <t>Glycyrrhizin, ammoniated</t>
  </si>
  <si>
    <t>Based on feedback from TLM, change FEMA 4878 to 'NO GUIDELINE'</t>
  </si>
  <si>
    <t>Changed Formic Acid (FEMA 2487) to "NO GUIDELINE"</t>
  </si>
  <si>
    <r>
      <t xml:space="preserve">Dimethylpolysiloxane </t>
    </r>
    <r>
      <rPr>
        <sz val="8"/>
        <color theme="1"/>
        <rFont val="Calibri"/>
        <family val="2"/>
        <scheme val="minor"/>
      </rPr>
      <t>(substantially free from hydrolyzable chloride and alkoxy groups; no more than 18 percent loss in weight after heating 4 hours at 200 deg. C; viscosity 300 to 1,050 centistokes at 25 deg. C; refractive index 1.400-1.404 at 25 deg. C)</t>
    </r>
  </si>
  <si>
    <t>21CFR172.340</t>
  </si>
  <si>
    <t xml:space="preserve">10 parts per million in food, or at such level in a concentrated food that when prepared as directed on the labels, the food in its ready-for-consumption state will have not more than 10 parts per million except as follows: Zero in milk; 110 parts per million in dry gelatin dessert mixes labeled for use whereby no more than 16 parts per million is present in the ready-to-serve dessert; 250 parts per million in salt labeled for cooking purposes, whereby no more than 10 parts per million is present in the cooked food. </t>
  </si>
  <si>
    <t>10 ppm in food</t>
  </si>
  <si>
    <t>Added dimethylpolysiloxane to limited ingredients tab</t>
  </si>
  <si>
    <t>Changed Basil Oleoresin (FEMA 2120) to 'NO GUIDELINE'</t>
  </si>
  <si>
    <t>Changed Balsam Peru to 'SEE 1% LIST'</t>
  </si>
  <si>
    <t>2001, 4227</t>
  </si>
  <si>
    <t xml:space="preserve">Gum Arabic, hydrogen octenyl-butane dioate </t>
  </si>
  <si>
    <t>Added Gum Arabic, hydrogen octenyl-butane dioate (FEMA 4227) as limited ingredient (limited per FDA GRAS Notice #247)</t>
  </si>
  <si>
    <t>Correct spelling on FEMA 3006 - Argeol</t>
  </si>
  <si>
    <t>Changed Listea Cubeba essential oil (FEMA #3846)  to 'PRIMARY GDL'</t>
  </si>
  <si>
    <t>Changed 2,6-NONADIENAL DIETHYL ACETAL (FEMA 3377) to 'SEE 1% LIST'</t>
  </si>
  <si>
    <t>Expanded CAS number column width on GRAS Materials tab</t>
  </si>
  <si>
    <t>1-(3,5,5,6,8,8-Hexamethyl-5,6,7,8-tetrahydronaphthalen-2-yl)ethanone</t>
  </si>
  <si>
    <t>AHTN</t>
  </si>
  <si>
    <t>6-Acetyl-1,1,2,4,4,7-hexamethyltetralin 6-Acetyl-1,1,2,4,4,7-hexamethyltetraline</t>
  </si>
  <si>
    <t>7-Acetyl-1,1,3,4,4,6-hexamethyl-1,2,3,4-tetra-hydronaphthalene 7-Acetyl-1,1,3,4,4,6-hexamethyltetralin</t>
  </si>
  <si>
    <t>7-Acetyl-1,1,3,4,4,6-hexamethyltetraline Acetylhexamethyltetrahydronaphthalene</t>
  </si>
  <si>
    <t>2-(4-Ethylphenoxy)-N-(1H-pyrazol-3-yl)-N-(thiophen-2-ylmethyl) acetamide</t>
  </si>
  <si>
    <t>2-(4-Ethylphenoxy)-N-(1H-pyrazol-5-yl)-N-(thiophen-2-ylmethyl)acetamide</t>
  </si>
  <si>
    <t>N-(3-Hydroxy-4-methoxyphenyl )-2-isopropyl-5,5- dimethylcyclohexanecarboxamide</t>
  </si>
  <si>
    <t>N-(4-(Cyanomethyl)phenyl)-2-isopropyl-5,5- dimethylcyclohexanecarboxamide</t>
  </si>
  <si>
    <t>S-Allyl-L-cysteine sulfoxide</t>
  </si>
  <si>
    <t>Alliin</t>
  </si>
  <si>
    <t>(S)-3-(Allylsulphinyl)-L-alanine</t>
  </si>
  <si>
    <t>6-Methyl-5-hepten-2-ol</t>
  </si>
  <si>
    <t>(+/-)-6-Methyl-5-hepten-2-ol Sulcatol</t>
  </si>
  <si>
    <t>(+/-)-Sulcatol</t>
  </si>
  <si>
    <t>2-Methyl-2-hepten-6-ol</t>
  </si>
  <si>
    <t>6-Hydroxy-2-methyl-2-heptene 6-Methylhept-5-en-2-ol</t>
  </si>
  <si>
    <t>trans-5-Dodecenal</t>
  </si>
  <si>
    <t>(5E)-Dodecenal</t>
  </si>
  <si>
    <t>cis-6-Dodecenal</t>
  </si>
  <si>
    <t>(Z)-6-Dodecenal</t>
  </si>
  <si>
    <t>cis-9-Dodecenal</t>
  </si>
  <si>
    <t>(9Z)-Dodecenal</t>
  </si>
  <si>
    <t>Mixture of 5-hydroxy-4-(4´-hydroxy-3´-methoxyphenyl)-7- methylchroman-2-</t>
  </si>
  <si>
    <t>one and 7-hydroxy-4-(4´-hydroxy-3´-methoxyphenyl)-5-methylchroman- 2-one</t>
  </si>
  <si>
    <t>Methyl propyl sulfide</t>
  </si>
  <si>
    <t>2-Thiapentane</t>
  </si>
  <si>
    <t>3-p-Menthen-7-al</t>
  </si>
  <si>
    <t>(E)-3-Methyl-4-dodecenoic acid</t>
  </si>
  <si>
    <t>cis-2-Hexylcyclopropaneacetic acid</t>
  </si>
  <si>
    <t>2-Ethoxy-4-(hydroxymethyl)phenol 3-Ethoxy-4-hydroxybenzyl alcohol Ethyl vanillyl alcohol</t>
  </si>
  <si>
    <t>p-(Hydroxymethyl)guethol</t>
  </si>
  <si>
    <t>2-Mercapto-3-methyl-1-butanol</t>
  </si>
  <si>
    <t>Rebaudioside M</t>
  </si>
  <si>
    <t>Rebaudioside X</t>
  </si>
  <si>
    <t>N-(2-Hydroxy-2-phenylethyl)-2-isopropyl-5,5-dimethylcyclohexane-1- carboxamide</t>
  </si>
  <si>
    <t>Allulose</t>
  </si>
  <si>
    <t>D-Psicose</t>
  </si>
  <si>
    <t>trans-5-Octenal</t>
  </si>
  <si>
    <t>(5E)-5-Octenal</t>
  </si>
  <si>
    <t>E-5-Octen-1-al</t>
  </si>
  <si>
    <t>N-(1-((4-Amino-2,2-dioxido-1H-benzo[c][1,2,6]thiadiazin-5-yl)oxy)-2- methylpropan-2-yl)-2,6-dimethylisonicotinamide (sulfate salt)</t>
  </si>
  <si>
    <t>Hexyl propyl disulfide</t>
  </si>
  <si>
    <t>1-Hexyl propyl disulfide</t>
  </si>
  <si>
    <t>1-Hexyl-2-propyldisulfane 4,5-Dithiaundecane</t>
  </si>
  <si>
    <t>O-Ethyl S-(3-methylbut-2-en-1-yl)thiocarbonate</t>
  </si>
  <si>
    <t>3-Methyl-2(5H)-furanone α-Methyl-γ-crotonolactone 2-Methyl-2-butenolide</t>
  </si>
  <si>
    <t>2-Methylbut-2-en-4-olide</t>
  </si>
  <si>
    <t>4-Hydroxy-2-methyl-2-butenoic acid γ-lactone 4-Hydroxy-2-methyl-2-butenoic acid lactone</t>
  </si>
  <si>
    <t>Ethyl 3-methyl-2-oxopentanoate Ethyl 2-oxo-3-methylpentanoate Ethyl 2-oxo-3-methylvalerate</t>
  </si>
  <si>
    <t>trans-Tetradec-4-enal</t>
  </si>
  <si>
    <t>2,6-Dimethylheptenyl formate</t>
  </si>
  <si>
    <t>L-Carnitine tartrate Levocarnitine tartrate L-Carnitine-L-tartrate</t>
  </si>
  <si>
    <t>Corynebacterium glutamicum corn syrup fermentation product</t>
  </si>
  <si>
    <t>Corynebacterium stationis corn syrup fermentation product</t>
  </si>
  <si>
    <t>Glucosylated steviol glycosides, 70-80%</t>
  </si>
  <si>
    <t>Glucosylated steviol glycosides, 40%</t>
  </si>
  <si>
    <t>Stevia extract stevioside, 70%</t>
  </si>
  <si>
    <t>Hibiscus blossom extract Hibiscus sabdariffa L. extract Roselle extract</t>
  </si>
  <si>
    <t>3,7-Dimethyl-2-methyleneoct-6-en-1-ol</t>
  </si>
  <si>
    <t>bis-(3-Methyl-2-butenyl)disulfide</t>
  </si>
  <si>
    <t>bis-(3-Methyl-2-buten-1-yl)disulfide</t>
  </si>
  <si>
    <t>(5Z)-3,4-Dimethyl-5-propylidene-2(5H)-furanone</t>
  </si>
  <si>
    <t>2-Methyl-3-butene-2-thiol</t>
  </si>
  <si>
    <t>α,α-Dimethyl allyl mercaptan</t>
  </si>
  <si>
    <t>(Z)-9-Dodecenoic acid</t>
  </si>
  <si>
    <t>(9Z)-9-Dodecenoic acid</t>
  </si>
  <si>
    <t>9-Dodecenoic acid, (Z)- (8Cl) cis-9-Dodecenoic acid Lauroleic acid</t>
  </si>
  <si>
    <t>Tridec-5-enal</t>
  </si>
  <si>
    <t>Refined soybean oil extract</t>
  </si>
  <si>
    <t>1-Ethyl-2-(1-pyrrolylmethyl)pyrrole</t>
  </si>
  <si>
    <t>Rebaudioside D 95%</t>
  </si>
  <si>
    <t>Rebaudioside M 95%</t>
  </si>
  <si>
    <t>Rebaudioside X 95%</t>
  </si>
  <si>
    <t>Buchu leaves extract</t>
  </si>
  <si>
    <t>Barosma betulina Bartl. et Wendl. leaves extract</t>
  </si>
  <si>
    <t>B. crenulata (L.) Hook leaves extract</t>
  </si>
  <si>
    <t>B. serratifolia Willd. leaves extract</t>
  </si>
  <si>
    <t>Peppermint oil terpeneless</t>
  </si>
  <si>
    <t>Mentha piperita L. oil terpeneless</t>
  </si>
  <si>
    <t>Spearmint oil terpeneless</t>
  </si>
  <si>
    <t>Mentha spicata L. oil terpeneless</t>
  </si>
  <si>
    <t>(Z)-8-Pentadecenal</t>
  </si>
  <si>
    <t>4,7-Decadienal</t>
  </si>
  <si>
    <t>2-Methylthiophene</t>
  </si>
  <si>
    <t>4-Methylidene-2-(2-methylprop-1-enyl)oxane</t>
  </si>
  <si>
    <t>4-Isopropoxycinnamaldehyde</t>
  </si>
  <si>
    <t>Glucosylated steviol glycosides, 90%</t>
  </si>
  <si>
    <t>Chaenomeles speciosa leaf extract</t>
  </si>
  <si>
    <t>Eriobotrya japonica leaves extract</t>
  </si>
  <si>
    <t>Sodium gluconate</t>
  </si>
  <si>
    <t>D-Gluconic acid, monosodium salt Sodium D-gluconate</t>
  </si>
  <si>
    <t>3-Methylbutane-1,3-dithiol</t>
  </si>
  <si>
    <t>Rebaudioside E ≥85%</t>
  </si>
  <si>
    <t>Rebaudioside I 95%</t>
  </si>
  <si>
    <t>S-Methyl 5-(1-ethoxyethoxy)tetradecanethioate</t>
  </si>
  <si>
    <t>S-Methyl 5-(1-ethoxyethoxy)decanethioate</t>
  </si>
  <si>
    <t>beta-Bisabolene ≥88%</t>
  </si>
  <si>
    <t>Nootkatone Complex</t>
  </si>
  <si>
    <t>Modified guaiac wood extract</t>
  </si>
  <si>
    <t>Guaiacum spp. wood extract</t>
  </si>
  <si>
    <t>Added GRAS List 29 to list with Max Use Levels (includes removal of ethyl nitrate - changed to ' NOT GRAS')</t>
  </si>
  <si>
    <t>Change Hexanoic Acid (FEMA 2559) to 'SEE 1% LIST'</t>
  </si>
  <si>
    <t>Updated version number - V2020.1</t>
  </si>
  <si>
    <t>Change 2-methylbutanol (FEMA #3998; active fusel oil) to 'NO GUIDELINE'</t>
  </si>
  <si>
    <t>Origanum Oil (FEMA #2828) changed to 'NO GUIDELINE' from 0</t>
  </si>
  <si>
    <t>Additional Information</t>
  </si>
  <si>
    <t>Natural Only (83 Fed. Reg. 50490. 9 October 2018)</t>
  </si>
  <si>
    <t>PYRIDINE (NATURAL ONLY)</t>
  </si>
  <si>
    <t>BENZOPHENONE (NATURAL ONLY)</t>
  </si>
  <si>
    <t>ETHYL ACRYLATE (NATURAL ONLY)</t>
  </si>
  <si>
    <t>MYRCENE (NATURAL ONLY)</t>
  </si>
  <si>
    <t>PULEGONE (NATURAL ONLY)</t>
  </si>
  <si>
    <t>Added 'Additional Information' column to GRAS materials tab</t>
  </si>
  <si>
    <t>Based on GRAS List 29 - added the 'Natural Only (83 Fed. Reg. 50490. 9 October 2018)' to benzophenone (2134), ethyl acrylate (2418), myrcene (2762), pulegone (2963), and pyridine (2966).</t>
  </si>
  <si>
    <t>Added (NATURAL ONLY) to the name on Fenaroli tab to benzophenone (2134), ethyl acrylate (2418), myrcene (2762), pulegone (2963), and pyridine (2966).</t>
  </si>
  <si>
    <t>Added 'Nat' to benzophenone (2134), ethyl acrylate (2418), myrcene (2762), pulegone (2963) on 1% list.</t>
  </si>
  <si>
    <t>FEMA# 3634 4,5-dimethyl-3-hydroxy-2,5-dihydrofuran-2-one (Sotolone) changed to 'SEE 1% LIST'</t>
  </si>
  <si>
    <t>Version 2021.1</t>
  </si>
  <si>
    <t>Updated version number - V2021.1</t>
  </si>
  <si>
    <t>5.         The ingredient used must be present at the calculated level in the finished flavor. For extracted products, the calculation refers to the amount of the ingredient present after processing rather than the amount added.</t>
  </si>
  <si>
    <t>*    The max use rates apply to compounded flavors and may not be applicable to simple solvent solutions</t>
  </si>
  <si>
    <t>CHAMOMILE FLOWER ROMAN EXTRACT</t>
  </si>
  <si>
    <t>CHAMOMILE FLOWER HUNGARIAN OIL</t>
  </si>
  <si>
    <t>CHAMOMILE FLOWER ENGLISH OIL</t>
  </si>
  <si>
    <t>Added Methyl Thiobutyrate to 1% list</t>
  </si>
  <si>
    <t>Correct various typos</t>
  </si>
  <si>
    <t xml:space="preserve">Massoia lactone </t>
  </si>
  <si>
    <t>Massoia lactone added to 1% list (was on original list) and changed to 'SEE 1% LIST'</t>
  </si>
  <si>
    <r>
      <t xml:space="preserve">Alcohol content       </t>
    </r>
    <r>
      <rPr>
        <b/>
        <sz val="8"/>
        <rFont val="Arial"/>
        <family val="2"/>
      </rPr>
      <t xml:space="preserve">(high end of box #10) </t>
    </r>
    <r>
      <rPr>
        <b/>
        <sz val="6"/>
        <rFont val="Arial"/>
        <family val="2"/>
      </rPr>
      <t>*DO NOT ENTER % SIGN*</t>
    </r>
  </si>
  <si>
    <t>Changed OSMANTHUS ABSOLUTE to 'SEE 1% LIST'</t>
  </si>
  <si>
    <t>Changed Schinus Molle Oil (FEMA# 3018 also known as Pink Pepper Oil) to 'NO GUIDELINE' based on email/NPL taste panel - fit at 1%</t>
  </si>
  <si>
    <t xml:space="preserve">Picrasma excelsa (SW.), Quassia amara must contain a minimum of 20.8 ppm quassin </t>
  </si>
  <si>
    <r>
      <t>Quassin Powder</t>
    </r>
    <r>
      <rPr>
        <b/>
        <sz val="12"/>
        <color rgb="FFFF0000"/>
        <rFont val="Arial"/>
        <family val="2"/>
      </rPr>
      <t xml:space="preserve"> *</t>
    </r>
  </si>
  <si>
    <t>Changed Quassia to Quassin on 1% list and Primary guidelines tabs</t>
  </si>
  <si>
    <t>Added solutions statement on FUW tab under Disclaimers.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</si>
</sst>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4" formatCode="_(&quot;$&quot;* #,##0.00_);_(&quot;$&quot;* \(#,##0.00\);_(&quot;$&quot;* &quot;-&quot;??_);_(@_)"/>
    <numFmt numFmtId="164" formatCode="0.0"/>
    <numFmt numFmtId="165" formatCode="0.000;[Red]0.000"/>
    <numFmt numFmtId="166" formatCode="0.0000;[Red]0.0000"/>
    <numFmt numFmtId="167" formatCode="0.000"/>
    <numFmt numFmtId="168" formatCode="0.0000"/>
    <numFmt numFmtId="169" formatCode="0.0%"/>
    <numFmt numFmtId="170" formatCode="[$-409]mmmm\ d\,\ yyyy;@"/>
    <numFmt numFmtId="171" formatCode="0.000%"/>
    <numFmt numFmtId="172" formatCode="0.00000%"/>
  </numFmts>
  <fonts count="83" x14ac:knownFonts="1">
    <font>
      <sz val="11"/>
      <color theme="1"/>
      <name val="Calibri"/>
      <family val="2"/>
      <scheme val="minor"/>
    </font>
    <font>
      <sz val="11"/>
      <color theme="1"/>
      <name val="Calibri"/>
      <family val="2"/>
      <scheme val="minor"/>
    </font>
    <font>
      <sz val="10"/>
      <name val="Arial"/>
      <family val="2"/>
    </font>
    <font>
      <b/>
      <sz val="10"/>
      <name val="Arial"/>
      <family val="2"/>
    </font>
    <font>
      <b/>
      <sz val="10"/>
      <color indexed="10"/>
      <name val="Arial"/>
      <family val="2"/>
    </font>
    <font>
      <i/>
      <sz val="10"/>
      <name val="Arial"/>
      <family val="2"/>
    </font>
    <font>
      <i/>
      <sz val="8"/>
      <name val="Arial"/>
      <family val="2"/>
    </font>
    <font>
      <sz val="16"/>
      <name val="Arial"/>
      <family val="2"/>
    </font>
    <font>
      <b/>
      <sz val="12"/>
      <name val="Arial"/>
      <family val="2"/>
    </font>
    <font>
      <b/>
      <sz val="12"/>
      <color indexed="63"/>
      <name val="Arial"/>
      <family val="2"/>
    </font>
    <font>
      <b/>
      <sz val="10"/>
      <color rgb="FFFF0000"/>
      <name val="Arial"/>
      <family val="2"/>
    </font>
    <font>
      <i/>
      <sz val="9"/>
      <name val="Arial"/>
      <family val="2"/>
    </font>
    <font>
      <b/>
      <sz val="10"/>
      <color indexed="63"/>
      <name val="Arial"/>
      <family val="2"/>
    </font>
    <font>
      <b/>
      <sz val="12"/>
      <color rgb="FF333333"/>
      <name val="Arial"/>
      <family val="2"/>
    </font>
    <font>
      <i/>
      <sz val="11"/>
      <name val="Arial"/>
      <family val="2"/>
    </font>
    <font>
      <b/>
      <sz val="11"/>
      <name val="Arial"/>
      <family val="2"/>
    </font>
    <font>
      <b/>
      <i/>
      <sz val="11"/>
      <name val="Arial"/>
      <family val="2"/>
    </font>
    <font>
      <sz val="11"/>
      <name val="Arial"/>
      <family val="2"/>
    </font>
    <font>
      <b/>
      <u/>
      <sz val="14"/>
      <color theme="1"/>
      <name val="Calibri"/>
      <family val="2"/>
      <scheme val="minor"/>
    </font>
    <font>
      <sz val="13"/>
      <name val="Arial"/>
      <family val="2"/>
    </font>
    <font>
      <b/>
      <sz val="13"/>
      <color indexed="10"/>
      <name val="Arial"/>
      <family val="2"/>
    </font>
    <font>
      <sz val="13"/>
      <color theme="1"/>
      <name val="Calibri"/>
      <family val="2"/>
      <scheme val="minor"/>
    </font>
    <font>
      <sz val="13"/>
      <color theme="1"/>
      <name val="Times New Roman"/>
      <family val="1"/>
    </font>
    <font>
      <sz val="13"/>
      <color theme="1"/>
      <name val="Symbol"/>
      <family val="1"/>
      <charset val="2"/>
    </font>
    <font>
      <b/>
      <sz val="12"/>
      <color theme="1"/>
      <name val="Calibri"/>
      <family val="2"/>
      <scheme val="minor"/>
    </font>
    <font>
      <sz val="18"/>
      <name val="Arial"/>
      <family val="2"/>
    </font>
    <font>
      <b/>
      <i/>
      <sz val="12"/>
      <name val="Arial"/>
      <family val="2"/>
    </font>
    <font>
      <b/>
      <sz val="8"/>
      <name val="Arial"/>
      <family val="2"/>
    </font>
    <font>
      <b/>
      <sz val="10.5"/>
      <name val="Arial"/>
      <family val="2"/>
    </font>
    <font>
      <b/>
      <i/>
      <sz val="10.5"/>
      <name val="Arial"/>
      <family val="2"/>
    </font>
    <font>
      <sz val="10.5"/>
      <name val="Arial"/>
      <family val="2"/>
    </font>
    <font>
      <sz val="10.5"/>
      <color theme="1"/>
      <name val="Calibri"/>
      <family val="2"/>
      <scheme val="minor"/>
    </font>
    <font>
      <sz val="12"/>
      <color theme="1"/>
      <name val="Calibri"/>
      <family val="2"/>
      <scheme val="minor"/>
    </font>
    <font>
      <b/>
      <sz val="11"/>
      <color theme="1"/>
      <name val="Calibri"/>
      <family val="2"/>
      <scheme val="minor"/>
    </font>
    <font>
      <i/>
      <sz val="12"/>
      <color theme="1"/>
      <name val="Calibri"/>
      <family val="2"/>
      <scheme val="minor"/>
    </font>
    <font>
      <i/>
      <sz val="11"/>
      <color theme="1"/>
      <name val="Calibri"/>
      <family val="2"/>
      <scheme val="minor"/>
    </font>
    <font>
      <b/>
      <sz val="12"/>
      <color rgb="FFFF0000"/>
      <name val="Calibri"/>
      <family val="2"/>
      <scheme val="minor"/>
    </font>
    <font>
      <b/>
      <sz val="16"/>
      <color theme="1"/>
      <name val="Calibri"/>
      <family val="2"/>
      <scheme val="minor"/>
    </font>
    <font>
      <sz val="10"/>
      <color theme="1"/>
      <name val="Calibri"/>
      <family val="2"/>
      <scheme val="minor"/>
    </font>
    <font>
      <b/>
      <i/>
      <u/>
      <sz val="12"/>
      <color theme="1"/>
      <name val="Calibri"/>
      <family val="2"/>
      <scheme val="minor"/>
    </font>
    <font>
      <i/>
      <sz val="14"/>
      <color theme="1"/>
      <name val="Calibri"/>
      <family val="2"/>
      <scheme val="minor"/>
    </font>
    <font>
      <b/>
      <i/>
      <u/>
      <sz val="10"/>
      <color theme="1"/>
      <name val="Calibri"/>
      <family val="2"/>
      <scheme val="minor"/>
    </font>
    <font>
      <i/>
      <sz val="10"/>
      <color theme="1"/>
      <name val="Calibri"/>
      <family val="2"/>
      <scheme val="minor"/>
    </font>
    <font>
      <b/>
      <sz val="18"/>
      <color theme="1"/>
      <name val="Calibri"/>
      <family val="2"/>
      <scheme val="minor"/>
    </font>
    <font>
      <i/>
      <sz val="9"/>
      <color theme="1"/>
      <name val="Calibri"/>
      <family val="2"/>
      <scheme val="minor"/>
    </font>
    <font>
      <b/>
      <sz val="11"/>
      <color rgb="FF3E3E3E"/>
      <name val="Arial"/>
      <family val="2"/>
    </font>
    <font>
      <b/>
      <sz val="8"/>
      <color rgb="FF3E3E3E"/>
      <name val="Arial"/>
      <family val="2"/>
    </font>
    <font>
      <sz val="11"/>
      <color rgb="FF3E3E3E"/>
      <name val="Arial"/>
      <family val="2"/>
    </font>
    <font>
      <b/>
      <sz val="12"/>
      <color rgb="FFFF0000"/>
      <name val="Arial"/>
      <family val="2"/>
    </font>
    <font>
      <sz val="12"/>
      <color rgb="FFFF0000"/>
      <name val="Arial"/>
      <family val="2"/>
    </font>
    <font>
      <i/>
      <sz val="11"/>
      <color rgb="FFFF0000"/>
      <name val="Arial"/>
      <family val="2"/>
    </font>
    <font>
      <i/>
      <sz val="10"/>
      <color rgb="FFFF0000"/>
      <name val="Arial"/>
      <family val="2"/>
    </font>
    <font>
      <b/>
      <i/>
      <sz val="8"/>
      <name val="Arial"/>
      <family val="2"/>
    </font>
    <font>
      <sz val="12"/>
      <color rgb="FFFF0000"/>
      <name val="Calibri"/>
      <family val="2"/>
      <scheme val="minor"/>
    </font>
    <font>
      <b/>
      <sz val="10.5"/>
      <color rgb="FFFF0000"/>
      <name val="Arial"/>
      <family val="2"/>
    </font>
    <font>
      <i/>
      <sz val="12"/>
      <color rgb="FFFF0000"/>
      <name val="Calibri"/>
      <family val="2"/>
      <scheme val="minor"/>
    </font>
    <font>
      <sz val="11"/>
      <color rgb="FFFF0000"/>
      <name val="Calibri"/>
      <family val="2"/>
      <scheme val="minor"/>
    </font>
    <font>
      <b/>
      <sz val="11"/>
      <name val="Calibri"/>
      <family val="2"/>
      <scheme val="minor"/>
    </font>
    <font>
      <sz val="11"/>
      <name val="Calibri"/>
      <family val="2"/>
      <scheme val="minor"/>
    </font>
    <font>
      <sz val="11"/>
      <color indexed="10"/>
      <name val="Calibri"/>
      <family val="2"/>
      <scheme val="minor"/>
    </font>
    <font>
      <i/>
      <sz val="11"/>
      <name val="Calibri"/>
      <family val="2"/>
      <scheme val="minor"/>
    </font>
    <font>
      <b/>
      <i/>
      <sz val="11"/>
      <name val="Calibri"/>
      <family val="2"/>
      <scheme val="minor"/>
    </font>
    <font>
      <i/>
      <sz val="9"/>
      <color rgb="FF000000"/>
      <name val="Calibri"/>
      <family val="2"/>
      <scheme val="minor"/>
    </font>
    <font>
      <sz val="11"/>
      <color rgb="FF000000"/>
      <name val="Calibri"/>
      <family val="2"/>
      <scheme val="minor"/>
    </font>
    <font>
      <sz val="10"/>
      <color rgb="FF000000"/>
      <name val="Calibri"/>
      <family val="2"/>
      <scheme val="minor"/>
    </font>
    <font>
      <i/>
      <sz val="12"/>
      <color rgb="FFFF0000"/>
      <name val="Arial"/>
      <family val="2"/>
    </font>
    <font>
      <u/>
      <sz val="11"/>
      <name val="Calibri"/>
      <family val="2"/>
      <scheme val="minor"/>
    </font>
    <font>
      <sz val="10"/>
      <name val="Calibri"/>
      <family val="2"/>
      <scheme val="minor"/>
    </font>
    <font>
      <u/>
      <sz val="10"/>
      <name val="Calibri"/>
      <family val="2"/>
      <scheme val="minor"/>
    </font>
    <font>
      <i/>
      <sz val="11"/>
      <color rgb="FF000000"/>
      <name val="Calibri"/>
      <family val="2"/>
      <scheme val="minor"/>
    </font>
    <font>
      <sz val="11"/>
      <name val="Symbol"/>
      <family val="1"/>
      <charset val="2"/>
    </font>
    <font>
      <sz val="11"/>
      <color rgb="FF0070C0"/>
      <name val="Arial"/>
      <family val="2"/>
    </font>
    <font>
      <b/>
      <i/>
      <sz val="11"/>
      <color rgb="FF000000"/>
      <name val="Calibri"/>
      <family val="2"/>
      <scheme val="minor"/>
    </font>
    <font>
      <i/>
      <sz val="14"/>
      <color rgb="FFFF0000"/>
      <name val="Arial"/>
      <family val="2"/>
    </font>
    <font>
      <i/>
      <sz val="13"/>
      <color rgb="FFFF0000"/>
      <name val="Arial"/>
      <family val="2"/>
    </font>
    <font>
      <b/>
      <u/>
      <sz val="14"/>
      <color rgb="FFFF0000"/>
      <name val="Calibri"/>
      <family val="2"/>
      <scheme val="minor"/>
    </font>
    <font>
      <i/>
      <sz val="13"/>
      <color rgb="FFFF0000"/>
      <name val="Calibri"/>
      <family val="2"/>
      <scheme val="minor"/>
    </font>
    <font>
      <sz val="13"/>
      <name val="Calibri"/>
      <family val="2"/>
      <scheme val="minor"/>
    </font>
    <font>
      <b/>
      <sz val="20"/>
      <color theme="1"/>
      <name val="Calibri"/>
      <family val="2"/>
      <scheme val="minor"/>
    </font>
    <font>
      <sz val="7"/>
      <name val="Arial"/>
      <family val="2"/>
    </font>
    <font>
      <b/>
      <i/>
      <sz val="8"/>
      <color theme="1"/>
      <name val="Calibri"/>
      <family val="2"/>
      <scheme val="minor"/>
    </font>
    <font>
      <sz val="8"/>
      <color theme="1"/>
      <name val="Calibri"/>
      <family val="2"/>
      <scheme val="minor"/>
    </font>
    <font>
      <b/>
      <sz val="6"/>
      <name val="Arial"/>
      <family val="2"/>
    </font>
  </fonts>
  <fills count="6">
    <fill>
      <patternFill patternType="none"/>
    </fill>
    <fill>
      <patternFill patternType="gray125"/>
    </fill>
    <fill>
      <patternFill patternType="solid">
        <fgColor rgb="FF99CCFF"/>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theme="4"/>
      </left>
      <right/>
      <top/>
      <bottom/>
      <diagonal/>
    </border>
    <border>
      <left/>
      <right style="thin">
        <color theme="4"/>
      </right>
      <top/>
      <bottom/>
      <diagonal/>
    </border>
    <border>
      <left style="thin">
        <color theme="4"/>
      </left>
      <right/>
      <top/>
      <bottom style="thin">
        <color theme="4"/>
      </bottom>
      <diagonal/>
    </border>
    <border>
      <left/>
      <right/>
      <top/>
      <bottom style="thin">
        <color theme="4"/>
      </bottom>
      <diagonal/>
    </border>
    <border>
      <left/>
      <right style="thin">
        <color theme="4"/>
      </right>
      <top/>
      <bottom style="thin">
        <color theme="4"/>
      </bottom>
      <diagonal/>
    </border>
    <border>
      <left style="dashed">
        <color theme="0" tint="-0.499984740745262"/>
      </left>
      <right style="dashed">
        <color theme="0" tint="-0.499984740745262"/>
      </right>
      <top style="dashed">
        <color theme="0" tint="-0.499984740745262"/>
      </top>
      <bottom/>
      <diagonal/>
    </border>
    <border>
      <left style="dashed">
        <color theme="0" tint="-0.499984740745262"/>
      </left>
      <right style="dashed">
        <color theme="0" tint="-0.499984740745262"/>
      </right>
      <top style="dashed">
        <color theme="0" tint="-0.499984740745262"/>
      </top>
      <bottom style="dashed">
        <color theme="0" tint="-0.499984740745262"/>
      </bottom>
      <diagonal/>
    </border>
    <border>
      <left style="dashed">
        <color theme="0" tint="-0.499984740745262"/>
      </left>
      <right style="dashed">
        <color theme="0" tint="-0.499984740745262"/>
      </right>
      <top/>
      <bottom style="dashed">
        <color theme="0" tint="-0.499984740745262"/>
      </bottom>
      <diagonal/>
    </border>
    <border>
      <left style="dashed">
        <color theme="0" tint="-0.499984740745262"/>
      </left>
      <right style="dashed">
        <color theme="0" tint="-0.499984740745262"/>
      </right>
      <top/>
      <bottom/>
      <diagonal/>
    </border>
  </borders>
  <cellStyleXfs count="4">
    <xf numFmtId="0" fontId="0" fillId="0" borderId="0"/>
    <xf numFmtId="44" fontId="1" fillId="0" borderId="0" applyFont="0" applyFill="0" applyBorder="0" applyAlignment="0" applyProtection="0"/>
    <xf numFmtId="0" fontId="2" fillId="0" borderId="0"/>
    <xf numFmtId="9" fontId="1" fillId="0" borderId="0" applyFont="0" applyFill="0" applyBorder="0" applyAlignment="0" applyProtection="0"/>
  </cellStyleXfs>
  <cellXfs count="410">
    <xf numFmtId="0" fontId="0" fillId="0" borderId="0" xfId="0"/>
    <xf numFmtId="0" fontId="0" fillId="0" borderId="0" xfId="0" applyAlignment="1">
      <alignment horizontal="right"/>
    </xf>
    <xf numFmtId="165" fontId="0" fillId="0" borderId="0" xfId="0" applyNumberFormat="1" applyAlignment="1">
      <alignment horizontal="right"/>
    </xf>
    <xf numFmtId="0" fontId="0" fillId="0" borderId="0" xfId="0" applyFill="1"/>
    <xf numFmtId="0" fontId="2" fillId="0" borderId="0" xfId="2"/>
    <xf numFmtId="0" fontId="2" fillId="0" borderId="0" xfId="2" applyProtection="1"/>
    <xf numFmtId="0" fontId="2" fillId="0" borderId="0" xfId="2" applyAlignment="1" applyProtection="1">
      <alignment horizontal="center" wrapText="1"/>
    </xf>
    <xf numFmtId="0" fontId="2" fillId="0" borderId="0" xfId="2" applyFont="1"/>
    <xf numFmtId="0" fontId="5" fillId="0" borderId="0" xfId="2" applyFont="1" applyAlignment="1" applyProtection="1">
      <alignment horizontal="left" vertical="top"/>
    </xf>
    <xf numFmtId="0" fontId="10" fillId="0" borderId="1" xfId="2" applyFont="1" applyBorder="1" applyAlignment="1" applyProtection="1">
      <alignment horizontal="center" vertical="center"/>
    </xf>
    <xf numFmtId="0" fontId="2" fillId="0" borderId="1" xfId="2" applyNumberFormat="1" applyBorder="1" applyAlignment="1" applyProtection="1">
      <alignment horizontal="center" vertical="center"/>
    </xf>
    <xf numFmtId="0" fontId="2" fillId="0" borderId="1" xfId="2" applyFont="1" applyBorder="1" applyAlignment="1" applyProtection="1">
      <alignment horizontal="center" vertical="center"/>
      <protection locked="0"/>
    </xf>
    <xf numFmtId="167" fontId="2" fillId="0" borderId="1" xfId="2" applyNumberFormat="1" applyBorder="1" applyAlignment="1" applyProtection="1">
      <alignment horizontal="center" vertical="center"/>
    </xf>
    <xf numFmtId="0" fontId="2" fillId="0" borderId="1" xfId="2" applyFont="1" applyFill="1" applyBorder="1" applyAlignment="1" applyProtection="1">
      <alignment horizontal="center" vertical="center" wrapText="1"/>
    </xf>
    <xf numFmtId="0" fontId="2" fillId="0" borderId="1" xfId="2" applyBorder="1" applyAlignment="1" applyProtection="1">
      <alignment horizontal="center" vertical="center" wrapText="1"/>
    </xf>
    <xf numFmtId="0" fontId="2" fillId="0" borderId="1" xfId="2" applyFont="1" applyBorder="1" applyAlignment="1" applyProtection="1">
      <alignment horizontal="center" vertical="center" wrapText="1"/>
    </xf>
    <xf numFmtId="0" fontId="14" fillId="0" borderId="0" xfId="2" applyFont="1" applyAlignment="1" applyProtection="1">
      <alignment vertical="center"/>
    </xf>
    <xf numFmtId="0" fontId="9" fillId="0" borderId="0" xfId="2" applyFont="1" applyAlignment="1" applyProtection="1">
      <alignment horizontal="left" vertical="center"/>
    </xf>
    <xf numFmtId="0" fontId="8" fillId="0" borderId="0" xfId="2" applyFont="1" applyAlignment="1" applyProtection="1">
      <alignment horizontal="center" vertical="center" wrapText="1"/>
    </xf>
    <xf numFmtId="0" fontId="2" fillId="0" borderId="1" xfId="2" applyBorder="1" applyAlignment="1" applyProtection="1">
      <alignment horizontal="center" vertical="center"/>
      <protection locked="0"/>
    </xf>
    <xf numFmtId="167" fontId="2" fillId="0" borderId="1" xfId="2" applyNumberFormat="1" applyFont="1" applyBorder="1" applyAlignment="1" applyProtection="1">
      <alignment horizontal="center" vertical="center"/>
    </xf>
    <xf numFmtId="0" fontId="5" fillId="0" borderId="0" xfId="2" applyFont="1" applyAlignment="1" applyProtection="1">
      <alignment horizontal="left" vertical="center"/>
    </xf>
    <xf numFmtId="0" fontId="2" fillId="0" borderId="0" xfId="2" applyAlignment="1" applyProtection="1">
      <alignment horizontal="center" vertical="center"/>
    </xf>
    <xf numFmtId="2" fontId="2" fillId="0" borderId="1" xfId="2" applyNumberFormat="1" applyFont="1" applyBorder="1" applyAlignment="1" applyProtection="1">
      <alignment horizontal="center" vertical="center"/>
    </xf>
    <xf numFmtId="0" fontId="2" fillId="0" borderId="0" xfId="2" applyAlignment="1" applyProtection="1">
      <alignment horizontal="center" vertical="center" wrapText="1"/>
    </xf>
    <xf numFmtId="0" fontId="13" fillId="0" borderId="0" xfId="2" applyFont="1" applyAlignment="1">
      <alignment vertical="center"/>
    </xf>
    <xf numFmtId="0" fontId="3" fillId="0" borderId="0" xfId="2" applyFont="1" applyAlignment="1" applyProtection="1">
      <alignment horizontal="center" vertical="center" wrapText="1"/>
    </xf>
    <xf numFmtId="0" fontId="2" fillId="0" borderId="0" xfId="2" applyAlignment="1">
      <alignment horizontal="center" vertical="center"/>
    </xf>
    <xf numFmtId="0" fontId="2" fillId="0" borderId="0" xfId="2" applyAlignment="1">
      <alignment horizontal="center" vertical="center" wrapText="1"/>
    </xf>
    <xf numFmtId="0" fontId="2" fillId="0" borderId="1" xfId="2" applyFill="1" applyBorder="1" applyAlignment="1" applyProtection="1">
      <alignment horizontal="center" vertical="center" wrapText="1"/>
    </xf>
    <xf numFmtId="2" fontId="2" fillId="0" borderId="0" xfId="2" applyNumberFormat="1" applyBorder="1" applyAlignment="1" applyProtection="1">
      <alignment horizontal="center" vertical="center"/>
    </xf>
    <xf numFmtId="0" fontId="2" fillId="0" borderId="0" xfId="2" applyBorder="1" applyAlignment="1" applyProtection="1">
      <alignment horizontal="center" vertical="center"/>
      <protection locked="0"/>
    </xf>
    <xf numFmtId="0" fontId="12" fillId="0" borderId="0" xfId="2" applyFont="1" applyAlignment="1" applyProtection="1">
      <alignment horizontal="left" vertical="center"/>
    </xf>
    <xf numFmtId="2" fontId="2" fillId="0" borderId="1" xfId="2" applyNumberFormat="1" applyBorder="1" applyAlignment="1" applyProtection="1">
      <alignment horizontal="center" vertical="center" wrapText="1"/>
    </xf>
    <xf numFmtId="0" fontId="3" fillId="0" borderId="0" xfId="2" applyFont="1" applyProtection="1"/>
    <xf numFmtId="0" fontId="8" fillId="0" borderId="0" xfId="2" applyFont="1" applyAlignment="1" applyProtection="1">
      <alignment vertical="center"/>
    </xf>
    <xf numFmtId="0" fontId="7" fillId="0" borderId="0" xfId="2" applyFont="1" applyAlignment="1" applyProtection="1">
      <alignment horizontal="left"/>
    </xf>
    <xf numFmtId="0" fontId="2" fillId="0" borderId="1" xfId="2" applyNumberFormat="1" applyBorder="1" applyAlignment="1" applyProtection="1">
      <alignment horizontal="center" vertical="center" wrapText="1"/>
    </xf>
    <xf numFmtId="2" fontId="2" fillId="0" borderId="0" xfId="2" applyNumberFormat="1" applyProtection="1"/>
    <xf numFmtId="0" fontId="2" fillId="4" borderId="0" xfId="0" applyFont="1" applyFill="1" applyBorder="1" applyAlignment="1">
      <alignment horizontal="center" vertical="center"/>
    </xf>
    <xf numFmtId="0" fontId="2" fillId="4" borderId="0" xfId="0" applyFont="1" applyFill="1" applyBorder="1" applyAlignment="1" applyProtection="1">
      <alignment horizontal="center" vertical="center" wrapText="1"/>
      <protection locked="0"/>
    </xf>
    <xf numFmtId="0" fontId="2" fillId="4" borderId="0" xfId="0" applyFont="1" applyFill="1" applyBorder="1" applyAlignment="1">
      <alignment horizontal="center" vertical="center" wrapText="1"/>
    </xf>
    <xf numFmtId="0" fontId="2" fillId="4" borderId="0" xfId="0" applyFont="1" applyFill="1" applyBorder="1"/>
    <xf numFmtId="0" fontId="0" fillId="4" borderId="0" xfId="0" applyFill="1"/>
    <xf numFmtId="0" fontId="5" fillId="4" borderId="0" xfId="0" applyFont="1" applyFill="1" applyBorder="1" applyAlignment="1" applyProtection="1">
      <alignment horizontal="center" vertical="center"/>
      <protection locked="0"/>
    </xf>
    <xf numFmtId="0" fontId="15" fillId="4" borderId="0" xfId="0" applyFont="1" applyFill="1" applyBorder="1" applyAlignment="1" applyProtection="1">
      <alignment horizontal="center" vertical="center" wrapText="1"/>
    </xf>
    <xf numFmtId="0" fontId="2" fillId="4" borderId="0" xfId="0" applyFont="1" applyFill="1" applyBorder="1" applyAlignment="1">
      <alignment vertical="center"/>
    </xf>
    <xf numFmtId="0" fontId="17" fillId="4" borderId="4" xfId="0" applyFont="1" applyFill="1" applyBorder="1" applyAlignment="1" applyProtection="1">
      <alignment horizontal="center" vertical="center" wrapText="1"/>
      <protection locked="0"/>
    </xf>
    <xf numFmtId="0" fontId="17" fillId="4" borderId="4" xfId="0" applyFont="1" applyFill="1" applyBorder="1" applyAlignment="1" applyProtection="1">
      <alignment horizontal="center" vertical="center"/>
      <protection locked="0"/>
    </xf>
    <xf numFmtId="0" fontId="17" fillId="4" borderId="5" xfId="0" applyFont="1" applyFill="1" applyBorder="1" applyAlignment="1" applyProtection="1">
      <alignment horizontal="center" vertical="center" wrapText="1"/>
      <protection locked="0"/>
    </xf>
    <xf numFmtId="0" fontId="17" fillId="4" borderId="5" xfId="0" applyFont="1" applyFill="1" applyBorder="1" applyAlignment="1" applyProtection="1">
      <alignment horizontal="center" vertical="center"/>
      <protection locked="0"/>
    </xf>
    <xf numFmtId="0" fontId="17" fillId="4" borderId="6" xfId="0" applyFont="1" applyFill="1" applyBorder="1" applyAlignment="1" applyProtection="1">
      <alignment horizontal="center" vertical="center" wrapText="1"/>
      <protection locked="0"/>
    </xf>
    <xf numFmtId="0" fontId="17" fillId="4" borderId="6" xfId="0" applyFont="1" applyFill="1" applyBorder="1" applyAlignment="1" applyProtection="1">
      <alignment horizontal="center" vertical="center"/>
      <protection locked="0"/>
    </xf>
    <xf numFmtId="0" fontId="15" fillId="4" borderId="0" xfId="0" applyFont="1" applyFill="1" applyBorder="1" applyAlignment="1" applyProtection="1">
      <alignment horizontal="center" vertical="center" wrapText="1"/>
      <protection locked="0"/>
    </xf>
    <xf numFmtId="0" fontId="15" fillId="4" borderId="0" xfId="0" applyFont="1" applyFill="1" applyBorder="1" applyAlignment="1">
      <alignment horizontal="center" vertical="center" wrapText="1"/>
    </xf>
    <xf numFmtId="0" fontId="16" fillId="4" borderId="0" xfId="0" applyFont="1" applyFill="1" applyBorder="1" applyAlignment="1">
      <alignment horizontal="center" vertical="center" wrapText="1"/>
    </xf>
    <xf numFmtId="0" fontId="0" fillId="4" borderId="0" xfId="0" applyFill="1" applyBorder="1"/>
    <xf numFmtId="0" fontId="18" fillId="4" borderId="0" xfId="0" applyFont="1" applyFill="1"/>
    <xf numFmtId="0" fontId="19" fillId="4" borderId="0" xfId="0" applyFont="1" applyFill="1" applyBorder="1" applyAlignment="1">
      <alignment vertical="center"/>
    </xf>
    <xf numFmtId="0" fontId="19" fillId="4" borderId="0" xfId="0" applyFont="1" applyFill="1" applyBorder="1" applyAlignment="1">
      <alignment horizontal="center" vertical="center"/>
    </xf>
    <xf numFmtId="0" fontId="20" fillId="4" borderId="0" xfId="0" applyFont="1" applyFill="1" applyBorder="1" applyAlignment="1">
      <alignment vertical="center"/>
    </xf>
    <xf numFmtId="0" fontId="19" fillId="4" borderId="0" xfId="0" applyFont="1" applyFill="1" applyBorder="1"/>
    <xf numFmtId="0" fontId="21" fillId="4" borderId="0" xfId="0" applyFont="1" applyFill="1" applyAlignment="1">
      <alignment horizontal="left" indent="5"/>
    </xf>
    <xf numFmtId="0" fontId="23" fillId="4" borderId="0" xfId="0" applyFont="1" applyFill="1" applyAlignment="1">
      <alignment horizontal="left" indent="5"/>
    </xf>
    <xf numFmtId="0" fontId="24" fillId="0" borderId="0" xfId="0" applyFont="1"/>
    <xf numFmtId="0" fontId="0" fillId="0" borderId="0" xfId="0" applyAlignment="1">
      <alignment horizontal="center"/>
    </xf>
    <xf numFmtId="164" fontId="17" fillId="3" borderId="4" xfId="0" applyNumberFormat="1" applyFont="1" applyFill="1" applyBorder="1" applyAlignment="1">
      <alignment horizontal="center" vertical="center"/>
    </xf>
    <xf numFmtId="164" fontId="17" fillId="3" borderId="4" xfId="1" applyNumberFormat="1" applyFont="1" applyFill="1" applyBorder="1" applyAlignment="1">
      <alignment horizontal="center" vertical="center"/>
    </xf>
    <xf numFmtId="0" fontId="17" fillId="3" borderId="4" xfId="0" applyFont="1" applyFill="1" applyBorder="1" applyAlignment="1">
      <alignment horizontal="center" vertical="center"/>
    </xf>
    <xf numFmtId="164" fontId="17" fillId="3" borderId="5" xfId="0" applyNumberFormat="1" applyFont="1" applyFill="1" applyBorder="1" applyAlignment="1">
      <alignment horizontal="center" vertical="center"/>
    </xf>
    <xf numFmtId="164" fontId="17" fillId="3" borderId="5" xfId="1" applyNumberFormat="1" applyFont="1" applyFill="1" applyBorder="1" applyAlignment="1">
      <alignment horizontal="center" vertical="center"/>
    </xf>
    <xf numFmtId="0" fontId="17" fillId="3" borderId="5" xfId="0" applyFont="1" applyFill="1" applyBorder="1" applyAlignment="1">
      <alignment horizontal="center" vertical="center"/>
    </xf>
    <xf numFmtId="164" fontId="17" fillId="3" borderId="6" xfId="0" applyNumberFormat="1" applyFont="1" applyFill="1" applyBorder="1" applyAlignment="1">
      <alignment horizontal="center" vertical="center"/>
    </xf>
    <xf numFmtId="164" fontId="17" fillId="3" borderId="6" xfId="1" applyNumberFormat="1" applyFont="1" applyFill="1" applyBorder="1" applyAlignment="1">
      <alignment horizontal="center" vertical="center"/>
    </xf>
    <xf numFmtId="0" fontId="17" fillId="3" borderId="6"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4" fillId="3" borderId="6" xfId="0" applyFont="1" applyFill="1" applyBorder="1" applyAlignment="1">
      <alignment horizontal="center" vertical="center"/>
    </xf>
    <xf numFmtId="0" fontId="25" fillId="4" borderId="0" xfId="0" applyFont="1" applyFill="1" applyBorder="1" applyAlignment="1">
      <alignment vertical="center"/>
    </xf>
    <xf numFmtId="0" fontId="15" fillId="4" borderId="2" xfId="0" applyFont="1" applyFill="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28" fillId="2" borderId="1" xfId="0" applyFont="1" applyFill="1" applyBorder="1" applyAlignment="1" applyProtection="1">
      <alignment horizontal="center" vertical="center" wrapText="1"/>
      <protection locked="0"/>
    </xf>
    <xf numFmtId="0" fontId="28" fillId="3" borderId="1" xfId="0" applyFont="1" applyFill="1" applyBorder="1" applyAlignment="1" applyProtection="1">
      <alignment horizontal="center" vertical="center" wrapText="1"/>
    </xf>
    <xf numFmtId="0" fontId="28" fillId="3" borderId="1"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30" fillId="4" borderId="0" xfId="0" applyFont="1" applyFill="1" applyBorder="1"/>
    <xf numFmtId="0" fontId="31" fillId="4" borderId="0" xfId="0" applyFont="1" applyFill="1"/>
    <xf numFmtId="0" fontId="17" fillId="3" borderId="7" xfId="0" applyFont="1" applyFill="1" applyBorder="1" applyAlignment="1" applyProtection="1">
      <alignment horizontal="center" vertical="center" wrapText="1"/>
    </xf>
    <xf numFmtId="0" fontId="17" fillId="3" borderId="8" xfId="0" applyFont="1" applyFill="1" applyBorder="1" applyAlignment="1" applyProtection="1">
      <alignment horizontal="center" vertical="center" wrapText="1"/>
    </xf>
    <xf numFmtId="0" fontId="17" fillId="3" borderId="9" xfId="0" applyFont="1" applyFill="1" applyBorder="1" applyAlignment="1" applyProtection="1">
      <alignment horizontal="center" vertical="center" wrapText="1"/>
    </xf>
    <xf numFmtId="0" fontId="17" fillId="3" borderId="7" xfId="0" applyNumberFormat="1" applyFont="1" applyFill="1" applyBorder="1" applyAlignment="1">
      <alignment horizontal="center" vertical="center"/>
    </xf>
    <xf numFmtId="0" fontId="17" fillId="3" borderId="8" xfId="0" applyNumberFormat="1" applyFont="1" applyFill="1" applyBorder="1" applyAlignment="1">
      <alignment horizontal="center" vertical="center"/>
    </xf>
    <xf numFmtId="0" fontId="17" fillId="3" borderId="9" xfId="0" applyNumberFormat="1" applyFont="1" applyFill="1" applyBorder="1" applyAlignment="1">
      <alignment horizontal="center" vertical="center"/>
    </xf>
    <xf numFmtId="0" fontId="32" fillId="0" borderId="0" xfId="0" applyFont="1" applyAlignment="1">
      <alignment horizontal="center" vertical="center" wrapText="1"/>
    </xf>
    <xf numFmtId="0" fontId="32" fillId="0" borderId="0" xfId="0" applyFont="1" applyAlignment="1">
      <alignment vertical="center"/>
    </xf>
    <xf numFmtId="0" fontId="32" fillId="0" borderId="10" xfId="0" applyFont="1" applyBorder="1" applyAlignment="1">
      <alignment horizontal="center" vertical="center" wrapText="1"/>
    </xf>
    <xf numFmtId="14" fontId="32" fillId="0" borderId="11" xfId="0" applyNumberFormat="1" applyFont="1" applyBorder="1" applyAlignment="1">
      <alignment horizontal="center" vertical="center" wrapText="1"/>
    </xf>
    <xf numFmtId="14" fontId="32" fillId="0" borderId="0" xfId="0" applyNumberFormat="1" applyFont="1" applyAlignment="1">
      <alignment horizontal="center" vertical="center"/>
    </xf>
    <xf numFmtId="0" fontId="32" fillId="0" borderId="0" xfId="0" applyFont="1" applyAlignment="1">
      <alignment horizontal="center" vertical="center"/>
    </xf>
    <xf numFmtId="0" fontId="32" fillId="4" borderId="0" xfId="0" applyFont="1" applyFill="1" applyAlignment="1">
      <alignment vertical="center"/>
    </xf>
    <xf numFmtId="0" fontId="32" fillId="4" borderId="0" xfId="0" applyFont="1" applyFill="1" applyAlignment="1">
      <alignment horizontal="left" vertical="center"/>
    </xf>
    <xf numFmtId="0" fontId="32" fillId="4" borderId="0" xfId="0" applyFont="1" applyFill="1"/>
    <xf numFmtId="0" fontId="32" fillId="4" borderId="0" xfId="0" applyFont="1" applyFill="1" applyAlignment="1">
      <alignment vertical="center" wrapText="1"/>
    </xf>
    <xf numFmtId="0" fontId="32" fillId="4" borderId="0" xfId="0" applyFont="1" applyFill="1" applyAlignment="1">
      <alignment horizontal="left" vertical="center" wrapText="1"/>
    </xf>
    <xf numFmtId="0" fontId="32" fillId="4" borderId="0" xfId="0" applyFont="1" applyFill="1" applyAlignment="1">
      <alignment wrapText="1"/>
    </xf>
    <xf numFmtId="0" fontId="32" fillId="4" borderId="1" xfId="0" applyFont="1" applyFill="1" applyBorder="1" applyAlignment="1" applyProtection="1">
      <alignment horizontal="center" vertical="center"/>
      <protection locked="0"/>
    </xf>
    <xf numFmtId="0" fontId="0" fillId="4" borderId="0" xfId="0" applyFont="1" applyFill="1" applyAlignment="1">
      <alignment horizontal="center" vertical="center"/>
    </xf>
    <xf numFmtId="0" fontId="0" fillId="4" borderId="0" xfId="0" applyFont="1" applyFill="1"/>
    <xf numFmtId="167" fontId="0" fillId="4" borderId="0" xfId="0" applyNumberFormat="1" applyFont="1" applyFill="1" applyBorder="1" applyAlignment="1">
      <alignment horizontal="center" vertical="center"/>
    </xf>
    <xf numFmtId="167" fontId="32" fillId="4" borderId="0" xfId="0" applyNumberFormat="1" applyFont="1" applyFill="1"/>
    <xf numFmtId="0" fontId="0" fillId="4" borderId="0" xfId="0" applyFont="1" applyFill="1" applyBorder="1" applyAlignment="1">
      <alignment vertical="center"/>
    </xf>
    <xf numFmtId="168" fontId="0" fillId="4" borderId="0" xfId="0" applyNumberFormat="1" applyFont="1" applyFill="1" applyBorder="1" applyAlignment="1">
      <alignment vertical="center"/>
    </xf>
    <xf numFmtId="0" fontId="32" fillId="4" borderId="1" xfId="0" applyFont="1" applyFill="1" applyBorder="1" applyAlignment="1" applyProtection="1">
      <alignment horizontal="center" vertical="center" wrapText="1"/>
    </xf>
    <xf numFmtId="0" fontId="0" fillId="4" borderId="0" xfId="0" applyFont="1" applyFill="1" applyAlignment="1" applyProtection="1">
      <alignment horizontal="center" vertical="center"/>
    </xf>
    <xf numFmtId="0" fontId="32" fillId="4" borderId="0" xfId="0" applyFont="1" applyFill="1" applyProtection="1"/>
    <xf numFmtId="0" fontId="34" fillId="4" borderId="0" xfId="0" applyFont="1" applyFill="1"/>
    <xf numFmtId="0" fontId="35" fillId="4" borderId="0" xfId="0" applyFont="1" applyFill="1" applyAlignment="1" applyProtection="1">
      <alignment vertical="center" wrapText="1"/>
    </xf>
    <xf numFmtId="0" fontId="24" fillId="4" borderId="0" xfId="0" applyFont="1" applyFill="1" applyAlignment="1" applyProtection="1">
      <alignment horizontal="left" vertical="center"/>
    </xf>
    <xf numFmtId="0" fontId="37" fillId="4" borderId="0" xfId="0" applyFont="1" applyFill="1" applyAlignment="1" applyProtection="1">
      <alignment horizontal="left" vertical="center"/>
    </xf>
    <xf numFmtId="0" fontId="0" fillId="4" borderId="1" xfId="0" applyFont="1" applyFill="1" applyBorder="1" applyAlignment="1" applyProtection="1">
      <alignment horizontal="center" vertical="center" wrapText="1"/>
    </xf>
    <xf numFmtId="0" fontId="0" fillId="4" borderId="0" xfId="0" applyFont="1" applyFill="1" applyAlignment="1">
      <alignment horizontal="center"/>
    </xf>
    <xf numFmtId="0" fontId="0" fillId="4" borderId="0" xfId="0" applyFont="1" applyFill="1" applyAlignment="1"/>
    <xf numFmtId="0" fontId="34" fillId="4" borderId="0" xfId="0" applyFont="1" applyFill="1" applyAlignment="1" applyProtection="1">
      <alignment vertical="center" wrapText="1"/>
    </xf>
    <xf numFmtId="0" fontId="0" fillId="4" borderId="0" xfId="0" applyFont="1" applyFill="1" applyBorder="1" applyAlignment="1">
      <alignment horizontal="center" vertical="center"/>
    </xf>
    <xf numFmtId="0" fontId="0" fillId="4" borderId="0" xfId="0" applyFont="1" applyFill="1" applyBorder="1"/>
    <xf numFmtId="0" fontId="0" fillId="4" borderId="0" xfId="0" applyFont="1" applyFill="1" applyBorder="1" applyAlignment="1" applyProtection="1"/>
    <xf numFmtId="0" fontId="0" fillId="4" borderId="2" xfId="0" applyNumberFormat="1" applyFont="1" applyFill="1" applyBorder="1" applyAlignment="1" applyProtection="1">
      <alignment horizontal="center" vertical="center"/>
      <protection locked="0"/>
    </xf>
    <xf numFmtId="0" fontId="0" fillId="4" borderId="14" xfId="0" applyFont="1" applyFill="1" applyBorder="1" applyAlignment="1" applyProtection="1">
      <alignment vertical="center"/>
    </xf>
    <xf numFmtId="168" fontId="0" fillId="4" borderId="14" xfId="0" applyNumberFormat="1" applyFont="1" applyFill="1" applyBorder="1" applyAlignment="1" applyProtection="1">
      <alignment vertical="center"/>
    </xf>
    <xf numFmtId="0" fontId="32" fillId="4" borderId="14" xfId="0" applyFont="1" applyFill="1" applyBorder="1"/>
    <xf numFmtId="0" fontId="32" fillId="4" borderId="0" xfId="0" applyFont="1" applyFill="1" applyAlignment="1"/>
    <xf numFmtId="0" fontId="40" fillId="4" borderId="0" xfId="0" applyFont="1" applyFill="1" applyAlignment="1" applyProtection="1">
      <alignment vertical="center" wrapText="1"/>
    </xf>
    <xf numFmtId="0" fontId="38" fillId="4" borderId="0" xfId="0" applyFont="1" applyFill="1"/>
    <xf numFmtId="0" fontId="38" fillId="4" borderId="0" xfId="0" applyFont="1" applyFill="1" applyAlignment="1"/>
    <xf numFmtId="0" fontId="41" fillId="4" borderId="0" xfId="0" applyFont="1" applyFill="1" applyAlignment="1" applyProtection="1">
      <alignment horizontal="left" vertical="center" wrapText="1"/>
    </xf>
    <xf numFmtId="0" fontId="42" fillId="4" borderId="0" xfId="0" applyFont="1" applyFill="1" applyAlignment="1" applyProtection="1">
      <alignment vertical="center" wrapText="1"/>
    </xf>
    <xf numFmtId="0" fontId="24" fillId="4" borderId="0" xfId="0" applyFont="1" applyFill="1" applyAlignment="1" applyProtection="1">
      <alignment vertical="center"/>
    </xf>
    <xf numFmtId="0" fontId="0" fillId="4" borderId="14" xfId="0" applyFont="1" applyFill="1" applyBorder="1" applyAlignment="1">
      <alignment horizontal="center"/>
    </xf>
    <xf numFmtId="0" fontId="32" fillId="4" borderId="14" xfId="0" applyFont="1" applyFill="1" applyBorder="1" applyAlignment="1"/>
    <xf numFmtId="167" fontId="32" fillId="4" borderId="14" xfId="0" applyNumberFormat="1" applyFont="1" applyFill="1" applyBorder="1"/>
    <xf numFmtId="169" fontId="32" fillId="4" borderId="1" xfId="3" applyNumberFormat="1" applyFont="1" applyFill="1" applyBorder="1" applyAlignment="1" applyProtection="1">
      <alignment horizontal="center" vertical="center"/>
      <protection locked="0"/>
    </xf>
    <xf numFmtId="0" fontId="32" fillId="4" borderId="0" xfId="0" applyFont="1" applyFill="1" applyAlignment="1">
      <alignment horizontal="center" vertical="center"/>
    </xf>
    <xf numFmtId="0" fontId="32" fillId="4" borderId="0" xfId="0" applyFont="1" applyFill="1" applyBorder="1" applyAlignment="1">
      <alignment horizontal="center" vertical="center"/>
    </xf>
    <xf numFmtId="0" fontId="0" fillId="4" borderId="0" xfId="0" applyFill="1" applyAlignment="1">
      <alignment horizontal="center" vertical="center"/>
    </xf>
    <xf numFmtId="0" fontId="32" fillId="4" borderId="1" xfId="0" applyFont="1" applyFill="1" applyBorder="1" applyAlignment="1">
      <alignment horizontal="center" vertical="center"/>
    </xf>
    <xf numFmtId="0" fontId="32" fillId="4" borderId="0" xfId="0" applyFont="1" applyFill="1" applyBorder="1" applyAlignment="1">
      <alignment vertical="center"/>
    </xf>
    <xf numFmtId="0" fontId="44" fillId="4" borderId="0" xfId="0" applyFont="1" applyFill="1" applyBorder="1" applyAlignment="1">
      <alignment vertical="top"/>
    </xf>
    <xf numFmtId="0" fontId="0" fillId="4" borderId="0" xfId="0" applyFill="1" applyAlignment="1">
      <alignment horizontal="left" vertical="center"/>
    </xf>
    <xf numFmtId="0" fontId="35" fillId="4" borderId="0" xfId="0" applyFont="1" applyFill="1" applyAlignment="1">
      <alignment horizontal="left"/>
    </xf>
    <xf numFmtId="0" fontId="33" fillId="4" borderId="0" xfId="0" applyFont="1" applyFill="1" applyAlignment="1">
      <alignment horizontal="center"/>
    </xf>
    <xf numFmtId="0" fontId="45" fillId="4" borderId="16" xfId="0" applyFont="1" applyFill="1" applyBorder="1" applyAlignment="1">
      <alignment horizontal="center" vertical="center" wrapText="1"/>
    </xf>
    <xf numFmtId="0" fontId="46" fillId="4" borderId="16" xfId="0" applyFont="1" applyFill="1" applyBorder="1" applyAlignment="1">
      <alignment horizontal="center" vertical="center" wrapText="1"/>
    </xf>
    <xf numFmtId="0" fontId="47" fillId="4" borderId="16" xfId="0" applyFont="1" applyFill="1" applyBorder="1" applyAlignment="1">
      <alignment horizontal="center" vertical="center" wrapText="1"/>
    </xf>
    <xf numFmtId="0" fontId="45" fillId="4" borderId="16" xfId="0" applyFont="1" applyFill="1" applyBorder="1" applyAlignment="1">
      <alignment horizontal="center" vertical="center"/>
    </xf>
    <xf numFmtId="14" fontId="47" fillId="4" borderId="16" xfId="0" applyNumberFormat="1" applyFont="1" applyFill="1" applyBorder="1" applyAlignment="1">
      <alignment horizontal="center" vertical="center" wrapText="1"/>
    </xf>
    <xf numFmtId="0" fontId="49" fillId="0" borderId="0" xfId="2" applyFont="1" applyAlignment="1" applyProtection="1">
      <alignment horizontal="right" vertical="top" wrapText="1"/>
    </xf>
    <xf numFmtId="0" fontId="51" fillId="0" borderId="0" xfId="2" applyFont="1" applyAlignment="1">
      <alignment vertical="center" wrapText="1"/>
    </xf>
    <xf numFmtId="0" fontId="52" fillId="4" borderId="0" xfId="0" applyFont="1" applyFill="1" applyBorder="1" applyAlignment="1">
      <alignment horizontal="center" vertical="top"/>
    </xf>
    <xf numFmtId="0" fontId="50" fillId="0" borderId="0" xfId="2" applyFont="1" applyProtection="1"/>
    <xf numFmtId="0" fontId="43" fillId="4" borderId="0" xfId="0" applyFont="1" applyFill="1" applyAlignment="1"/>
    <xf numFmtId="0" fontId="32" fillId="0" borderId="0" xfId="0" applyFont="1" applyAlignment="1">
      <alignment horizontal="left" vertical="center"/>
    </xf>
    <xf numFmtId="0" fontId="39" fillId="4" borderId="0" xfId="0" applyFont="1" applyFill="1" applyAlignment="1" applyProtection="1">
      <alignment vertical="center" wrapText="1"/>
    </xf>
    <xf numFmtId="0" fontId="39" fillId="4" borderId="0" xfId="0" applyFont="1" applyFill="1" applyAlignment="1" applyProtection="1">
      <alignment horizontal="left" vertical="center"/>
    </xf>
    <xf numFmtId="0" fontId="40" fillId="4" borderId="0" xfId="0" applyFont="1" applyFill="1" applyAlignment="1" applyProtection="1">
      <alignment horizontal="left" vertical="center" wrapText="1"/>
    </xf>
    <xf numFmtId="0" fontId="0" fillId="4" borderId="0" xfId="0" applyFont="1" applyFill="1" applyBorder="1" applyAlignment="1" applyProtection="1">
      <alignment horizontal="center" vertical="center"/>
    </xf>
    <xf numFmtId="0" fontId="57" fillId="0" borderId="0" xfId="0" applyFont="1" applyAlignment="1">
      <alignment horizontal="left"/>
    </xf>
    <xf numFmtId="0" fontId="58" fillId="0" borderId="0" xfId="0" applyFont="1"/>
    <xf numFmtId="0" fontId="58" fillId="0" borderId="0" xfId="0" applyFont="1" applyAlignment="1">
      <alignment horizontal="center"/>
    </xf>
    <xf numFmtId="0" fontId="58" fillId="0" borderId="0" xfId="0" applyFont="1" applyAlignment="1">
      <alignment horizontal="right"/>
    </xf>
    <xf numFmtId="0" fontId="56" fillId="0" borderId="0" xfId="0" applyFont="1" applyAlignment="1">
      <alignment horizontal="right"/>
    </xf>
    <xf numFmtId="0" fontId="0" fillId="0" borderId="0" xfId="0" applyAlignment="1">
      <alignment horizontal="left"/>
    </xf>
    <xf numFmtId="0" fontId="56" fillId="0" borderId="0" xfId="0" applyFont="1" applyAlignment="1">
      <alignment horizontal="left"/>
    </xf>
    <xf numFmtId="0" fontId="58" fillId="0" borderId="0" xfId="0" applyFont="1" applyAlignment="1">
      <alignment horizontal="left"/>
    </xf>
    <xf numFmtId="0" fontId="58" fillId="0" borderId="0" xfId="0" applyFont="1" applyAlignment="1">
      <alignment horizontal="left" wrapText="1"/>
    </xf>
    <xf numFmtId="3" fontId="56" fillId="0" borderId="0" xfId="0" applyNumberFormat="1" applyFont="1" applyAlignment="1">
      <alignment horizontal="right"/>
    </xf>
    <xf numFmtId="0" fontId="58" fillId="0" borderId="0" xfId="0" applyFont="1" applyFill="1" applyAlignment="1">
      <alignment horizontal="right"/>
    </xf>
    <xf numFmtId="0" fontId="58" fillId="0" borderId="0" xfId="0" applyFont="1" applyFill="1" applyAlignment="1">
      <alignment horizontal="center"/>
    </xf>
    <xf numFmtId="0" fontId="33" fillId="0" borderId="3" xfId="0" applyFont="1" applyBorder="1"/>
    <xf numFmtId="0" fontId="33" fillId="0" borderId="3" xfId="0" applyFont="1" applyBorder="1" applyAlignment="1">
      <alignment horizontal="center"/>
    </xf>
    <xf numFmtId="0" fontId="0" fillId="0" borderId="0" xfId="0" applyFont="1"/>
    <xf numFmtId="0" fontId="0" fillId="0" borderId="0" xfId="0" applyFont="1" applyAlignment="1">
      <alignment horizontal="center"/>
    </xf>
    <xf numFmtId="0" fontId="0" fillId="0" borderId="0" xfId="0" applyFont="1" applyAlignment="1">
      <alignment horizontal="left"/>
    </xf>
    <xf numFmtId="0" fontId="17" fillId="0" borderId="0" xfId="0" applyFont="1" applyAlignment="1">
      <alignment horizontal="left"/>
    </xf>
    <xf numFmtId="0" fontId="14" fillId="0" borderId="0" xfId="0" applyFont="1" applyAlignment="1">
      <alignment horizontal="left"/>
    </xf>
    <xf numFmtId="0" fontId="17" fillId="0" borderId="0" xfId="0" applyFont="1" applyAlignment="1">
      <alignment horizontal="center"/>
    </xf>
    <xf numFmtId="0" fontId="0" fillId="0" borderId="0" xfId="0" applyFont="1" applyAlignment="1">
      <alignment horizontal="left" wrapText="1"/>
    </xf>
    <xf numFmtId="0" fontId="0" fillId="0" borderId="0" xfId="0" applyFont="1" applyFill="1" applyAlignment="1">
      <alignment horizontal="left"/>
    </xf>
    <xf numFmtId="0" fontId="58" fillId="0" borderId="0" xfId="0" applyFont="1" applyFill="1" applyAlignment="1">
      <alignment horizontal="left"/>
    </xf>
    <xf numFmtId="0" fontId="0" fillId="0" borderId="0" xfId="0" applyFont="1" applyAlignment="1">
      <alignment horizontal="right"/>
    </xf>
    <xf numFmtId="165" fontId="0" fillId="0" borderId="0" xfId="0" applyNumberFormat="1" applyFont="1" applyAlignment="1">
      <alignment horizontal="right"/>
    </xf>
    <xf numFmtId="166" fontId="0" fillId="0" borderId="0" xfId="0" applyNumberFormat="1" applyFont="1" applyAlignment="1">
      <alignment horizontal="left"/>
    </xf>
    <xf numFmtId="166" fontId="0" fillId="0" borderId="0" xfId="0" applyNumberFormat="1" applyFont="1" applyAlignment="1">
      <alignment horizontal="right"/>
    </xf>
    <xf numFmtId="165" fontId="0" fillId="0" borderId="0" xfId="0" applyNumberFormat="1" applyFont="1" applyFill="1" applyAlignment="1">
      <alignment horizontal="right"/>
    </xf>
    <xf numFmtId="0" fontId="0" fillId="0" borderId="0" xfId="0" applyFont="1" applyFill="1" applyAlignment="1">
      <alignment horizontal="right"/>
    </xf>
    <xf numFmtId="3" fontId="0" fillId="0" borderId="0" xfId="0" applyNumberFormat="1" applyFont="1" applyAlignment="1">
      <alignment horizontal="right"/>
    </xf>
    <xf numFmtId="49" fontId="0" fillId="0" borderId="0" xfId="0" applyNumberFormat="1" applyFont="1" applyAlignment="1">
      <alignment horizontal="right"/>
    </xf>
    <xf numFmtId="0" fontId="57" fillId="0" borderId="0" xfId="0" applyFont="1" applyAlignment="1">
      <alignment horizontal="right"/>
    </xf>
    <xf numFmtId="165" fontId="57" fillId="0" borderId="0" xfId="0" applyNumberFormat="1" applyFont="1" applyAlignment="1">
      <alignment horizontal="right"/>
    </xf>
    <xf numFmtId="166" fontId="58" fillId="0" borderId="0" xfId="0" applyNumberFormat="1" applyFont="1" applyAlignment="1">
      <alignment horizontal="right"/>
    </xf>
    <xf numFmtId="165" fontId="59" fillId="0" borderId="0" xfId="0" applyNumberFormat="1" applyFont="1" applyAlignment="1">
      <alignment horizontal="right"/>
    </xf>
    <xf numFmtId="0" fontId="60" fillId="0" borderId="0" xfId="0" applyFont="1" applyAlignment="1">
      <alignment horizontal="left"/>
    </xf>
    <xf numFmtId="0" fontId="59" fillId="0" borderId="0" xfId="0" applyFont="1" applyAlignment="1">
      <alignment horizontal="right"/>
    </xf>
    <xf numFmtId="0" fontId="59" fillId="0" borderId="0" xfId="0" applyFont="1" applyAlignment="1">
      <alignment horizontal="left"/>
    </xf>
    <xf numFmtId="165" fontId="58" fillId="0" borderId="0" xfId="0" applyNumberFormat="1" applyFont="1" applyAlignment="1">
      <alignment horizontal="right"/>
    </xf>
    <xf numFmtId="0" fontId="61" fillId="0" borderId="0" xfId="0" applyFont="1" applyAlignment="1">
      <alignment horizontal="left"/>
    </xf>
    <xf numFmtId="0" fontId="62" fillId="0" borderId="0" xfId="0" applyFont="1" applyAlignment="1">
      <alignment horizontal="left" vertical="center"/>
    </xf>
    <xf numFmtId="0" fontId="65" fillId="0" borderId="0" xfId="2" applyFont="1" applyProtection="1"/>
    <xf numFmtId="0" fontId="2" fillId="4" borderId="21" xfId="2" applyFill="1" applyBorder="1" applyProtection="1"/>
    <xf numFmtId="0" fontId="63" fillId="4" borderId="22" xfId="0" applyFont="1" applyFill="1" applyBorder="1" applyAlignment="1">
      <alignment horizontal="left" vertical="center"/>
    </xf>
    <xf numFmtId="0" fontId="63" fillId="4" borderId="0" xfId="0" applyFont="1" applyFill="1" applyBorder="1" applyAlignment="1">
      <alignment horizontal="left" vertical="center"/>
    </xf>
    <xf numFmtId="0" fontId="2" fillId="4" borderId="14" xfId="2" applyFill="1" applyBorder="1" applyProtection="1"/>
    <xf numFmtId="0" fontId="63" fillId="4" borderId="23" xfId="0" applyFont="1" applyFill="1" applyBorder="1" applyAlignment="1">
      <alignment horizontal="left" vertical="center"/>
    </xf>
    <xf numFmtId="0" fontId="63" fillId="4" borderId="3" xfId="0" applyFont="1" applyFill="1" applyBorder="1" applyAlignment="1">
      <alignment horizontal="left" vertical="center"/>
    </xf>
    <xf numFmtId="0" fontId="2" fillId="4" borderId="24" xfId="2" applyFill="1" applyBorder="1" applyProtection="1"/>
    <xf numFmtId="0" fontId="66" fillId="4" borderId="20" xfId="2" applyFont="1" applyFill="1" applyBorder="1" applyAlignment="1" applyProtection="1">
      <alignment vertical="center"/>
    </xf>
    <xf numFmtId="0" fontId="67" fillId="4" borderId="15" xfId="2" applyFont="1" applyFill="1" applyBorder="1" applyAlignment="1" applyProtection="1">
      <alignment vertical="center"/>
    </xf>
    <xf numFmtId="0" fontId="58" fillId="4" borderId="0" xfId="2" applyFont="1" applyFill="1" applyBorder="1" applyAlignment="1" applyProtection="1">
      <alignment vertical="center"/>
    </xf>
    <xf numFmtId="0" fontId="58" fillId="4" borderId="0" xfId="2" applyFont="1" applyFill="1" applyBorder="1" applyAlignment="1">
      <alignment vertical="center"/>
    </xf>
    <xf numFmtId="0" fontId="58" fillId="4" borderId="22" xfId="2" applyFont="1" applyFill="1" applyBorder="1" applyAlignment="1">
      <alignment vertical="center"/>
    </xf>
    <xf numFmtId="0" fontId="58" fillId="4" borderId="3" xfId="2" applyFont="1" applyFill="1" applyBorder="1" applyAlignment="1" applyProtection="1">
      <alignment vertical="center"/>
    </xf>
    <xf numFmtId="0" fontId="58" fillId="4" borderId="3" xfId="2" applyFont="1" applyFill="1" applyBorder="1" applyAlignment="1">
      <alignment vertical="center"/>
    </xf>
    <xf numFmtId="0" fontId="67" fillId="4" borderId="0" xfId="2" applyFont="1" applyFill="1" applyBorder="1" applyAlignment="1" applyProtection="1">
      <alignment vertical="center"/>
    </xf>
    <xf numFmtId="0" fontId="50" fillId="4" borderId="0" xfId="2" applyFont="1" applyFill="1" applyProtection="1"/>
    <xf numFmtId="0" fontId="2" fillId="4" borderId="0" xfId="2" applyFill="1" applyProtection="1"/>
    <xf numFmtId="0" fontId="2" fillId="4" borderId="0" xfId="2" applyFill="1"/>
    <xf numFmtId="0" fontId="62" fillId="4" borderId="0" xfId="0" applyFont="1" applyFill="1" applyAlignment="1">
      <alignment horizontal="left" vertical="center"/>
    </xf>
    <xf numFmtId="2" fontId="32" fillId="4" borderId="1" xfId="0" applyNumberFormat="1" applyFont="1" applyFill="1" applyBorder="1" applyAlignment="1" applyProtection="1">
      <alignment horizontal="center" vertical="center"/>
    </xf>
    <xf numFmtId="0" fontId="36" fillId="4" borderId="1" xfId="0" applyFont="1" applyFill="1" applyBorder="1" applyAlignment="1" applyProtection="1">
      <alignment horizontal="center" vertical="center"/>
    </xf>
    <xf numFmtId="168" fontId="0" fillId="4" borderId="1" xfId="0" applyNumberFormat="1" applyFont="1" applyFill="1" applyBorder="1" applyAlignment="1" applyProtection="1">
      <alignment horizontal="center" vertical="center"/>
    </xf>
    <xf numFmtId="0" fontId="68" fillId="4" borderId="20" xfId="2" applyFont="1" applyFill="1" applyBorder="1" applyAlignment="1" applyProtection="1">
      <alignment vertical="center"/>
    </xf>
    <xf numFmtId="0" fontId="64" fillId="4" borderId="22" xfId="0" applyFont="1" applyFill="1" applyBorder="1" applyAlignment="1">
      <alignment horizontal="left" vertical="center"/>
    </xf>
    <xf numFmtId="0" fontId="67" fillId="4" borderId="0" xfId="2" applyFont="1" applyFill="1" applyBorder="1" applyAlignment="1">
      <alignment vertical="center"/>
    </xf>
    <xf numFmtId="0" fontId="64" fillId="4" borderId="0" xfId="0" applyFont="1" applyFill="1" applyBorder="1" applyAlignment="1">
      <alignment horizontal="left" vertical="center"/>
    </xf>
    <xf numFmtId="0" fontId="67" fillId="4" borderId="22" xfId="2" applyFont="1" applyFill="1" applyBorder="1" applyAlignment="1">
      <alignment vertical="center"/>
    </xf>
    <xf numFmtId="0" fontId="64" fillId="4" borderId="23" xfId="0" applyFont="1" applyFill="1" applyBorder="1" applyAlignment="1">
      <alignment horizontal="left" vertical="center"/>
    </xf>
    <xf numFmtId="0" fontId="67" fillId="4" borderId="3" xfId="2" applyFont="1" applyFill="1" applyBorder="1" applyAlignment="1" applyProtection="1">
      <alignment vertical="center"/>
    </xf>
    <xf numFmtId="0" fontId="67" fillId="4" borderId="3" xfId="2" applyFont="1" applyFill="1" applyBorder="1" applyAlignment="1">
      <alignment vertical="center"/>
    </xf>
    <xf numFmtId="0" fontId="64" fillId="4" borderId="3" xfId="0" applyFont="1" applyFill="1" applyBorder="1" applyAlignment="1">
      <alignment horizontal="left" vertical="center"/>
    </xf>
    <xf numFmtId="0" fontId="2" fillId="4" borderId="0" xfId="2" applyFont="1" applyFill="1" applyBorder="1"/>
    <xf numFmtId="0" fontId="2" fillId="4" borderId="15" xfId="2" applyFont="1" applyFill="1" applyBorder="1"/>
    <xf numFmtId="0" fontId="2" fillId="4" borderId="3" xfId="2" applyFont="1" applyFill="1" applyBorder="1"/>
    <xf numFmtId="0" fontId="2" fillId="4" borderId="0" xfId="2" applyFill="1" applyBorder="1"/>
    <xf numFmtId="0" fontId="2" fillId="4" borderId="15" xfId="2" applyFont="1" applyFill="1" applyBorder="1" applyProtection="1"/>
    <xf numFmtId="0" fontId="2" fillId="4" borderId="21" xfId="2" applyFill="1" applyBorder="1"/>
    <xf numFmtId="0" fontId="2" fillId="4" borderId="14" xfId="2" applyFill="1" applyBorder="1"/>
    <xf numFmtId="0" fontId="2" fillId="4" borderId="3" xfId="2" applyFill="1" applyBorder="1"/>
    <xf numFmtId="0" fontId="2" fillId="4" borderId="24" xfId="2" applyFill="1" applyBorder="1"/>
    <xf numFmtId="0" fontId="0" fillId="5" borderId="0" xfId="0" applyFont="1" applyFill="1" applyAlignment="1">
      <alignment horizontal="right"/>
    </xf>
    <xf numFmtId="0" fontId="58" fillId="5" borderId="0" xfId="0" applyFont="1" applyFill="1" applyAlignment="1">
      <alignment horizontal="left"/>
    </xf>
    <xf numFmtId="165" fontId="0" fillId="5" borderId="0" xfId="0" applyNumberFormat="1" applyFont="1" applyFill="1" applyAlignment="1">
      <alignment horizontal="right"/>
    </xf>
    <xf numFmtId="0" fontId="35" fillId="4" borderId="0" xfId="0" applyFont="1" applyFill="1" applyAlignment="1">
      <alignment horizontal="left" vertical="center"/>
    </xf>
    <xf numFmtId="0" fontId="69" fillId="4" borderId="0" xfId="0" applyFont="1" applyFill="1" applyAlignment="1">
      <alignment horizontal="left" vertical="center"/>
    </xf>
    <xf numFmtId="0" fontId="17" fillId="4" borderId="0" xfId="2" applyFont="1" applyFill="1"/>
    <xf numFmtId="0" fontId="70" fillId="4" borderId="0" xfId="2" applyFont="1" applyFill="1" applyAlignment="1">
      <alignment vertical="top"/>
    </xf>
    <xf numFmtId="0" fontId="17" fillId="4" borderId="0" xfId="2" applyFont="1" applyFill="1" applyAlignment="1">
      <alignment vertical="top"/>
    </xf>
    <xf numFmtId="0" fontId="71" fillId="4" borderId="0" xfId="2" applyFont="1" applyFill="1" applyBorder="1" applyAlignment="1" applyProtection="1">
      <alignment horizontal="center" wrapText="1"/>
    </xf>
    <xf numFmtId="167" fontId="2" fillId="0" borderId="0" xfId="2" applyNumberFormat="1" applyBorder="1" applyAlignment="1" applyProtection="1">
      <alignment horizontal="center" vertical="center"/>
    </xf>
    <xf numFmtId="0" fontId="72" fillId="0" borderId="0" xfId="0" applyFont="1" applyAlignment="1">
      <alignment horizontal="left" vertical="center"/>
    </xf>
    <xf numFmtId="0" fontId="15" fillId="0" borderId="0" xfId="2" applyFont="1" applyProtection="1"/>
    <xf numFmtId="0" fontId="15" fillId="0" borderId="0" xfId="2" applyFont="1"/>
    <xf numFmtId="0" fontId="56" fillId="0" borderId="0" xfId="0" applyFont="1"/>
    <xf numFmtId="0" fontId="56" fillId="0" borderId="0" xfId="0" applyFont="1" applyAlignment="1">
      <alignment horizontal="center"/>
    </xf>
    <xf numFmtId="0" fontId="47" fillId="4" borderId="17" xfId="0" applyFont="1" applyFill="1" applyBorder="1" applyAlignment="1">
      <alignment horizontal="left" vertical="center" wrapText="1"/>
    </xf>
    <xf numFmtId="0" fontId="47" fillId="4" borderId="18" xfId="0" applyFont="1" applyFill="1" applyBorder="1" applyAlignment="1">
      <alignment horizontal="left" vertical="center" wrapText="1"/>
    </xf>
    <xf numFmtId="0" fontId="73" fillId="4" borderId="0" xfId="0" applyFont="1" applyFill="1" applyBorder="1" applyAlignment="1">
      <alignment vertical="center"/>
    </xf>
    <xf numFmtId="0" fontId="73" fillId="4" borderId="0" xfId="0" applyFont="1" applyFill="1" applyBorder="1" applyAlignment="1">
      <alignment horizontal="center" vertical="center"/>
    </xf>
    <xf numFmtId="0" fontId="74" fillId="4" borderId="0" xfId="0" applyFont="1" applyFill="1" applyBorder="1"/>
    <xf numFmtId="0" fontId="75" fillId="4" borderId="0" xfId="0" applyFont="1" applyFill="1"/>
    <xf numFmtId="0" fontId="21" fillId="4" borderId="0" xfId="0" applyFont="1" applyFill="1"/>
    <xf numFmtId="49" fontId="76" fillId="4" borderId="0" xfId="0" applyNumberFormat="1" applyFont="1" applyFill="1" applyBorder="1" applyAlignment="1">
      <alignment horizontal="left" vertical="center" indent="5"/>
    </xf>
    <xf numFmtId="49" fontId="76" fillId="4" borderId="0" xfId="0" applyNumberFormat="1" applyFont="1" applyFill="1" applyBorder="1" applyAlignment="1">
      <alignment vertical="center"/>
    </xf>
    <xf numFmtId="49" fontId="76" fillId="4" borderId="0" xfId="0" applyNumberFormat="1" applyFont="1" applyFill="1" applyBorder="1" applyAlignment="1"/>
    <xf numFmtId="0" fontId="77" fillId="4" borderId="0" xfId="0" applyFont="1" applyFill="1" applyBorder="1"/>
    <xf numFmtId="0" fontId="77" fillId="4" borderId="0" xfId="0" applyFont="1" applyFill="1" applyBorder="1" applyAlignment="1">
      <alignment horizontal="center" vertical="center"/>
    </xf>
    <xf numFmtId="0" fontId="77" fillId="4" borderId="0" xfId="0" applyFont="1" applyFill="1" applyBorder="1" applyAlignment="1">
      <alignment vertical="center"/>
    </xf>
    <xf numFmtId="0" fontId="58" fillId="4" borderId="0" xfId="0" applyFont="1" applyFill="1" applyAlignment="1">
      <alignment horizontal="left" vertical="center"/>
    </xf>
    <xf numFmtId="170" fontId="58" fillId="4" borderId="0" xfId="0" applyNumberFormat="1" applyFont="1" applyFill="1" applyAlignment="1">
      <alignment horizontal="left" vertical="center"/>
    </xf>
    <xf numFmtId="0" fontId="26" fillId="4" borderId="0" xfId="0" applyFont="1" applyFill="1" applyBorder="1" applyAlignment="1">
      <alignment horizontal="left" vertical="top"/>
    </xf>
    <xf numFmtId="0" fontId="47" fillId="4" borderId="17" xfId="0" applyFont="1" applyFill="1" applyBorder="1" applyAlignment="1">
      <alignment horizontal="left" vertical="center" wrapText="1"/>
    </xf>
    <xf numFmtId="0" fontId="47" fillId="4" borderId="18" xfId="0" applyFont="1" applyFill="1" applyBorder="1" applyAlignment="1">
      <alignment horizontal="left" vertical="center" wrapText="1"/>
    </xf>
    <xf numFmtId="0" fontId="47" fillId="4" borderId="19" xfId="0" applyFont="1" applyFill="1" applyBorder="1" applyAlignment="1">
      <alignment horizontal="left" vertical="center" wrapText="1"/>
    </xf>
    <xf numFmtId="0" fontId="28" fillId="2" borderId="1" xfId="0" applyFont="1" applyFill="1" applyBorder="1" applyAlignment="1" applyProtection="1">
      <alignment horizontal="center" vertical="center" wrapText="1"/>
    </xf>
    <xf numFmtId="0" fontId="47" fillId="4" borderId="17" xfId="0" applyFont="1" applyFill="1" applyBorder="1" applyAlignment="1">
      <alignment horizontal="left" vertical="center" wrapText="1"/>
    </xf>
    <xf numFmtId="0" fontId="47" fillId="4" borderId="18" xfId="0" applyFont="1" applyFill="1" applyBorder="1" applyAlignment="1">
      <alignment horizontal="left" vertical="center" wrapText="1"/>
    </xf>
    <xf numFmtId="0" fontId="47" fillId="4" borderId="19" xfId="0" applyFont="1" applyFill="1" applyBorder="1" applyAlignment="1">
      <alignment horizontal="left" vertical="center" wrapText="1"/>
    </xf>
    <xf numFmtId="0" fontId="0" fillId="0" borderId="0" xfId="0" applyAlignment="1">
      <alignment horizontal="center" wrapText="1"/>
    </xf>
    <xf numFmtId="0" fontId="0" fillId="0" borderId="0" xfId="0" applyAlignment="1">
      <alignment wrapText="1"/>
    </xf>
    <xf numFmtId="0" fontId="27" fillId="3" borderId="1" xfId="0" applyFont="1" applyFill="1" applyBorder="1" applyAlignment="1" applyProtection="1">
      <alignment horizontal="center" vertical="center" wrapText="1"/>
    </xf>
    <xf numFmtId="0" fontId="51" fillId="4" borderId="0" xfId="0" applyFont="1" applyFill="1" applyBorder="1" applyAlignment="1">
      <alignment horizontal="left"/>
    </xf>
    <xf numFmtId="0" fontId="0" fillId="0" borderId="33" xfId="0" applyFill="1" applyBorder="1" applyAlignment="1">
      <alignment vertical="center" wrapText="1"/>
    </xf>
    <xf numFmtId="0" fontId="0" fillId="0" borderId="33" xfId="0" applyFill="1" applyBorder="1" applyAlignment="1">
      <alignment horizontal="center" vertical="center" wrapText="1"/>
    </xf>
    <xf numFmtId="0" fontId="0" fillId="0" borderId="34" xfId="0" applyFill="1" applyBorder="1"/>
    <xf numFmtId="10" fontId="0" fillId="0" borderId="34" xfId="0" quotePrefix="1" applyNumberFormat="1" applyFill="1" applyBorder="1" applyAlignment="1">
      <alignment horizontal="left"/>
    </xf>
    <xf numFmtId="10" fontId="0" fillId="0" borderId="34" xfId="0" quotePrefix="1" applyNumberFormat="1" applyFill="1" applyBorder="1" applyAlignment="1">
      <alignment horizontal="left" wrapText="1"/>
    </xf>
    <xf numFmtId="0" fontId="0" fillId="0" borderId="34" xfId="0" applyBorder="1" applyAlignment="1">
      <alignment vertical="center"/>
    </xf>
    <xf numFmtId="0" fontId="0" fillId="0" borderId="34" xfId="0" applyBorder="1" applyAlignment="1">
      <alignment horizontal="center" vertical="center"/>
    </xf>
    <xf numFmtId="0" fontId="0" fillId="0" borderId="34" xfId="0" applyBorder="1"/>
    <xf numFmtId="10" fontId="0" fillId="0" borderId="34" xfId="0" quotePrefix="1" applyNumberFormat="1" applyBorder="1" applyAlignment="1">
      <alignment horizontal="left"/>
    </xf>
    <xf numFmtId="10" fontId="0" fillId="0" borderId="34" xfId="0" applyNumberFormat="1" applyBorder="1" applyAlignment="1">
      <alignment horizontal="left"/>
    </xf>
    <xf numFmtId="171" fontId="0" fillId="0" borderId="34" xfId="0" quotePrefix="1" applyNumberFormat="1" applyBorder="1" applyAlignment="1">
      <alignment horizontal="left"/>
    </xf>
    <xf numFmtId="171" fontId="0" fillId="0" borderId="34" xfId="0" applyNumberFormat="1" applyBorder="1" applyAlignment="1">
      <alignment horizontal="left"/>
    </xf>
    <xf numFmtId="0" fontId="0" fillId="0" borderId="34" xfId="0" applyFill="1" applyBorder="1" applyAlignment="1">
      <alignment horizontal="center" vertical="center"/>
    </xf>
    <xf numFmtId="0" fontId="0" fillId="0" borderId="34" xfId="0" applyFill="1" applyBorder="1" applyAlignment="1">
      <alignment horizontal="left"/>
    </xf>
    <xf numFmtId="0" fontId="0" fillId="0" borderId="34" xfId="0" applyFill="1" applyBorder="1" applyAlignment="1">
      <alignment horizontal="left" wrapText="1"/>
    </xf>
    <xf numFmtId="9" fontId="0" fillId="0" borderId="34" xfId="0" quotePrefix="1" applyNumberFormat="1" applyBorder="1" applyAlignment="1">
      <alignment horizontal="left"/>
    </xf>
    <xf numFmtId="0" fontId="0" fillId="0" borderId="34" xfId="0" applyBorder="1" applyAlignment="1">
      <alignment wrapText="1"/>
    </xf>
    <xf numFmtId="0" fontId="0" fillId="0" borderId="33" xfId="0" applyFill="1" applyBorder="1"/>
    <xf numFmtId="10" fontId="0" fillId="0" borderId="33" xfId="0" applyNumberFormat="1" applyBorder="1" applyAlignment="1">
      <alignment horizontal="left" wrapText="1"/>
    </xf>
    <xf numFmtId="0" fontId="0" fillId="0" borderId="33" xfId="0" applyFill="1" applyBorder="1" applyAlignment="1">
      <alignment wrapText="1"/>
    </xf>
    <xf numFmtId="0" fontId="0" fillId="0" borderId="34" xfId="0" applyBorder="1" applyAlignment="1">
      <alignment horizontal="left" wrapText="1"/>
    </xf>
    <xf numFmtId="0" fontId="0" fillId="0" borderId="34" xfId="0" applyFill="1" applyBorder="1" applyAlignment="1">
      <alignment wrapText="1"/>
    </xf>
    <xf numFmtId="0" fontId="0" fillId="0" borderId="34" xfId="0" applyFill="1" applyBorder="1" applyAlignment="1">
      <alignment vertical="center" wrapText="1"/>
    </xf>
    <xf numFmtId="0" fontId="0" fillId="0" borderId="33" xfId="0" applyFill="1" applyBorder="1" applyAlignment="1"/>
    <xf numFmtId="10" fontId="0" fillId="0" borderId="33" xfId="0" quotePrefix="1" applyNumberFormat="1" applyFill="1" applyBorder="1" applyAlignment="1">
      <alignment horizontal="left" wrapText="1"/>
    </xf>
    <xf numFmtId="0" fontId="0" fillId="0" borderId="34" xfId="0" applyBorder="1" applyAlignment="1">
      <alignment horizontal="left"/>
    </xf>
    <xf numFmtId="0" fontId="0" fillId="0" borderId="34" xfId="0" applyFill="1" applyBorder="1" applyAlignment="1">
      <alignment horizontal="center" vertical="center" wrapText="1"/>
    </xf>
    <xf numFmtId="0" fontId="0" fillId="0" borderId="34" xfId="0" applyBorder="1" applyAlignment="1">
      <alignment vertical="center" wrapText="1"/>
    </xf>
    <xf numFmtId="0" fontId="0" fillId="0" borderId="34" xfId="0" applyBorder="1" applyAlignment="1">
      <alignment horizontal="center" vertical="center" wrapText="1"/>
    </xf>
    <xf numFmtId="0" fontId="0" fillId="0" borderId="36" xfId="0" applyFill="1" applyBorder="1" applyAlignment="1">
      <alignment vertical="center" wrapText="1"/>
    </xf>
    <xf numFmtId="0" fontId="0" fillId="0" borderId="36" xfId="0" applyFill="1" applyBorder="1" applyAlignment="1">
      <alignment horizontal="center" vertical="center" wrapText="1"/>
    </xf>
    <xf numFmtId="0" fontId="0" fillId="0" borderId="35" xfId="0" applyFill="1" applyBorder="1" applyAlignment="1">
      <alignment vertical="center" wrapText="1"/>
    </xf>
    <xf numFmtId="0" fontId="0" fillId="0" borderId="35" xfId="0" applyFill="1" applyBorder="1" applyAlignment="1">
      <alignment horizontal="center" vertical="center" wrapText="1"/>
    </xf>
    <xf numFmtId="10" fontId="0" fillId="0" borderId="34" xfId="0" applyNumberFormat="1" applyBorder="1" applyAlignment="1">
      <alignment horizontal="left" wrapText="1"/>
    </xf>
    <xf numFmtId="0" fontId="0" fillId="0" borderId="34" xfId="0" quotePrefix="1" applyBorder="1" applyAlignment="1">
      <alignment horizontal="left"/>
    </xf>
    <xf numFmtId="169" fontId="0" fillId="0" borderId="34" xfId="0" quotePrefix="1" applyNumberFormat="1" applyBorder="1" applyAlignment="1">
      <alignment horizontal="left"/>
    </xf>
    <xf numFmtId="169" fontId="0" fillId="0" borderId="34" xfId="0" applyNumberFormat="1" applyBorder="1" applyAlignment="1">
      <alignment horizontal="left"/>
    </xf>
    <xf numFmtId="0" fontId="0" fillId="0" borderId="33" xfId="0" applyBorder="1" applyAlignment="1">
      <alignment horizontal="left"/>
    </xf>
    <xf numFmtId="9" fontId="0" fillId="0" borderId="34" xfId="0" applyNumberFormat="1" applyBorder="1" applyAlignment="1">
      <alignment horizontal="left"/>
    </xf>
    <xf numFmtId="172" fontId="0" fillId="0" borderId="34" xfId="0" quotePrefix="1" applyNumberFormat="1" applyBorder="1" applyAlignment="1">
      <alignment horizontal="left"/>
    </xf>
    <xf numFmtId="172" fontId="0" fillId="0" borderId="34" xfId="0" applyNumberFormat="1" applyBorder="1" applyAlignment="1">
      <alignment horizontal="left"/>
    </xf>
    <xf numFmtId="0" fontId="0" fillId="0" borderId="34" xfId="0" quotePrefix="1" applyFill="1" applyBorder="1" applyAlignment="1">
      <alignment horizontal="left" wrapText="1"/>
    </xf>
    <xf numFmtId="0" fontId="0" fillId="0" borderId="34" xfId="0" applyFill="1" applyBorder="1" applyAlignment="1">
      <alignment horizontal="center"/>
    </xf>
    <xf numFmtId="0" fontId="0" fillId="0" borderId="33" xfId="0" applyFill="1" applyBorder="1" applyAlignment="1">
      <alignment horizontal="left"/>
    </xf>
    <xf numFmtId="0" fontId="0" fillId="0" borderId="33" xfId="0" applyFill="1" applyBorder="1" applyAlignment="1">
      <alignment horizontal="left" wrapText="1"/>
    </xf>
    <xf numFmtId="0" fontId="0" fillId="0" borderId="33" xfId="0" applyFill="1" applyBorder="1" applyAlignment="1">
      <alignment vertical="center"/>
    </xf>
    <xf numFmtId="0" fontId="0" fillId="0" borderId="33" xfId="0" applyFill="1" applyBorder="1" applyAlignment="1">
      <alignment horizontal="center" vertical="center"/>
    </xf>
    <xf numFmtId="0" fontId="0" fillId="0" borderId="35" xfId="0" applyBorder="1" applyAlignment="1">
      <alignment horizontal="center" vertical="center"/>
    </xf>
    <xf numFmtId="0" fontId="0" fillId="0" borderId="35" xfId="0" applyBorder="1" applyAlignment="1">
      <alignment vertical="center"/>
    </xf>
    <xf numFmtId="0" fontId="0" fillId="0" borderId="34" xfId="0" applyFill="1" applyBorder="1" applyAlignment="1">
      <alignment vertical="center"/>
    </xf>
    <xf numFmtId="0" fontId="0" fillId="0" borderId="0" xfId="0" applyAlignment="1">
      <alignment vertical="center"/>
    </xf>
    <xf numFmtId="169" fontId="0" fillId="0" borderId="34" xfId="0" quotePrefix="1" applyNumberFormat="1" applyBorder="1" applyAlignment="1">
      <alignment horizontal="left" wrapText="1"/>
    </xf>
    <xf numFmtId="10" fontId="0" fillId="0" borderId="34" xfId="0" quotePrefix="1" applyNumberFormat="1" applyBorder="1" applyAlignment="1">
      <alignment horizontal="left" wrapText="1"/>
    </xf>
    <xf numFmtId="0" fontId="0" fillId="0" borderId="33" xfId="0" applyBorder="1" applyAlignment="1">
      <alignment horizontal="center" vertical="center"/>
    </xf>
    <xf numFmtId="0" fontId="0" fillId="0" borderId="33" xfId="0" applyBorder="1" applyAlignment="1">
      <alignment wrapText="1"/>
    </xf>
    <xf numFmtId="9" fontId="0" fillId="0" borderId="33" xfId="0" quotePrefix="1" applyNumberFormat="1" applyBorder="1" applyAlignment="1">
      <alignment horizontal="left"/>
    </xf>
    <xf numFmtId="9" fontId="0" fillId="0" borderId="33" xfId="0" quotePrefix="1" applyNumberFormat="1" applyFill="1" applyBorder="1" applyAlignment="1">
      <alignment horizontal="left" wrapText="1"/>
    </xf>
    <xf numFmtId="9" fontId="0" fillId="0" borderId="33" xfId="0" applyNumberFormat="1" applyBorder="1" applyAlignment="1">
      <alignment horizontal="left"/>
    </xf>
    <xf numFmtId="0" fontId="0" fillId="0" borderId="0" xfId="0" applyAlignment="1">
      <alignment vertical="center" wrapText="1"/>
    </xf>
    <xf numFmtId="0" fontId="0" fillId="0" borderId="35" xfId="0" applyBorder="1" applyAlignment="1">
      <alignment vertical="center" wrapText="1"/>
    </xf>
    <xf numFmtId="0" fontId="80" fillId="0" borderId="0" xfId="0" applyFont="1" applyAlignment="1">
      <alignment vertical="top"/>
    </xf>
    <xf numFmtId="0" fontId="0" fillId="0" borderId="33" xfId="0" applyFill="1" applyBorder="1" applyAlignment="1">
      <alignment vertical="center" wrapText="1"/>
    </xf>
    <xf numFmtId="0" fontId="0" fillId="0" borderId="33" xfId="0" applyBorder="1" applyAlignment="1">
      <alignment horizontal="center" vertical="center" wrapText="1"/>
    </xf>
    <xf numFmtId="0" fontId="0" fillId="0" borderId="33" xfId="0" applyBorder="1"/>
    <xf numFmtId="0" fontId="0" fillId="0" borderId="33" xfId="0" applyBorder="1" applyAlignment="1">
      <alignment horizontal="left" wrapText="1"/>
    </xf>
    <xf numFmtId="0" fontId="16" fillId="4" borderId="0" xfId="0" applyFont="1" applyFill="1" applyBorder="1" applyAlignment="1">
      <alignment horizontal="left" vertical="top"/>
    </xf>
    <xf numFmtId="0" fontId="47" fillId="4" borderId="17" xfId="0" applyFont="1" applyFill="1" applyBorder="1" applyAlignment="1">
      <alignment horizontal="left" vertical="center" wrapText="1"/>
    </xf>
    <xf numFmtId="0" fontId="47" fillId="4" borderId="18" xfId="0" applyFont="1" applyFill="1" applyBorder="1" applyAlignment="1">
      <alignment horizontal="left" vertical="center" wrapText="1"/>
    </xf>
    <xf numFmtId="0" fontId="47" fillId="4" borderId="19" xfId="0" applyFont="1" applyFill="1" applyBorder="1" applyAlignment="1">
      <alignment horizontal="left" vertical="center" wrapText="1"/>
    </xf>
    <xf numFmtId="0" fontId="11" fillId="0" borderId="0" xfId="2" applyFont="1" applyAlignment="1" applyProtection="1">
      <alignment horizontal="left" vertical="center" wrapText="1"/>
    </xf>
    <xf numFmtId="0" fontId="51" fillId="0" borderId="0" xfId="2" applyFont="1" applyAlignment="1">
      <alignment horizontal="center" wrapText="1"/>
    </xf>
    <xf numFmtId="0" fontId="51" fillId="0" borderId="3" xfId="2" applyFont="1" applyBorder="1" applyAlignment="1">
      <alignment horizontal="center" wrapText="1"/>
    </xf>
    <xf numFmtId="0" fontId="51" fillId="0" borderId="0" xfId="2" applyFont="1" applyAlignment="1">
      <alignment horizontal="center" vertical="center" wrapText="1"/>
    </xf>
    <xf numFmtId="0" fontId="51" fillId="0" borderId="3" xfId="2" applyFont="1" applyBorder="1" applyAlignment="1">
      <alignment horizontal="center" vertical="center" wrapText="1"/>
    </xf>
    <xf numFmtId="0" fontId="47" fillId="4" borderId="17" xfId="0" applyFont="1" applyFill="1" applyBorder="1" applyAlignment="1">
      <alignment horizontal="left" vertical="center" wrapText="1"/>
    </xf>
    <xf numFmtId="0" fontId="47" fillId="4" borderId="18" xfId="0" applyFont="1" applyFill="1" applyBorder="1" applyAlignment="1">
      <alignment horizontal="left" vertical="center" wrapText="1"/>
    </xf>
    <xf numFmtId="0" fontId="47" fillId="4" borderId="19" xfId="0" applyFont="1" applyFill="1" applyBorder="1" applyAlignment="1">
      <alignment horizontal="left" vertical="center" wrapText="1"/>
    </xf>
    <xf numFmtId="0" fontId="0" fillId="4" borderId="0" xfId="0" applyFont="1" applyFill="1" applyAlignment="1">
      <alignment horizontal="left" vertical="center" wrapText="1"/>
    </xf>
    <xf numFmtId="0" fontId="32" fillId="4" borderId="12" xfId="0" applyFont="1" applyFill="1" applyBorder="1" applyAlignment="1">
      <alignment horizontal="center" vertical="center" wrapText="1"/>
    </xf>
    <xf numFmtId="0" fontId="32" fillId="4" borderId="2" xfId="0" applyFont="1" applyFill="1" applyBorder="1" applyAlignment="1">
      <alignment horizontal="center" vertical="center" wrapText="1"/>
    </xf>
    <xf numFmtId="0" fontId="44" fillId="4" borderId="15" xfId="0" applyFont="1" applyFill="1" applyBorder="1" applyAlignment="1">
      <alignment horizontal="center" vertical="top"/>
    </xf>
    <xf numFmtId="0" fontId="45" fillId="4" borderId="17" xfId="0" applyFont="1" applyFill="1" applyBorder="1" applyAlignment="1">
      <alignment horizontal="left" vertical="center" wrapText="1"/>
    </xf>
    <xf numFmtId="0" fontId="45" fillId="4" borderId="18" xfId="0" applyFont="1" applyFill="1" applyBorder="1" applyAlignment="1">
      <alignment horizontal="left" vertical="center" wrapText="1"/>
    </xf>
    <xf numFmtId="0" fontId="45" fillId="4" borderId="19" xfId="0" applyFont="1" applyFill="1" applyBorder="1" applyAlignment="1">
      <alignment horizontal="left" vertical="center" wrapText="1"/>
    </xf>
    <xf numFmtId="0" fontId="40" fillId="4" borderId="0" xfId="0" applyFont="1" applyFill="1" applyAlignment="1" applyProtection="1">
      <alignment horizontal="left" vertical="center" wrapText="1"/>
    </xf>
    <xf numFmtId="0" fontId="0" fillId="4" borderId="3" xfId="0" applyFont="1" applyFill="1" applyBorder="1" applyAlignment="1" applyProtection="1">
      <alignment horizontal="center" vertical="center"/>
    </xf>
    <xf numFmtId="0" fontId="33" fillId="4" borderId="0" xfId="0" applyFont="1" applyFill="1" applyAlignment="1" applyProtection="1">
      <alignment horizontal="left"/>
    </xf>
    <xf numFmtId="0" fontId="71" fillId="4" borderId="25" xfId="2" applyFont="1" applyFill="1" applyBorder="1" applyAlignment="1" applyProtection="1">
      <alignment horizontal="center" wrapText="1"/>
    </xf>
    <xf numFmtId="0" fontId="71" fillId="4" borderId="26" xfId="2" applyFont="1" applyFill="1" applyBorder="1" applyAlignment="1" applyProtection="1">
      <alignment horizontal="center" wrapText="1"/>
    </xf>
    <xf numFmtId="0" fontId="71" fillId="4" borderId="27" xfId="2" applyFont="1" applyFill="1" applyBorder="1" applyAlignment="1" applyProtection="1">
      <alignment horizontal="center" wrapText="1"/>
    </xf>
    <xf numFmtId="0" fontId="71" fillId="4" borderId="28" xfId="2" applyFont="1" applyFill="1" applyBorder="1" applyAlignment="1" applyProtection="1">
      <alignment horizontal="center" wrapText="1"/>
    </xf>
    <xf numFmtId="0" fontId="71" fillId="4" borderId="0" xfId="2" applyFont="1" applyFill="1" applyBorder="1" applyAlignment="1" applyProtection="1">
      <alignment horizontal="center" wrapText="1"/>
    </xf>
    <xf numFmtId="0" fontId="71" fillId="4" borderId="29" xfId="2" applyFont="1" applyFill="1" applyBorder="1" applyAlignment="1" applyProtection="1">
      <alignment horizontal="center" wrapText="1"/>
    </xf>
    <xf numFmtId="0" fontId="71" fillId="4" borderId="30" xfId="2" applyFont="1" applyFill="1" applyBorder="1" applyAlignment="1" applyProtection="1">
      <alignment horizontal="center" wrapText="1"/>
    </xf>
    <xf numFmtId="0" fontId="71" fillId="4" borderId="31" xfId="2" applyFont="1" applyFill="1" applyBorder="1" applyAlignment="1" applyProtection="1">
      <alignment horizontal="center" wrapText="1"/>
    </xf>
    <xf numFmtId="0" fontId="71" fillId="4" borderId="32" xfId="2" applyFont="1" applyFill="1" applyBorder="1" applyAlignment="1" applyProtection="1">
      <alignment horizontal="center" wrapText="1"/>
    </xf>
    <xf numFmtId="0" fontId="39" fillId="4" borderId="0" xfId="0" applyFont="1" applyFill="1" applyAlignment="1" applyProtection="1">
      <alignment horizontal="left" vertical="center"/>
    </xf>
    <xf numFmtId="0" fontId="39" fillId="4" borderId="0" xfId="0" applyFont="1" applyFill="1" applyAlignment="1" applyProtection="1">
      <alignment horizontal="left" vertical="center" wrapText="1"/>
    </xf>
    <xf numFmtId="168" fontId="0" fillId="4" borderId="12" xfId="0" applyNumberFormat="1" applyFont="1" applyFill="1" applyBorder="1" applyAlignment="1" applyProtection="1">
      <alignment horizontal="center" vertical="center"/>
    </xf>
    <xf numFmtId="168" fontId="0" fillId="4" borderId="2" xfId="0" applyNumberFormat="1" applyFont="1" applyFill="1" applyBorder="1" applyAlignment="1" applyProtection="1">
      <alignment horizontal="center" vertical="center"/>
    </xf>
    <xf numFmtId="0" fontId="0" fillId="4" borderId="3" xfId="0" applyFont="1" applyFill="1" applyBorder="1" applyAlignment="1" applyProtection="1">
      <alignment horizontal="center"/>
    </xf>
    <xf numFmtId="0" fontId="0" fillId="4" borderId="0" xfId="0" applyFont="1" applyFill="1" applyBorder="1" applyAlignment="1" applyProtection="1">
      <alignment horizontal="center" vertical="center"/>
    </xf>
    <xf numFmtId="0" fontId="0" fillId="4" borderId="13" xfId="0" applyFont="1" applyFill="1" applyBorder="1" applyAlignment="1" applyProtection="1">
      <alignment horizontal="center" vertical="center"/>
    </xf>
    <xf numFmtId="0" fontId="0" fillId="0" borderId="34" xfId="0" applyFill="1" applyBorder="1" applyAlignment="1">
      <alignment vertical="center" wrapText="1"/>
    </xf>
    <xf numFmtId="0" fontId="35" fillId="0" borderId="0" xfId="0" applyFont="1" applyBorder="1" applyAlignment="1">
      <alignment horizontal="left" vertical="center"/>
    </xf>
    <xf numFmtId="0" fontId="78" fillId="0" borderId="0" xfId="0" applyFont="1" applyAlignment="1">
      <alignment horizontal="left" vertical="center"/>
    </xf>
    <xf numFmtId="0" fontId="0" fillId="0" borderId="33" xfId="0" applyFill="1" applyBorder="1" applyAlignment="1">
      <alignment vertical="center" wrapText="1"/>
    </xf>
    <xf numFmtId="0" fontId="0" fillId="0" borderId="35" xfId="0" applyFill="1" applyBorder="1" applyAlignment="1">
      <alignment vertical="center" wrapText="1"/>
    </xf>
    <xf numFmtId="0" fontId="0" fillId="0" borderId="33" xfId="0" applyFill="1" applyBorder="1" applyAlignment="1">
      <alignment horizontal="center" vertical="center"/>
    </xf>
    <xf numFmtId="0" fontId="0" fillId="0" borderId="35" xfId="0" applyBorder="1" applyAlignment="1">
      <alignment horizontal="center" vertical="center"/>
    </xf>
    <xf numFmtId="0" fontId="0" fillId="0" borderId="33" xfId="0" applyFill="1" applyBorder="1" applyAlignment="1">
      <alignment vertical="center"/>
    </xf>
    <xf numFmtId="0" fontId="0" fillId="0" borderId="36" xfId="0" applyBorder="1" applyAlignment="1">
      <alignment vertical="center"/>
    </xf>
    <xf numFmtId="0" fontId="0" fillId="0" borderId="35" xfId="0" applyBorder="1" applyAlignment="1">
      <alignment vertical="center"/>
    </xf>
    <xf numFmtId="0" fontId="0" fillId="0" borderId="33" xfId="0" applyFill="1" applyBorder="1" applyAlignment="1">
      <alignment horizontal="left" vertical="center"/>
    </xf>
    <xf numFmtId="0" fontId="0" fillId="0" borderId="36" xfId="0" applyBorder="1" applyAlignment="1">
      <alignment horizontal="left" vertical="center"/>
    </xf>
    <xf numFmtId="0" fontId="0" fillId="0" borderId="35" xfId="0" applyBorder="1" applyAlignment="1">
      <alignment horizontal="left" vertical="center"/>
    </xf>
    <xf numFmtId="0" fontId="0" fillId="0" borderId="33" xfId="0" applyFill="1" applyBorder="1" applyAlignment="1">
      <alignment horizontal="left" vertical="center" wrapText="1"/>
    </xf>
    <xf numFmtId="0" fontId="0" fillId="0" borderId="36" xfId="0" applyBorder="1" applyAlignment="1">
      <alignment horizontal="left" vertical="center" wrapText="1"/>
    </xf>
    <xf numFmtId="0" fontId="0" fillId="0" borderId="35" xfId="0" applyBorder="1" applyAlignment="1">
      <alignment horizontal="left" vertical="center" wrapText="1"/>
    </xf>
    <xf numFmtId="0" fontId="0" fillId="0" borderId="35" xfId="0" applyBorder="1" applyAlignment="1">
      <alignment vertical="center" wrapText="1"/>
    </xf>
  </cellXfs>
  <cellStyles count="4">
    <cellStyle name="Currency" xfId="1" builtinId="4"/>
    <cellStyle name="Normal" xfId="0" builtinId="0"/>
    <cellStyle name="Normal 2" xfId="2"/>
    <cellStyle name="Percent" xfId="3" builtinId="5"/>
  </cellStyles>
  <dxfs count="2">
    <dxf>
      <font>
        <b/>
        <i val="0"/>
        <color rgb="FFFF0000"/>
      </font>
    </dxf>
    <dxf>
      <font>
        <b/>
        <i val="0"/>
        <color theme="9" tint="-0.24994659260841701"/>
      </font>
    </dxf>
  </dxfs>
  <tableStyles count="0" defaultTableStyle="TableStyleMedium9" defaultPivotStyle="PivotStyleLight16"/>
  <colors>
    <mruColors>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xdr:col>
      <xdr:colOff>425822</xdr:colOff>
      <xdr:row>1</xdr:row>
      <xdr:rowOff>257176</xdr:rowOff>
    </xdr:from>
    <xdr:ext cx="6858001" cy="1247774"/>
    <xdr:sp macro="" textlink="">
      <xdr:nvSpPr>
        <xdr:cNvPr id="2" name="TextBox 1"/>
        <xdr:cNvSpPr txBox="1"/>
      </xdr:nvSpPr>
      <xdr:spPr>
        <a:xfrm>
          <a:off x="4988297" y="552451"/>
          <a:ext cx="6858001" cy="12477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r>
            <a:rPr lang="en-US" sz="1050"/>
            <a:t>Not</a:t>
          </a:r>
          <a:r>
            <a:rPr lang="en-US" sz="1050" baseline="0"/>
            <a:t> all ingredients apply to this guideline. If you do not see a value in the Max Use Level box refer to this key:</a:t>
          </a:r>
          <a:endParaRPr lang="en-US" sz="1050"/>
        </a:p>
        <a:p>
          <a:r>
            <a:rPr lang="en-US" sz="1050" b="1"/>
            <a:t>NO</a:t>
          </a:r>
          <a:r>
            <a:rPr lang="en-US" sz="1050" b="1" baseline="0"/>
            <a:t> GUIDELINE </a:t>
          </a:r>
          <a:r>
            <a:rPr lang="en-US" sz="1050" baseline="0"/>
            <a:t>- There is no current NPL unfitness guideline for this material.</a:t>
          </a:r>
        </a:p>
        <a:p>
          <a:r>
            <a:rPr lang="en-US" sz="1050" b="1" baseline="0">
              <a:solidFill>
                <a:schemeClr val="dk1"/>
              </a:solidFill>
              <a:effectLst/>
              <a:latin typeface="+mn-lt"/>
              <a:ea typeface="+mn-ea"/>
              <a:cs typeface="+mn-cs"/>
            </a:rPr>
            <a:t>N/A </a:t>
          </a:r>
          <a:r>
            <a:rPr lang="en-US" sz="1050" b="0" baseline="0">
              <a:solidFill>
                <a:schemeClr val="dk1"/>
              </a:solidFill>
              <a:effectLst/>
              <a:latin typeface="+mn-lt"/>
              <a:ea typeface="+mn-ea"/>
              <a:cs typeface="+mn-cs"/>
            </a:rPr>
            <a:t>- Information on this ingredient is not available</a:t>
          </a:r>
          <a:endParaRPr lang="en-US" sz="1050" b="0" baseline="0"/>
        </a:p>
        <a:p>
          <a:pPr marL="0" marR="0" indent="0" defTabSz="914400" eaLnBrk="1" fontAlgn="auto" latinLnBrk="0" hangingPunct="1">
            <a:lnSpc>
              <a:spcPct val="100000"/>
            </a:lnSpc>
            <a:spcBef>
              <a:spcPts val="0"/>
            </a:spcBef>
            <a:spcAft>
              <a:spcPts val="0"/>
            </a:spcAft>
            <a:buClrTx/>
            <a:buSzTx/>
            <a:buFontTx/>
            <a:buNone/>
            <a:tabLst/>
            <a:defRPr/>
          </a:pPr>
          <a:r>
            <a:rPr lang="en-US" sz="1050" b="1" baseline="0">
              <a:solidFill>
                <a:schemeClr val="dk1"/>
              </a:solidFill>
              <a:effectLst/>
              <a:latin typeface="+mn-lt"/>
              <a:ea typeface="+mn-ea"/>
              <a:cs typeface="+mn-cs"/>
            </a:rPr>
            <a:t>PRIMARY GDL </a:t>
          </a:r>
          <a:r>
            <a:rPr lang="en-US" sz="1050" baseline="0">
              <a:solidFill>
                <a:schemeClr val="dk1"/>
              </a:solidFill>
              <a:effectLst/>
              <a:latin typeface="+mn-lt"/>
              <a:ea typeface="+mn-ea"/>
              <a:cs typeface="+mn-cs"/>
            </a:rPr>
            <a:t>- Refer to the Primary Guideline tabs below for the unfitness calculations. </a:t>
          </a:r>
          <a:endParaRPr lang="en-US" sz="1050" b="1" baseline="0"/>
        </a:p>
        <a:p>
          <a:r>
            <a:rPr lang="en-US" sz="1050" b="1" baseline="0"/>
            <a:t>SEE 1% LIST </a:t>
          </a:r>
          <a:r>
            <a:rPr lang="en-US" sz="1050" baseline="0"/>
            <a:t>- To determine unfitness using this material, refer to the 1% guideline within the Primary Guideline tabs.</a:t>
          </a:r>
        </a:p>
        <a:p>
          <a:r>
            <a:rPr lang="en-US" sz="1050" b="1" baseline="0"/>
            <a:t>BOTANICAL EXT </a:t>
          </a:r>
          <a:r>
            <a:rPr lang="en-US" sz="1050" b="0" baseline="0"/>
            <a:t>- Refer to the Botanical Extracts &amp; Dietary Supplements tab for unfitness calculations.</a:t>
          </a:r>
          <a:endParaRPr lang="en-US" sz="1050" b="1" baseline="0"/>
        </a:p>
        <a:p>
          <a:r>
            <a:rPr lang="en-US" sz="950" i="1" baseline="0">
              <a:solidFill>
                <a:srgbClr val="FF0000"/>
              </a:solidFill>
            </a:rPr>
            <a:t>  ** See disclaimers below this table. **</a:t>
          </a:r>
        </a:p>
      </xdr:txBody>
    </xdr:sp>
    <xdr:clientData/>
  </xdr:oneCellAnchor>
  <xdr:twoCellAnchor>
    <xdr:from>
      <xdr:col>2</xdr:col>
      <xdr:colOff>0</xdr:colOff>
      <xdr:row>28</xdr:row>
      <xdr:rowOff>38100</xdr:rowOff>
    </xdr:from>
    <xdr:to>
      <xdr:col>7</xdr:col>
      <xdr:colOff>57150</xdr:colOff>
      <xdr:row>30</xdr:row>
      <xdr:rowOff>104776</xdr:rowOff>
    </xdr:to>
    <xdr:sp macro="" textlink="">
      <xdr:nvSpPr>
        <xdr:cNvPr id="3" name="TextBox 2"/>
        <xdr:cNvSpPr txBox="1"/>
      </xdr:nvSpPr>
      <xdr:spPr>
        <a:xfrm>
          <a:off x="4076700" y="7067550"/>
          <a:ext cx="4400550" cy="52387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b="0">
              <a:solidFill>
                <a:sysClr val="windowText" lastClr="000000"/>
              </a:solidFill>
            </a:rPr>
            <a:t>Limited Ingredient column key:</a:t>
          </a:r>
        </a:p>
        <a:p>
          <a:r>
            <a:rPr lang="en-US" sz="900" b="0">
              <a:solidFill>
                <a:srgbClr val="FF0000"/>
              </a:solidFill>
            </a:rPr>
            <a:t>Y - This is a limited</a:t>
          </a:r>
          <a:r>
            <a:rPr lang="en-US" sz="900" b="0" baseline="0">
              <a:solidFill>
                <a:srgbClr val="FF0000"/>
              </a:solidFill>
            </a:rPr>
            <a:t> ingredient.</a:t>
          </a:r>
          <a:endParaRPr lang="en-US" sz="900" b="0">
            <a:solidFill>
              <a:srgbClr val="FF0000"/>
            </a:solidFill>
          </a:endParaRPr>
        </a:p>
        <a:p>
          <a:r>
            <a:rPr lang="en-US" sz="900" b="0">
              <a:solidFill>
                <a:schemeClr val="accent6">
                  <a:lumMod val="75000"/>
                </a:schemeClr>
              </a:solidFill>
            </a:rPr>
            <a:t>C*</a:t>
          </a:r>
          <a:r>
            <a:rPr lang="en-US" sz="900" b="0" baseline="0">
              <a:solidFill>
                <a:schemeClr val="accent6">
                  <a:lumMod val="75000"/>
                </a:schemeClr>
              </a:solidFill>
            </a:rPr>
            <a:t> - Refer to the Limited Ingredients List tab for more information.</a:t>
          </a:r>
        </a:p>
        <a:p>
          <a:endParaRPr lang="en-US" sz="900" b="0">
            <a:solidFill>
              <a:schemeClr val="accent6">
                <a:lumMod val="7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876300</xdr:colOff>
      <xdr:row>26</xdr:row>
      <xdr:rowOff>38100</xdr:rowOff>
    </xdr:from>
    <xdr:to>
      <xdr:col>1</xdr:col>
      <xdr:colOff>38100</xdr:colOff>
      <xdr:row>27</xdr:row>
      <xdr:rowOff>47625</xdr:rowOff>
    </xdr:to>
    <xdr:sp macro="" textlink="">
      <xdr:nvSpPr>
        <xdr:cNvPr id="2" name="Text Box 1"/>
        <xdr:cNvSpPr txBox="1">
          <a:spLocks noChangeArrowheads="1"/>
        </xdr:cNvSpPr>
      </xdr:nvSpPr>
      <xdr:spPr bwMode="auto">
        <a:xfrm>
          <a:off x="609600" y="2466975"/>
          <a:ext cx="38100" cy="171450"/>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a:t>
          </a:r>
          <a:r>
            <a:rPr lang="en-US" sz="1000" b="0" i="0" u="none" strike="noStrike" baseline="0">
              <a:solidFill>
                <a:srgbClr val="000000"/>
              </a:solidFill>
              <a:latin typeface="Arial"/>
              <a:cs typeface="Arial"/>
            </a:rPr>
            <a:t> 30% v/v</a:t>
          </a:r>
        </a:p>
      </xdr:txBody>
    </xdr:sp>
    <xdr:clientData/>
  </xdr:twoCellAnchor>
  <xdr:twoCellAnchor>
    <xdr:from>
      <xdr:col>0</xdr:col>
      <xdr:colOff>876300</xdr:colOff>
      <xdr:row>29</xdr:row>
      <xdr:rowOff>38100</xdr:rowOff>
    </xdr:from>
    <xdr:to>
      <xdr:col>1</xdr:col>
      <xdr:colOff>47625</xdr:colOff>
      <xdr:row>31</xdr:row>
      <xdr:rowOff>0</xdr:rowOff>
    </xdr:to>
    <xdr:sp macro="" textlink="">
      <xdr:nvSpPr>
        <xdr:cNvPr id="3" name="Text Box 2"/>
        <xdr:cNvSpPr txBox="1">
          <a:spLocks noChangeArrowheads="1"/>
        </xdr:cNvSpPr>
      </xdr:nvSpPr>
      <xdr:spPr bwMode="auto">
        <a:xfrm>
          <a:off x="609600" y="2952750"/>
          <a:ext cx="47625" cy="285750"/>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&gt;</a:t>
          </a:r>
          <a:r>
            <a:rPr lang="en-US" sz="1000" b="0" i="0" u="none" strike="noStrike" baseline="0">
              <a:solidFill>
                <a:srgbClr val="000000"/>
              </a:solidFill>
              <a:latin typeface="Arial"/>
              <a:cs typeface="Arial"/>
            </a:rPr>
            <a:t> 30% v/v</a:t>
          </a:r>
        </a:p>
      </xdr:txBody>
    </xdr:sp>
    <xdr:clientData/>
  </xdr:twoCellAnchor>
  <xdr:twoCellAnchor>
    <xdr:from>
      <xdr:col>0</xdr:col>
      <xdr:colOff>876300</xdr:colOff>
      <xdr:row>68</xdr:row>
      <xdr:rowOff>38100</xdr:rowOff>
    </xdr:from>
    <xdr:to>
      <xdr:col>1</xdr:col>
      <xdr:colOff>38100</xdr:colOff>
      <xdr:row>69</xdr:row>
      <xdr:rowOff>47625</xdr:rowOff>
    </xdr:to>
    <xdr:sp macro="" textlink="">
      <xdr:nvSpPr>
        <xdr:cNvPr id="4" name="Text Box 3"/>
        <xdr:cNvSpPr txBox="1">
          <a:spLocks noChangeArrowheads="1"/>
        </xdr:cNvSpPr>
      </xdr:nvSpPr>
      <xdr:spPr bwMode="auto">
        <a:xfrm>
          <a:off x="609600" y="9267825"/>
          <a:ext cx="38100" cy="171450"/>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a:t>
          </a:r>
          <a:r>
            <a:rPr lang="en-US" sz="1000" b="0" i="0" u="none" strike="noStrike" baseline="0">
              <a:solidFill>
                <a:srgbClr val="000000"/>
              </a:solidFill>
              <a:latin typeface="Arial"/>
              <a:cs typeface="Arial"/>
            </a:rPr>
            <a:t> 30% v/v</a:t>
          </a:r>
        </a:p>
      </xdr:txBody>
    </xdr:sp>
    <xdr:clientData/>
  </xdr:twoCellAnchor>
  <xdr:twoCellAnchor>
    <xdr:from>
      <xdr:col>0</xdr:col>
      <xdr:colOff>876300</xdr:colOff>
      <xdr:row>71</xdr:row>
      <xdr:rowOff>38100</xdr:rowOff>
    </xdr:from>
    <xdr:to>
      <xdr:col>1</xdr:col>
      <xdr:colOff>47625</xdr:colOff>
      <xdr:row>72</xdr:row>
      <xdr:rowOff>47625</xdr:rowOff>
    </xdr:to>
    <xdr:sp macro="" textlink="">
      <xdr:nvSpPr>
        <xdr:cNvPr id="5" name="Text Box 4"/>
        <xdr:cNvSpPr txBox="1">
          <a:spLocks noChangeArrowheads="1"/>
        </xdr:cNvSpPr>
      </xdr:nvSpPr>
      <xdr:spPr bwMode="auto">
        <a:xfrm>
          <a:off x="609600" y="9753600"/>
          <a:ext cx="47625" cy="171450"/>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&gt;</a:t>
          </a:r>
          <a:r>
            <a:rPr lang="en-US" sz="1000" b="0" i="0" u="none" strike="noStrike" baseline="0">
              <a:solidFill>
                <a:srgbClr val="000000"/>
              </a:solidFill>
              <a:latin typeface="Arial"/>
              <a:cs typeface="Arial"/>
            </a:rPr>
            <a:t> 30% v/v</a:t>
          </a:r>
        </a:p>
      </xdr:txBody>
    </xdr:sp>
    <xdr:clientData/>
  </xdr:twoCellAnchor>
  <xdr:twoCellAnchor>
    <xdr:from>
      <xdr:col>4</xdr:col>
      <xdr:colOff>219075</xdr:colOff>
      <xdr:row>126</xdr:row>
      <xdr:rowOff>57150</xdr:rowOff>
    </xdr:from>
    <xdr:to>
      <xdr:col>6</xdr:col>
      <xdr:colOff>923925</xdr:colOff>
      <xdr:row>126</xdr:row>
      <xdr:rowOff>314325</xdr:rowOff>
    </xdr:to>
    <xdr:sp macro="" textlink="">
      <xdr:nvSpPr>
        <xdr:cNvPr id="6" name="TextBox 5"/>
        <xdr:cNvSpPr txBox="1"/>
      </xdr:nvSpPr>
      <xdr:spPr>
        <a:xfrm>
          <a:off x="2657475" y="18678525"/>
          <a:ext cx="1609725" cy="104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200" i="1"/>
            <a:t>(chemicals must be listed on the 1% list)</a:t>
          </a:r>
        </a:p>
      </xdr:txBody>
    </xdr:sp>
    <xdr:clientData/>
  </xdr:twoCellAnchor>
  <xdr:twoCellAnchor>
    <xdr:from>
      <xdr:col>0</xdr:col>
      <xdr:colOff>876300</xdr:colOff>
      <xdr:row>101</xdr:row>
      <xdr:rowOff>38100</xdr:rowOff>
    </xdr:from>
    <xdr:to>
      <xdr:col>1</xdr:col>
      <xdr:colOff>38100</xdr:colOff>
      <xdr:row>102</xdr:row>
      <xdr:rowOff>47625</xdr:rowOff>
    </xdr:to>
    <xdr:sp macro="" textlink="">
      <xdr:nvSpPr>
        <xdr:cNvPr id="7" name="Text Box 1"/>
        <xdr:cNvSpPr txBox="1">
          <a:spLocks noChangeArrowheads="1"/>
        </xdr:cNvSpPr>
      </xdr:nvSpPr>
      <xdr:spPr bwMode="auto">
        <a:xfrm>
          <a:off x="609600" y="14611350"/>
          <a:ext cx="38100" cy="171450"/>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a:t>
          </a:r>
          <a:r>
            <a:rPr lang="en-US" sz="1000" b="0" i="0" u="none" strike="noStrike" baseline="0">
              <a:solidFill>
                <a:srgbClr val="000000"/>
              </a:solidFill>
              <a:latin typeface="Arial"/>
              <a:cs typeface="Arial"/>
            </a:rPr>
            <a:t> 30% v/v</a:t>
          </a:r>
        </a:p>
      </xdr:txBody>
    </xdr:sp>
    <xdr:clientData/>
  </xdr:twoCellAnchor>
  <xdr:twoCellAnchor>
    <xdr:from>
      <xdr:col>0</xdr:col>
      <xdr:colOff>876300</xdr:colOff>
      <xdr:row>104</xdr:row>
      <xdr:rowOff>38100</xdr:rowOff>
    </xdr:from>
    <xdr:to>
      <xdr:col>1</xdr:col>
      <xdr:colOff>47625</xdr:colOff>
      <xdr:row>106</xdr:row>
      <xdr:rowOff>0</xdr:rowOff>
    </xdr:to>
    <xdr:sp macro="" textlink="">
      <xdr:nvSpPr>
        <xdr:cNvPr id="8" name="Text Box 2"/>
        <xdr:cNvSpPr txBox="1">
          <a:spLocks noChangeArrowheads="1"/>
        </xdr:cNvSpPr>
      </xdr:nvSpPr>
      <xdr:spPr bwMode="auto">
        <a:xfrm>
          <a:off x="609600" y="15097125"/>
          <a:ext cx="47625" cy="285750"/>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&gt;</a:t>
          </a:r>
          <a:r>
            <a:rPr lang="en-US" sz="1000" b="0" i="0" u="none" strike="noStrike" baseline="0">
              <a:solidFill>
                <a:srgbClr val="000000"/>
              </a:solidFill>
              <a:latin typeface="Arial"/>
              <a:cs typeface="Arial"/>
            </a:rPr>
            <a:t> 30% v/v</a:t>
          </a:r>
        </a:p>
      </xdr:txBody>
    </xdr:sp>
    <xdr:clientData/>
  </xdr:twoCellAnchor>
  <xdr:twoCellAnchor>
    <xdr:from>
      <xdr:col>0</xdr:col>
      <xdr:colOff>876300</xdr:colOff>
      <xdr:row>26</xdr:row>
      <xdr:rowOff>38100</xdr:rowOff>
    </xdr:from>
    <xdr:to>
      <xdr:col>1</xdr:col>
      <xdr:colOff>38100</xdr:colOff>
      <xdr:row>27</xdr:row>
      <xdr:rowOff>47625</xdr:rowOff>
    </xdr:to>
    <xdr:sp macro="" textlink="">
      <xdr:nvSpPr>
        <xdr:cNvPr id="9" name="Text Box 1"/>
        <xdr:cNvSpPr txBox="1">
          <a:spLocks noChangeArrowheads="1"/>
        </xdr:cNvSpPr>
      </xdr:nvSpPr>
      <xdr:spPr bwMode="auto">
        <a:xfrm>
          <a:off x="876300" y="6010275"/>
          <a:ext cx="676275" cy="390525"/>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a:t>
          </a:r>
          <a:r>
            <a:rPr lang="en-US" sz="1000" b="0" i="0" u="none" strike="noStrike" baseline="0">
              <a:solidFill>
                <a:srgbClr val="000000"/>
              </a:solidFill>
              <a:latin typeface="Arial"/>
              <a:cs typeface="Arial"/>
            </a:rPr>
            <a:t> 30% v/v</a:t>
          </a:r>
        </a:p>
      </xdr:txBody>
    </xdr:sp>
    <xdr:clientData/>
  </xdr:twoCellAnchor>
  <xdr:twoCellAnchor>
    <xdr:from>
      <xdr:col>0</xdr:col>
      <xdr:colOff>876300</xdr:colOff>
      <xdr:row>29</xdr:row>
      <xdr:rowOff>38100</xdr:rowOff>
    </xdr:from>
    <xdr:to>
      <xdr:col>1</xdr:col>
      <xdr:colOff>47625</xdr:colOff>
      <xdr:row>30</xdr:row>
      <xdr:rowOff>0</xdr:rowOff>
    </xdr:to>
    <xdr:sp macro="" textlink="">
      <xdr:nvSpPr>
        <xdr:cNvPr id="10" name="Text Box 2"/>
        <xdr:cNvSpPr txBox="1">
          <a:spLocks noChangeArrowheads="1"/>
        </xdr:cNvSpPr>
      </xdr:nvSpPr>
      <xdr:spPr bwMode="auto">
        <a:xfrm>
          <a:off x="876300" y="7181850"/>
          <a:ext cx="685800" cy="3429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&gt;</a:t>
          </a:r>
          <a:r>
            <a:rPr lang="en-US" sz="1000" b="0" i="0" u="none" strike="noStrike" baseline="0">
              <a:solidFill>
                <a:srgbClr val="000000"/>
              </a:solidFill>
              <a:latin typeface="Arial"/>
              <a:cs typeface="Arial"/>
            </a:rPr>
            <a:t> 30% v/v</a:t>
          </a:r>
        </a:p>
      </xdr:txBody>
    </xdr:sp>
    <xdr:clientData/>
  </xdr:twoCellAnchor>
  <xdr:twoCellAnchor>
    <xdr:from>
      <xdr:col>0</xdr:col>
      <xdr:colOff>876300</xdr:colOff>
      <xdr:row>68</xdr:row>
      <xdr:rowOff>38100</xdr:rowOff>
    </xdr:from>
    <xdr:to>
      <xdr:col>1</xdr:col>
      <xdr:colOff>38100</xdr:colOff>
      <xdr:row>69</xdr:row>
      <xdr:rowOff>47625</xdr:rowOff>
    </xdr:to>
    <xdr:sp macro="" textlink="">
      <xdr:nvSpPr>
        <xdr:cNvPr id="11" name="Text Box 3"/>
        <xdr:cNvSpPr txBox="1">
          <a:spLocks noChangeArrowheads="1"/>
        </xdr:cNvSpPr>
      </xdr:nvSpPr>
      <xdr:spPr bwMode="auto">
        <a:xfrm>
          <a:off x="876300" y="24479250"/>
          <a:ext cx="676275" cy="390525"/>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a:t>
          </a:r>
          <a:r>
            <a:rPr lang="en-US" sz="1000" b="0" i="0" u="none" strike="noStrike" baseline="0">
              <a:solidFill>
                <a:srgbClr val="000000"/>
              </a:solidFill>
              <a:latin typeface="Arial"/>
              <a:cs typeface="Arial"/>
            </a:rPr>
            <a:t> 30% v/v</a:t>
          </a:r>
        </a:p>
      </xdr:txBody>
    </xdr:sp>
    <xdr:clientData/>
  </xdr:twoCellAnchor>
  <xdr:twoCellAnchor>
    <xdr:from>
      <xdr:col>0</xdr:col>
      <xdr:colOff>876300</xdr:colOff>
      <xdr:row>71</xdr:row>
      <xdr:rowOff>38100</xdr:rowOff>
    </xdr:from>
    <xdr:to>
      <xdr:col>1</xdr:col>
      <xdr:colOff>47625</xdr:colOff>
      <xdr:row>72</xdr:row>
      <xdr:rowOff>47625</xdr:rowOff>
    </xdr:to>
    <xdr:sp macro="" textlink="">
      <xdr:nvSpPr>
        <xdr:cNvPr id="12" name="Text Box 4"/>
        <xdr:cNvSpPr txBox="1">
          <a:spLocks noChangeArrowheads="1"/>
        </xdr:cNvSpPr>
      </xdr:nvSpPr>
      <xdr:spPr bwMode="auto">
        <a:xfrm>
          <a:off x="876300" y="25669875"/>
          <a:ext cx="685800" cy="390525"/>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&gt;</a:t>
          </a:r>
          <a:r>
            <a:rPr lang="en-US" sz="1000" b="0" i="0" u="none" strike="noStrike" baseline="0">
              <a:solidFill>
                <a:srgbClr val="000000"/>
              </a:solidFill>
              <a:latin typeface="Arial"/>
              <a:cs typeface="Arial"/>
            </a:rPr>
            <a:t> 30% v/v</a:t>
          </a:r>
        </a:p>
      </xdr:txBody>
    </xdr:sp>
    <xdr:clientData/>
  </xdr:twoCellAnchor>
  <xdr:twoCellAnchor>
    <xdr:from>
      <xdr:col>0</xdr:col>
      <xdr:colOff>876300</xdr:colOff>
      <xdr:row>101</xdr:row>
      <xdr:rowOff>38100</xdr:rowOff>
    </xdr:from>
    <xdr:to>
      <xdr:col>1</xdr:col>
      <xdr:colOff>38100</xdr:colOff>
      <xdr:row>102</xdr:row>
      <xdr:rowOff>47625</xdr:rowOff>
    </xdr:to>
    <xdr:sp macro="" textlink="">
      <xdr:nvSpPr>
        <xdr:cNvPr id="13" name="Text Box 1"/>
        <xdr:cNvSpPr txBox="1">
          <a:spLocks noChangeArrowheads="1"/>
        </xdr:cNvSpPr>
      </xdr:nvSpPr>
      <xdr:spPr bwMode="auto">
        <a:xfrm>
          <a:off x="876300" y="39128700"/>
          <a:ext cx="676275" cy="390525"/>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a:t>
          </a:r>
          <a:r>
            <a:rPr lang="en-US" sz="1000" b="0" i="0" u="none" strike="noStrike" baseline="0">
              <a:solidFill>
                <a:srgbClr val="000000"/>
              </a:solidFill>
              <a:latin typeface="Arial"/>
              <a:cs typeface="Arial"/>
            </a:rPr>
            <a:t> 30% v/v</a:t>
          </a:r>
        </a:p>
      </xdr:txBody>
    </xdr:sp>
    <xdr:clientData/>
  </xdr:twoCellAnchor>
  <xdr:twoCellAnchor>
    <xdr:from>
      <xdr:col>0</xdr:col>
      <xdr:colOff>876300</xdr:colOff>
      <xdr:row>104</xdr:row>
      <xdr:rowOff>38100</xdr:rowOff>
    </xdr:from>
    <xdr:to>
      <xdr:col>1</xdr:col>
      <xdr:colOff>47625</xdr:colOff>
      <xdr:row>105</xdr:row>
      <xdr:rowOff>0</xdr:rowOff>
    </xdr:to>
    <xdr:sp macro="" textlink="">
      <xdr:nvSpPr>
        <xdr:cNvPr id="14" name="Text Box 2"/>
        <xdr:cNvSpPr txBox="1">
          <a:spLocks noChangeArrowheads="1"/>
        </xdr:cNvSpPr>
      </xdr:nvSpPr>
      <xdr:spPr bwMode="auto">
        <a:xfrm>
          <a:off x="876300" y="40300275"/>
          <a:ext cx="685800" cy="3429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&gt;</a:t>
          </a:r>
          <a:r>
            <a:rPr lang="en-US" sz="1000" b="0" i="0" u="none" strike="noStrike" baseline="0">
              <a:solidFill>
                <a:srgbClr val="000000"/>
              </a:solidFill>
              <a:latin typeface="Arial"/>
              <a:cs typeface="Arial"/>
            </a:rPr>
            <a:t> 30% v/v</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876300</xdr:colOff>
      <xdr:row>26</xdr:row>
      <xdr:rowOff>38100</xdr:rowOff>
    </xdr:from>
    <xdr:to>
      <xdr:col>1</xdr:col>
      <xdr:colOff>38100</xdr:colOff>
      <xdr:row>27</xdr:row>
      <xdr:rowOff>47625</xdr:rowOff>
    </xdr:to>
    <xdr:sp macro="" textlink="">
      <xdr:nvSpPr>
        <xdr:cNvPr id="2" name="Text Box 1"/>
        <xdr:cNvSpPr txBox="1">
          <a:spLocks noChangeArrowheads="1"/>
        </xdr:cNvSpPr>
      </xdr:nvSpPr>
      <xdr:spPr bwMode="auto">
        <a:xfrm>
          <a:off x="609600" y="2466975"/>
          <a:ext cx="38100" cy="171450"/>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a:t>
          </a:r>
          <a:r>
            <a:rPr lang="en-US" sz="1000" b="0" i="0" u="none" strike="noStrike" baseline="0">
              <a:solidFill>
                <a:srgbClr val="000000"/>
              </a:solidFill>
              <a:latin typeface="Arial"/>
              <a:cs typeface="Arial"/>
            </a:rPr>
            <a:t> 30% v/v</a:t>
          </a:r>
        </a:p>
      </xdr:txBody>
    </xdr:sp>
    <xdr:clientData/>
  </xdr:twoCellAnchor>
  <xdr:twoCellAnchor>
    <xdr:from>
      <xdr:col>0</xdr:col>
      <xdr:colOff>876300</xdr:colOff>
      <xdr:row>29</xdr:row>
      <xdr:rowOff>38100</xdr:rowOff>
    </xdr:from>
    <xdr:to>
      <xdr:col>1</xdr:col>
      <xdr:colOff>47625</xdr:colOff>
      <xdr:row>30</xdr:row>
      <xdr:rowOff>0</xdr:rowOff>
    </xdr:to>
    <xdr:sp macro="" textlink="">
      <xdr:nvSpPr>
        <xdr:cNvPr id="3" name="Text Box 2"/>
        <xdr:cNvSpPr txBox="1">
          <a:spLocks noChangeArrowheads="1"/>
        </xdr:cNvSpPr>
      </xdr:nvSpPr>
      <xdr:spPr bwMode="auto">
        <a:xfrm>
          <a:off x="609600" y="2952750"/>
          <a:ext cx="47625" cy="123825"/>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&gt;</a:t>
          </a:r>
          <a:r>
            <a:rPr lang="en-US" sz="1000" b="0" i="0" u="none" strike="noStrike" baseline="0">
              <a:solidFill>
                <a:srgbClr val="000000"/>
              </a:solidFill>
              <a:latin typeface="Arial"/>
              <a:cs typeface="Arial"/>
            </a:rPr>
            <a:t> 30% v/v</a:t>
          </a:r>
        </a:p>
      </xdr:txBody>
    </xdr:sp>
    <xdr:clientData/>
  </xdr:twoCellAnchor>
  <xdr:twoCellAnchor>
    <xdr:from>
      <xdr:col>0</xdr:col>
      <xdr:colOff>876300</xdr:colOff>
      <xdr:row>68</xdr:row>
      <xdr:rowOff>38100</xdr:rowOff>
    </xdr:from>
    <xdr:to>
      <xdr:col>1</xdr:col>
      <xdr:colOff>38100</xdr:colOff>
      <xdr:row>69</xdr:row>
      <xdr:rowOff>47625</xdr:rowOff>
    </xdr:to>
    <xdr:sp macro="" textlink="">
      <xdr:nvSpPr>
        <xdr:cNvPr id="4" name="Text Box 3"/>
        <xdr:cNvSpPr txBox="1">
          <a:spLocks noChangeArrowheads="1"/>
        </xdr:cNvSpPr>
      </xdr:nvSpPr>
      <xdr:spPr bwMode="auto">
        <a:xfrm>
          <a:off x="609600" y="9267825"/>
          <a:ext cx="38100" cy="171450"/>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a:t>
          </a:r>
          <a:r>
            <a:rPr lang="en-US" sz="1000" b="0" i="0" u="none" strike="noStrike" baseline="0">
              <a:solidFill>
                <a:srgbClr val="000000"/>
              </a:solidFill>
              <a:latin typeface="Arial"/>
              <a:cs typeface="Arial"/>
            </a:rPr>
            <a:t> 30% v/v</a:t>
          </a:r>
        </a:p>
      </xdr:txBody>
    </xdr:sp>
    <xdr:clientData/>
  </xdr:twoCellAnchor>
  <xdr:twoCellAnchor>
    <xdr:from>
      <xdr:col>0</xdr:col>
      <xdr:colOff>876300</xdr:colOff>
      <xdr:row>71</xdr:row>
      <xdr:rowOff>38100</xdr:rowOff>
    </xdr:from>
    <xdr:to>
      <xdr:col>1</xdr:col>
      <xdr:colOff>47625</xdr:colOff>
      <xdr:row>72</xdr:row>
      <xdr:rowOff>47625</xdr:rowOff>
    </xdr:to>
    <xdr:sp macro="" textlink="">
      <xdr:nvSpPr>
        <xdr:cNvPr id="5" name="Text Box 4"/>
        <xdr:cNvSpPr txBox="1">
          <a:spLocks noChangeArrowheads="1"/>
        </xdr:cNvSpPr>
      </xdr:nvSpPr>
      <xdr:spPr bwMode="auto">
        <a:xfrm>
          <a:off x="609600" y="9753600"/>
          <a:ext cx="47625" cy="171450"/>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&gt;</a:t>
          </a:r>
          <a:r>
            <a:rPr lang="en-US" sz="1000" b="0" i="0" u="none" strike="noStrike" baseline="0">
              <a:solidFill>
                <a:srgbClr val="000000"/>
              </a:solidFill>
              <a:latin typeface="Arial"/>
              <a:cs typeface="Arial"/>
            </a:rPr>
            <a:t> 30% v/v</a:t>
          </a:r>
        </a:p>
      </xdr:txBody>
    </xdr:sp>
    <xdr:clientData/>
  </xdr:twoCellAnchor>
  <xdr:twoCellAnchor>
    <xdr:from>
      <xdr:col>4</xdr:col>
      <xdr:colOff>219075</xdr:colOff>
      <xdr:row>126</xdr:row>
      <xdr:rowOff>57150</xdr:rowOff>
    </xdr:from>
    <xdr:to>
      <xdr:col>6</xdr:col>
      <xdr:colOff>923925</xdr:colOff>
      <xdr:row>126</xdr:row>
      <xdr:rowOff>314325</xdr:rowOff>
    </xdr:to>
    <xdr:sp macro="" textlink="">
      <xdr:nvSpPr>
        <xdr:cNvPr id="6" name="TextBox 5"/>
        <xdr:cNvSpPr txBox="1"/>
      </xdr:nvSpPr>
      <xdr:spPr>
        <a:xfrm>
          <a:off x="2657475" y="18678525"/>
          <a:ext cx="1609725" cy="104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200" i="1"/>
            <a:t>(chemicals must be listed on the 1% list)</a:t>
          </a:r>
        </a:p>
      </xdr:txBody>
    </xdr:sp>
    <xdr:clientData/>
  </xdr:twoCellAnchor>
  <xdr:twoCellAnchor>
    <xdr:from>
      <xdr:col>4</xdr:col>
      <xdr:colOff>219075</xdr:colOff>
      <xdr:row>126</xdr:row>
      <xdr:rowOff>57150</xdr:rowOff>
    </xdr:from>
    <xdr:to>
      <xdr:col>6</xdr:col>
      <xdr:colOff>923925</xdr:colOff>
      <xdr:row>126</xdr:row>
      <xdr:rowOff>314325</xdr:rowOff>
    </xdr:to>
    <xdr:sp macro="" textlink="">
      <xdr:nvSpPr>
        <xdr:cNvPr id="7" name="TextBox 6"/>
        <xdr:cNvSpPr txBox="1"/>
      </xdr:nvSpPr>
      <xdr:spPr>
        <a:xfrm>
          <a:off x="2657475" y="18678525"/>
          <a:ext cx="1609725" cy="104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200" i="1"/>
            <a:t>(chemicals must be listed on the 1% list)</a:t>
          </a:r>
        </a:p>
      </xdr:txBody>
    </xdr:sp>
    <xdr:clientData/>
  </xdr:twoCellAnchor>
  <xdr:twoCellAnchor>
    <xdr:from>
      <xdr:col>0</xdr:col>
      <xdr:colOff>876300</xdr:colOff>
      <xdr:row>101</xdr:row>
      <xdr:rowOff>38100</xdr:rowOff>
    </xdr:from>
    <xdr:to>
      <xdr:col>1</xdr:col>
      <xdr:colOff>38100</xdr:colOff>
      <xdr:row>102</xdr:row>
      <xdr:rowOff>47625</xdr:rowOff>
    </xdr:to>
    <xdr:sp macro="" textlink="">
      <xdr:nvSpPr>
        <xdr:cNvPr id="8" name="Text Box 1"/>
        <xdr:cNvSpPr txBox="1">
          <a:spLocks noChangeArrowheads="1"/>
        </xdr:cNvSpPr>
      </xdr:nvSpPr>
      <xdr:spPr bwMode="auto">
        <a:xfrm>
          <a:off x="609600" y="14611350"/>
          <a:ext cx="38100" cy="171450"/>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a:t>
          </a:r>
          <a:r>
            <a:rPr lang="en-US" sz="1000" b="0" i="0" u="none" strike="noStrike" baseline="0">
              <a:solidFill>
                <a:srgbClr val="000000"/>
              </a:solidFill>
              <a:latin typeface="Arial"/>
              <a:cs typeface="Arial"/>
            </a:rPr>
            <a:t> 30% v/v</a:t>
          </a:r>
        </a:p>
      </xdr:txBody>
    </xdr:sp>
    <xdr:clientData/>
  </xdr:twoCellAnchor>
  <xdr:twoCellAnchor>
    <xdr:from>
      <xdr:col>0</xdr:col>
      <xdr:colOff>876300</xdr:colOff>
      <xdr:row>104</xdr:row>
      <xdr:rowOff>38100</xdr:rowOff>
    </xdr:from>
    <xdr:to>
      <xdr:col>1</xdr:col>
      <xdr:colOff>47625</xdr:colOff>
      <xdr:row>105</xdr:row>
      <xdr:rowOff>0</xdr:rowOff>
    </xdr:to>
    <xdr:sp macro="" textlink="">
      <xdr:nvSpPr>
        <xdr:cNvPr id="9" name="Text Box 2"/>
        <xdr:cNvSpPr txBox="1">
          <a:spLocks noChangeArrowheads="1"/>
        </xdr:cNvSpPr>
      </xdr:nvSpPr>
      <xdr:spPr bwMode="auto">
        <a:xfrm>
          <a:off x="609600" y="15097125"/>
          <a:ext cx="47625" cy="123825"/>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u="none" strike="noStrike" baseline="0">
              <a:solidFill>
                <a:srgbClr val="000000"/>
              </a:solidFill>
              <a:latin typeface="Arial"/>
              <a:cs typeface="Arial"/>
            </a:rPr>
            <a:t>Ethanol </a:t>
          </a:r>
          <a:r>
            <a:rPr lang="en-US" sz="1000" b="1" i="0" u="none" strike="noStrike" baseline="0">
              <a:solidFill>
                <a:srgbClr val="000000"/>
              </a:solidFill>
              <a:latin typeface="Arial"/>
              <a:cs typeface="Arial"/>
            </a:rPr>
            <a:t>&gt;</a:t>
          </a:r>
          <a:r>
            <a:rPr lang="en-US" sz="1000" b="0" i="0" u="none" strike="noStrike" baseline="0">
              <a:solidFill>
                <a:srgbClr val="000000"/>
              </a:solidFill>
              <a:latin typeface="Arial"/>
              <a:cs typeface="Arial"/>
            </a:rPr>
            <a:t> 30% v/v</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19050</xdr:colOff>
      <xdr:row>10</xdr:row>
      <xdr:rowOff>161925</xdr:rowOff>
    </xdr:from>
    <xdr:to>
      <xdr:col>12</xdr:col>
      <xdr:colOff>1</xdr:colOff>
      <xdr:row>16</xdr:row>
      <xdr:rowOff>180975</xdr:rowOff>
    </xdr:to>
    <xdr:sp macro="" textlink="">
      <xdr:nvSpPr>
        <xdr:cNvPr id="3" name="TextBox 2"/>
        <xdr:cNvSpPr txBox="1"/>
      </xdr:nvSpPr>
      <xdr:spPr>
        <a:xfrm>
          <a:off x="400050" y="2486025"/>
          <a:ext cx="7972426" cy="1162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1" u="none" strike="noStrike">
              <a:solidFill>
                <a:srgbClr val="0070C0"/>
              </a:solidFill>
              <a:effectLst/>
              <a:latin typeface="+mn-lt"/>
              <a:ea typeface="+mn-ea"/>
              <a:cs typeface="+mn-cs"/>
            </a:rPr>
            <a:t>Prohibited and Limited Ingredients: </a:t>
          </a:r>
          <a:r>
            <a:rPr lang="en-US">
              <a:solidFill>
                <a:srgbClr val="0070C0"/>
              </a:solidFill>
            </a:rPr>
            <a:t> </a:t>
          </a:r>
          <a:r>
            <a:rPr lang="en-US" sz="1100" b="0" i="0" u="none" strike="noStrike">
              <a:solidFill>
                <a:srgbClr val="0070C0"/>
              </a:solidFill>
              <a:effectLst/>
              <a:latin typeface="+mn-lt"/>
              <a:ea typeface="+mn-ea"/>
              <a:cs typeface="+mn-cs"/>
            </a:rPr>
            <a:t> </a:t>
          </a:r>
          <a:r>
            <a:rPr lang="en-US">
              <a:solidFill>
                <a:srgbClr val="0070C0"/>
              </a:solidFill>
            </a:rPr>
            <a:t> </a:t>
          </a:r>
          <a:r>
            <a:rPr lang="en-US" sz="1100" b="0" i="0" u="none" strike="noStrike">
              <a:solidFill>
                <a:srgbClr val="0070C0"/>
              </a:solidFill>
              <a:effectLst/>
              <a:latin typeface="+mn-lt"/>
              <a:ea typeface="+mn-ea"/>
              <a:cs typeface="+mn-cs"/>
            </a:rPr>
            <a:t> </a:t>
          </a:r>
          <a:r>
            <a:rPr lang="en-US">
              <a:solidFill>
                <a:srgbClr val="0070C0"/>
              </a:solidFill>
            </a:rPr>
            <a:t> </a:t>
          </a:r>
          <a:r>
            <a:rPr lang="en-US" sz="1100" b="0" i="0" u="none" strike="noStrike">
              <a:solidFill>
                <a:srgbClr val="0070C0"/>
              </a:solidFill>
              <a:effectLst/>
              <a:latin typeface="+mn-lt"/>
              <a:ea typeface="+mn-ea"/>
              <a:cs typeface="+mn-cs"/>
            </a:rPr>
            <a:t> </a:t>
          </a:r>
          <a:r>
            <a:rPr lang="en-US">
              <a:solidFill>
                <a:srgbClr val="0070C0"/>
              </a:solidFill>
            </a:rPr>
            <a:t> </a:t>
          </a:r>
          <a:r>
            <a:rPr lang="en-US" sz="1100" b="0" i="0" u="none" strike="noStrike">
              <a:solidFill>
                <a:srgbClr val="0070C0"/>
              </a:solidFill>
              <a:effectLst/>
              <a:latin typeface="+mn-lt"/>
              <a:ea typeface="+mn-ea"/>
              <a:cs typeface="+mn-cs"/>
            </a:rPr>
            <a:t> </a:t>
          </a:r>
          <a:r>
            <a:rPr lang="en-US">
              <a:solidFill>
                <a:srgbClr val="0070C0"/>
              </a:solidFill>
            </a:rPr>
            <a:t> </a:t>
          </a:r>
          <a:r>
            <a:rPr lang="en-US" sz="1100" b="0" i="0" u="none" strike="noStrike">
              <a:solidFill>
                <a:srgbClr val="0070C0"/>
              </a:solidFill>
              <a:effectLst/>
              <a:latin typeface="+mn-lt"/>
              <a:ea typeface="+mn-ea"/>
              <a:cs typeface="+mn-cs"/>
            </a:rPr>
            <a:t> </a:t>
          </a:r>
          <a:r>
            <a:rPr lang="en-US">
              <a:solidFill>
                <a:srgbClr val="0070C0"/>
              </a:solidFill>
            </a:rPr>
            <a:t> </a:t>
          </a:r>
          <a:r>
            <a:rPr lang="en-US" sz="1100" b="0" i="0" u="none" strike="noStrike">
              <a:solidFill>
                <a:srgbClr val="0070C0"/>
              </a:solidFill>
              <a:effectLst/>
              <a:latin typeface="+mn-lt"/>
              <a:ea typeface="+mn-ea"/>
              <a:cs typeface="+mn-cs"/>
            </a:rPr>
            <a:t> </a:t>
          </a:r>
          <a:r>
            <a:rPr lang="en-US">
              <a:solidFill>
                <a:srgbClr val="0070C0"/>
              </a:solidFill>
            </a:rPr>
            <a:t> </a:t>
          </a:r>
          <a:r>
            <a:rPr lang="en-US" sz="1100" b="0" i="0" u="none" strike="noStrike">
              <a:solidFill>
                <a:srgbClr val="0070C0"/>
              </a:solidFill>
              <a:effectLst/>
              <a:latin typeface="+mn-lt"/>
              <a:ea typeface="+mn-ea"/>
              <a:cs typeface="+mn-cs"/>
            </a:rPr>
            <a:t> </a:t>
          </a:r>
          <a:r>
            <a:rPr lang="en-US">
              <a:solidFill>
                <a:srgbClr val="0070C0"/>
              </a:solidFill>
            </a:rPr>
            <a:t> </a:t>
          </a:r>
          <a:r>
            <a:rPr lang="en-US" sz="1100" b="0" i="0" u="none" strike="noStrike">
              <a:solidFill>
                <a:srgbClr val="0070C0"/>
              </a:solidFill>
              <a:effectLst/>
              <a:latin typeface="+mn-lt"/>
              <a:ea typeface="+mn-ea"/>
              <a:cs typeface="+mn-cs"/>
            </a:rPr>
            <a:t> </a:t>
          </a:r>
          <a:r>
            <a:rPr lang="en-US">
              <a:solidFill>
                <a:srgbClr val="0070C0"/>
              </a:solidFill>
            </a:rPr>
            <a:t> </a:t>
          </a:r>
          <a:endParaRPr lang="en-US" sz="1100" b="0" i="0" u="none" strike="noStrike">
            <a:solidFill>
              <a:srgbClr val="0070C0"/>
            </a:solidFill>
            <a:effectLst/>
            <a:latin typeface="+mn-lt"/>
            <a:ea typeface="+mn-ea"/>
            <a:cs typeface="+mn-cs"/>
          </a:endParaRPr>
        </a:p>
        <a:p>
          <a:pPr marL="171450" indent="-171450">
            <a:buFont typeface="Arial" panose="020B0604020202020204" pitchFamily="34" charset="0"/>
            <a:buChar char="•"/>
          </a:pPr>
          <a:r>
            <a:rPr lang="en-US" sz="1100" b="0" i="1" u="none" strike="noStrike">
              <a:solidFill>
                <a:srgbClr val="0070C0"/>
              </a:solidFill>
              <a:effectLst/>
              <a:latin typeface="+mn-lt"/>
              <a:ea typeface="+mn-ea"/>
              <a:cs typeface="+mn-cs"/>
            </a:rPr>
            <a:t>Substances prohibited from use in human food (21 CFR part 189) are also prohibited in dietary supplements. Examples include calamus and tonka beans.  </a:t>
          </a:r>
          <a:r>
            <a:rPr lang="en-US">
              <a:solidFill>
                <a:srgbClr val="0070C0"/>
              </a:solidFill>
            </a:rPr>
            <a:t> </a:t>
          </a:r>
          <a:endParaRPr lang="en-US" sz="1100" b="0" i="0" u="none" strike="noStrike">
            <a:solidFill>
              <a:srgbClr val="0070C0"/>
            </a:solidFill>
            <a:effectLst/>
            <a:latin typeface="+mn-lt"/>
            <a:ea typeface="+mn-ea"/>
            <a:cs typeface="+mn-cs"/>
          </a:endParaRPr>
        </a:p>
        <a:p>
          <a:pPr marL="171450" indent="-171450">
            <a:buFont typeface="Arial" panose="020B0604020202020204" pitchFamily="34" charset="0"/>
            <a:buChar char="•"/>
          </a:pPr>
          <a:r>
            <a:rPr lang="en-US" sz="1100" b="0" i="1" u="none" strike="noStrike">
              <a:solidFill>
                <a:srgbClr val="0070C0"/>
              </a:solidFill>
              <a:effectLst/>
              <a:latin typeface="+mn-lt"/>
              <a:ea typeface="+mn-ea"/>
              <a:cs typeface="+mn-cs"/>
            </a:rPr>
            <a:t>Any ingredient that has to be free from an ingredient in flavors, such as thujone, still has to be free from that ingredient as a dietary supplement. Refer to the Drawback Tutorial section on Limited Ingredients for more information.</a:t>
          </a:r>
          <a:r>
            <a:rPr lang="en-US">
              <a:solidFill>
                <a:srgbClr val="0070C0"/>
              </a:solidFill>
            </a:rPr>
            <a:t> </a:t>
          </a:r>
          <a:endParaRPr lang="en-US" sz="1100" b="0" i="0" u="none" strike="noStrike">
            <a:solidFill>
              <a:srgbClr val="0070C0"/>
            </a:solidFill>
            <a:effectLst/>
            <a:latin typeface="+mn-lt"/>
            <a:ea typeface="+mn-ea"/>
            <a:cs typeface="+mn-cs"/>
          </a:endParaRPr>
        </a:p>
        <a:p>
          <a:pPr marL="171450" indent="-171450">
            <a:buFont typeface="Arial" panose="020B0604020202020204" pitchFamily="34" charset="0"/>
            <a:buChar char="•"/>
          </a:pPr>
          <a:r>
            <a:rPr lang="en-US" sz="1100" b="0" i="1" u="none" strike="noStrike">
              <a:solidFill>
                <a:srgbClr val="0070C0"/>
              </a:solidFill>
              <a:effectLst/>
              <a:latin typeface="+mn-lt"/>
              <a:ea typeface="+mn-ea"/>
              <a:cs typeface="+mn-cs"/>
            </a:rPr>
            <a:t>For questions or more information on prohibited and limited ingredients, contact the FDA</a:t>
          </a:r>
          <a:r>
            <a:rPr lang="en-US" sz="1100" b="0" i="1" u="none" strike="noStrike" baseline="0">
              <a:solidFill>
                <a:srgbClr val="0070C0"/>
              </a:solidFill>
              <a:effectLst/>
              <a:latin typeface="+mn-lt"/>
              <a:ea typeface="+mn-ea"/>
              <a:cs typeface="+mn-cs"/>
            </a:rPr>
            <a:t> (www.FDA.gov).</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externalLinkPath" Target="file:///\\thqpcelerra01\rksanderof$\Citrix\Documents\1%25%20lists.xlsx" TargetMode="External"/><Relationship Id="rId1" Type="http://schemas.openxmlformats.org/officeDocument/2006/relationships/externalLinkPath" Target="file:///\\thqpcelerra01\rksanderof$\Citrix\Documents\1%25%20lists.xlsx"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3"/>
  <sheetViews>
    <sheetView tabSelected="1" zoomScaleNormal="100" workbookViewId="0">
      <selection activeCell="B4" sqref="B4"/>
    </sheetView>
  </sheetViews>
  <sheetFormatPr defaultRowHeight="15" x14ac:dyDescent="0.25"/>
  <cols>
    <col min="1" max="1" width="19.85546875" style="46" customWidth="1"/>
    <col min="2" max="2" width="41.28515625" style="46" customWidth="1"/>
    <col min="3" max="3" width="7.28515625" style="46" customWidth="1"/>
    <col min="4" max="4" width="13.42578125" style="39" customWidth="1"/>
    <col min="5" max="5" width="13.85546875" style="39" customWidth="1"/>
    <col min="6" max="6" width="13.85546875" style="46" customWidth="1"/>
    <col min="7" max="7" width="16.7109375" style="46" customWidth="1"/>
    <col min="8" max="8" width="15.7109375" style="46" customWidth="1"/>
    <col min="9" max="9" width="9.140625" style="39"/>
    <col min="10" max="10" width="27.7109375" style="39" customWidth="1"/>
    <col min="11" max="24" width="9.140625" style="42"/>
    <col min="25" max="16384" width="9.140625" style="43"/>
  </cols>
  <sheetData>
    <row r="1" spans="1:24" ht="23.25" x14ac:dyDescent="0.25">
      <c r="A1" s="78" t="s">
        <v>11524</v>
      </c>
      <c r="J1" s="158" t="s">
        <v>13904</v>
      </c>
    </row>
    <row r="2" spans="1:24" ht="21" customHeight="1" x14ac:dyDescent="0.25">
      <c r="E2" s="278" t="s">
        <v>11525</v>
      </c>
    </row>
    <row r="3" spans="1:24" ht="30" customHeight="1" x14ac:dyDescent="0.25">
      <c r="A3" s="80" t="s">
        <v>0</v>
      </c>
      <c r="B3" s="79"/>
      <c r="C3" s="53"/>
      <c r="D3" s="40"/>
      <c r="F3" s="41"/>
      <c r="G3" s="41"/>
      <c r="H3" s="41"/>
    </row>
    <row r="4" spans="1:24" ht="30" customHeight="1" x14ac:dyDescent="0.25">
      <c r="A4" s="80" t="s">
        <v>11527</v>
      </c>
      <c r="B4" s="79"/>
      <c r="C4" s="53"/>
      <c r="E4" s="41"/>
      <c r="F4" s="41"/>
      <c r="G4" s="41"/>
      <c r="H4" s="41"/>
    </row>
    <row r="5" spans="1:24" ht="36.75" customHeight="1" x14ac:dyDescent="0.25">
      <c r="A5" s="81" t="s">
        <v>13915</v>
      </c>
      <c r="B5" s="79"/>
      <c r="C5" s="53"/>
      <c r="D5" s="40"/>
      <c r="E5" s="44"/>
      <c r="F5" s="44"/>
      <c r="G5" s="39"/>
      <c r="H5" s="39"/>
    </row>
    <row r="6" spans="1:24" ht="20.25" customHeight="1" x14ac:dyDescent="0.25">
      <c r="A6" s="41"/>
      <c r="B6" s="41"/>
      <c r="C6" s="41"/>
      <c r="E6" s="41"/>
      <c r="F6" s="41"/>
      <c r="G6" s="289" t="s">
        <v>12151</v>
      </c>
      <c r="H6" s="41"/>
    </row>
    <row r="7" spans="1:24" s="87" customFormat="1" ht="35.1" customHeight="1" x14ac:dyDescent="0.25">
      <c r="A7" s="282" t="s">
        <v>1</v>
      </c>
      <c r="B7" s="83" t="s">
        <v>2</v>
      </c>
      <c r="C7" s="288" t="s">
        <v>13711</v>
      </c>
      <c r="D7" s="82" t="s">
        <v>11526</v>
      </c>
      <c r="E7" s="84" t="s">
        <v>3</v>
      </c>
      <c r="F7" s="84" t="s">
        <v>11530</v>
      </c>
      <c r="G7" s="84" t="s">
        <v>11528</v>
      </c>
      <c r="H7" s="84" t="s">
        <v>11529</v>
      </c>
      <c r="I7" s="84" t="s">
        <v>12152</v>
      </c>
      <c r="J7" s="85" t="s">
        <v>4</v>
      </c>
      <c r="K7" s="86"/>
      <c r="L7" s="86"/>
      <c r="M7" s="86"/>
      <c r="N7" s="86"/>
      <c r="O7" s="86"/>
      <c r="P7" s="86"/>
      <c r="Q7" s="86"/>
      <c r="R7" s="86"/>
      <c r="S7" s="86"/>
      <c r="T7" s="86"/>
      <c r="U7" s="86"/>
      <c r="V7" s="86"/>
      <c r="W7" s="86"/>
      <c r="X7" s="86"/>
    </row>
    <row r="8" spans="1:24" s="56" customFormat="1" ht="4.5" customHeight="1" x14ac:dyDescent="0.25">
      <c r="A8" s="53"/>
      <c r="B8" s="45"/>
      <c r="C8" s="45"/>
      <c r="D8" s="53"/>
      <c r="E8" s="54"/>
      <c r="F8" s="54"/>
      <c r="G8" s="54"/>
      <c r="H8" s="54"/>
      <c r="I8" s="54"/>
      <c r="J8" s="55"/>
      <c r="K8" s="42"/>
      <c r="L8" s="42"/>
      <c r="M8" s="42"/>
      <c r="N8" s="42"/>
      <c r="O8" s="42"/>
      <c r="P8" s="42"/>
      <c r="Q8" s="42"/>
      <c r="R8" s="42"/>
      <c r="S8" s="42"/>
      <c r="T8" s="42"/>
      <c r="U8" s="42"/>
      <c r="V8" s="42"/>
      <c r="W8" s="42"/>
      <c r="X8" s="42"/>
    </row>
    <row r="9" spans="1:24" ht="18" customHeight="1" x14ac:dyDescent="0.25">
      <c r="A9" s="47"/>
      <c r="B9" s="88" t="str">
        <f>IF(ISERROR(VLOOKUP(A9,Fenaroli!$A$2:$E$3243,2,FALSE)),"-",(VLOOKUP(A9,Fenaroli!$A$2:$E$3243,2,FALSE)))</f>
        <v>-</v>
      </c>
      <c r="C9" s="68" t="str">
        <f>IF(ISERROR(VLOOKUP(A9,'Limited Ingredients (hidden)'!A$2:C$117,3,FALSE)),"-",(VLOOKUP(A9,'Limited Ingredients (hidden)'!A$2:C$117,3,FALSE)))</f>
        <v>-</v>
      </c>
      <c r="D9" s="48"/>
      <c r="E9" s="66" t="str">
        <f t="shared" ref="E9:E21" si="0">IF(ISERROR(IF(AND($B$5&gt;0),(((D9/$B$4)*100)*10000),"-")),"-",IF(AND($B$5&gt;0),(((D9/$B$4)*100)*10000),"-"))</f>
        <v>-</v>
      </c>
      <c r="F9" s="66" t="str">
        <f>IF(ISERROR(IF($B$5&gt;=15,(E9/(50/(750/$B$5))),(E9/(50/(750/15))))),"-",IF($B$5&gt;=15,(E9/(50/(750/$B$5))),(E9/(50/(750/15)))))</f>
        <v>-</v>
      </c>
      <c r="G9" s="91" t="str">
        <f>IF(ISERROR(VLOOKUP(A9,Fenaroli!$A$2:$E$3243,5,FALSE)),"-",(VLOOKUP(A9,Fenaroli!$A$2:$E$3243,5,FALSE)))</f>
        <v>-</v>
      </c>
      <c r="H9" s="67" t="str">
        <f t="shared" ref="H9:H28" si="1">IF(ISERROR(IF(AND(F9&gt;=G9),(F9/G9),"-")),"-",IF(AND(F9&gt;=G9),(F9/G9),"-"))</f>
        <v>-</v>
      </c>
      <c r="I9" s="68" t="str">
        <f>IF(ISNUMBER(H9),IF(H9&lt;5,"FIT","UNFIT"),"-")</f>
        <v>-</v>
      </c>
      <c r="J9" s="75" t="str">
        <f t="shared" ref="J9:J28" si="2">IF(AND(ISNUMBER(G9),(D9&gt;0)),IF(G9&gt;F9,"FIT (Max Use Level is higher)","-"),"-")</f>
        <v>-</v>
      </c>
    </row>
    <row r="10" spans="1:24" ht="18" customHeight="1" x14ac:dyDescent="0.25">
      <c r="A10" s="49"/>
      <c r="B10" s="89" t="str">
        <f>IF(ISERROR(VLOOKUP(A10,Fenaroli!$A$2:$E$3243,2,FALSE)),"-",(VLOOKUP(A10,Fenaroli!$A$2:$E$3243,2,FALSE)))</f>
        <v>-</v>
      </c>
      <c r="C10" s="71" t="str">
        <f>IF(ISERROR(VLOOKUP(A10,'Limited Ingredients (hidden)'!A$2:C$117,3,FALSE)),"-",(VLOOKUP(A10,'Limited Ingredients (hidden)'!A$2:C$117,3,FALSE)))</f>
        <v>-</v>
      </c>
      <c r="D10" s="50"/>
      <c r="E10" s="69" t="str">
        <f t="shared" si="0"/>
        <v>-</v>
      </c>
      <c r="F10" s="69" t="str">
        <f t="shared" ref="F10:F28" si="3">IF(ISERROR(IF($B$5&gt;=15,(E10/(50/(750/$B$5))),(E10/(50/(750/15))))),"-",IF($B$5&gt;=15,(E10/(50/(750/$B$5))),(E10/(50/(750/15)))))</f>
        <v>-</v>
      </c>
      <c r="G10" s="92" t="str">
        <f>IF(ISERROR(VLOOKUP(A10,Fenaroli!$A$2:$E$3243,5,FALSE)),"-",(VLOOKUP(A10,Fenaroli!$A$2:$E$3243,5,FALSE)))</f>
        <v>-</v>
      </c>
      <c r="H10" s="70" t="str">
        <f t="shared" si="1"/>
        <v>-</v>
      </c>
      <c r="I10" s="71" t="str">
        <f t="shared" ref="I10:I28" si="4">IF(ISNUMBER(H10),IF(H10&lt;5,"FIT","UNFIT"),"-")</f>
        <v>-</v>
      </c>
      <c r="J10" s="76" t="str">
        <f t="shared" si="2"/>
        <v>-</v>
      </c>
      <c r="K10" s="86"/>
    </row>
    <row r="11" spans="1:24" ht="18" customHeight="1" x14ac:dyDescent="0.25">
      <c r="A11" s="49"/>
      <c r="B11" s="89" t="str">
        <f>IF(ISERROR(VLOOKUP(A11,Fenaroli!$A$2:$E$3243,2,FALSE)),"-",(VLOOKUP(A11,Fenaroli!$A$2:$E$3243,2,FALSE)))</f>
        <v>-</v>
      </c>
      <c r="C11" s="71" t="str">
        <f>IF(ISERROR(VLOOKUP(A11,'Limited Ingredients (hidden)'!A$2:C$117,3,FALSE)),"-",(VLOOKUP(A11,'Limited Ingredients (hidden)'!A$2:C$117,3,FALSE)))</f>
        <v>-</v>
      </c>
      <c r="D11" s="50"/>
      <c r="E11" s="69" t="str">
        <f t="shared" si="0"/>
        <v>-</v>
      </c>
      <c r="F11" s="69" t="str">
        <f t="shared" si="3"/>
        <v>-</v>
      </c>
      <c r="G11" s="92" t="str">
        <f>IF(ISERROR(VLOOKUP(A11,Fenaroli!$A$2:$E$3243,5,FALSE)),"-",(VLOOKUP(A11,Fenaroli!$A$2:$E$3243,5,FALSE)))</f>
        <v>-</v>
      </c>
      <c r="H11" s="70" t="str">
        <f t="shared" si="1"/>
        <v>-</v>
      </c>
      <c r="I11" s="71" t="str">
        <f t="shared" si="4"/>
        <v>-</v>
      </c>
      <c r="J11" s="76" t="str">
        <f t="shared" si="2"/>
        <v>-</v>
      </c>
    </row>
    <row r="12" spans="1:24" ht="18" customHeight="1" x14ac:dyDescent="0.25">
      <c r="A12" s="49"/>
      <c r="B12" s="89" t="str">
        <f>IF(ISERROR(VLOOKUP(A12,Fenaroli!$A$2:$E$3243,2,FALSE)),"-",(VLOOKUP(A12,Fenaroli!$A$2:$E$3243,2,FALSE)))</f>
        <v>-</v>
      </c>
      <c r="C12" s="71" t="str">
        <f>IF(ISERROR(VLOOKUP(A12,'Limited Ingredients (hidden)'!A$2:C$117,3,FALSE)),"-",(VLOOKUP(A12,'Limited Ingredients (hidden)'!A$2:C$117,3,FALSE)))</f>
        <v>-</v>
      </c>
      <c r="D12" s="50"/>
      <c r="E12" s="69" t="str">
        <f t="shared" si="0"/>
        <v>-</v>
      </c>
      <c r="F12" s="69" t="str">
        <f t="shared" si="3"/>
        <v>-</v>
      </c>
      <c r="G12" s="92" t="str">
        <f>IF(ISERROR(VLOOKUP(A12,Fenaroli!$A$2:$E$3243,5,FALSE)),"-",(VLOOKUP(A12,Fenaroli!$A$2:$E$3243,5,FALSE)))</f>
        <v>-</v>
      </c>
      <c r="H12" s="70" t="str">
        <f t="shared" si="1"/>
        <v>-</v>
      </c>
      <c r="I12" s="71" t="str">
        <f t="shared" si="4"/>
        <v>-</v>
      </c>
      <c r="J12" s="76" t="str">
        <f t="shared" si="2"/>
        <v>-</v>
      </c>
    </row>
    <row r="13" spans="1:24" ht="18" customHeight="1" x14ac:dyDescent="0.25">
      <c r="A13" s="49"/>
      <c r="B13" s="89" t="str">
        <f>IF(ISERROR(VLOOKUP(A13,Fenaroli!$A$2:$E$3243,2,FALSE)),"-",(VLOOKUP(A13,Fenaroli!$A$2:$E$3243,2,FALSE)))</f>
        <v>-</v>
      </c>
      <c r="C13" s="71" t="str">
        <f>IF(ISERROR(VLOOKUP(A13,'Limited Ingredients (hidden)'!A$2:C$117,3,FALSE)),"-",(VLOOKUP(A13,'Limited Ingredients (hidden)'!A$2:C$117,3,FALSE)))</f>
        <v>-</v>
      </c>
      <c r="D13" s="50"/>
      <c r="E13" s="69" t="str">
        <f t="shared" si="0"/>
        <v>-</v>
      </c>
      <c r="F13" s="69" t="str">
        <f t="shared" si="3"/>
        <v>-</v>
      </c>
      <c r="G13" s="92" t="str">
        <f>IF(ISERROR(VLOOKUP(A13,Fenaroli!$A$2:$E$3243,5,FALSE)),"-",(VLOOKUP(A13,Fenaroli!$A$2:$E$3243,5,FALSE)))</f>
        <v>-</v>
      </c>
      <c r="H13" s="70" t="str">
        <f t="shared" si="1"/>
        <v>-</v>
      </c>
      <c r="I13" s="71" t="str">
        <f t="shared" si="4"/>
        <v>-</v>
      </c>
      <c r="J13" s="76" t="str">
        <f t="shared" si="2"/>
        <v>-</v>
      </c>
    </row>
    <row r="14" spans="1:24" ht="18" customHeight="1" x14ac:dyDescent="0.25">
      <c r="A14" s="49"/>
      <c r="B14" s="89" t="str">
        <f>IF(ISERROR(VLOOKUP(A14,Fenaroli!$A$2:$E$3243,2,FALSE)),"-",(VLOOKUP(A14,Fenaroli!$A$2:$E$3243,2,FALSE)))</f>
        <v>-</v>
      </c>
      <c r="C14" s="71" t="str">
        <f>IF(ISERROR(VLOOKUP(A14,'Limited Ingredients (hidden)'!A$2:C$117,3,FALSE)),"-",(VLOOKUP(A14,'Limited Ingredients (hidden)'!A$2:C$117,3,FALSE)))</f>
        <v>-</v>
      </c>
      <c r="D14" s="50"/>
      <c r="E14" s="69" t="str">
        <f t="shared" si="0"/>
        <v>-</v>
      </c>
      <c r="F14" s="69" t="str">
        <f t="shared" si="3"/>
        <v>-</v>
      </c>
      <c r="G14" s="92" t="str">
        <f>IF(ISERROR(VLOOKUP(A14,Fenaroli!$A$2:$E$3243,5,FALSE)),"-",(VLOOKUP(A14,Fenaroli!$A$2:$E$3243,5,FALSE)))</f>
        <v>-</v>
      </c>
      <c r="H14" s="70" t="str">
        <f t="shared" si="1"/>
        <v>-</v>
      </c>
      <c r="I14" s="71" t="str">
        <f t="shared" si="4"/>
        <v>-</v>
      </c>
      <c r="J14" s="76" t="str">
        <f t="shared" si="2"/>
        <v>-</v>
      </c>
    </row>
    <row r="15" spans="1:24" ht="18" customHeight="1" x14ac:dyDescent="0.25">
      <c r="A15" s="49"/>
      <c r="B15" s="89" t="str">
        <f>IF(ISERROR(VLOOKUP(A15,Fenaroli!$A$2:$E$3243,2,FALSE)),"-",(VLOOKUP(A15,Fenaroli!$A$2:$E$3243,2,FALSE)))</f>
        <v>-</v>
      </c>
      <c r="C15" s="71" t="str">
        <f>IF(ISERROR(VLOOKUP(A15,'Limited Ingredients (hidden)'!A$2:C$117,3,FALSE)),"-",(VLOOKUP(A15,'Limited Ingredients (hidden)'!A$2:C$117,3,FALSE)))</f>
        <v>-</v>
      </c>
      <c r="D15" s="50"/>
      <c r="E15" s="69" t="str">
        <f t="shared" si="0"/>
        <v>-</v>
      </c>
      <c r="F15" s="69" t="str">
        <f t="shared" si="3"/>
        <v>-</v>
      </c>
      <c r="G15" s="92" t="str">
        <f>IF(ISERROR(VLOOKUP(A15,Fenaroli!$A$2:$E$3243,5,FALSE)),"-",(VLOOKUP(A15,Fenaroli!$A$2:$E$3243,5,FALSE)))</f>
        <v>-</v>
      </c>
      <c r="H15" s="70" t="str">
        <f t="shared" si="1"/>
        <v>-</v>
      </c>
      <c r="I15" s="71" t="str">
        <f t="shared" si="4"/>
        <v>-</v>
      </c>
      <c r="J15" s="76" t="str">
        <f t="shared" si="2"/>
        <v>-</v>
      </c>
    </row>
    <row r="16" spans="1:24" ht="18" customHeight="1" x14ac:dyDescent="0.25">
      <c r="A16" s="49"/>
      <c r="B16" s="89" t="str">
        <f>IF(ISERROR(VLOOKUP(A16,Fenaroli!$A$2:$E$3243,2,FALSE)),"-",(VLOOKUP(A16,Fenaroli!$A$2:$E$3243,2,FALSE)))</f>
        <v>-</v>
      </c>
      <c r="C16" s="71" t="str">
        <f>IF(ISERROR(VLOOKUP(A16,'Limited Ingredients (hidden)'!A$2:C$117,3,FALSE)),"-",(VLOOKUP(A16,'Limited Ingredients (hidden)'!A$2:C$117,3,FALSE)))</f>
        <v>-</v>
      </c>
      <c r="D16" s="50"/>
      <c r="E16" s="69" t="str">
        <f t="shared" si="0"/>
        <v>-</v>
      </c>
      <c r="F16" s="69" t="str">
        <f t="shared" si="3"/>
        <v>-</v>
      </c>
      <c r="G16" s="92" t="str">
        <f>IF(ISERROR(VLOOKUP(A16,Fenaroli!$A$2:$E$3243,5,FALSE)),"-",(VLOOKUP(A16,Fenaroli!$A$2:$E$3243,5,FALSE)))</f>
        <v>-</v>
      </c>
      <c r="H16" s="70" t="str">
        <f t="shared" si="1"/>
        <v>-</v>
      </c>
      <c r="I16" s="71" t="str">
        <f t="shared" si="4"/>
        <v>-</v>
      </c>
      <c r="J16" s="76" t="str">
        <f t="shared" si="2"/>
        <v>-</v>
      </c>
    </row>
    <row r="17" spans="1:24" ht="18" customHeight="1" x14ac:dyDescent="0.25">
      <c r="A17" s="49"/>
      <c r="B17" s="89" t="str">
        <f>IF(ISERROR(VLOOKUP(A17,Fenaroli!$A$2:$E$3243,2,FALSE)),"-",(VLOOKUP(A17,Fenaroli!$A$2:$E$3243,2,FALSE)))</f>
        <v>-</v>
      </c>
      <c r="C17" s="71" t="str">
        <f>IF(ISERROR(VLOOKUP(A17,'Limited Ingredients (hidden)'!A$2:C$117,3,FALSE)),"-",(VLOOKUP(A17,'Limited Ingredients (hidden)'!A$2:C$117,3,FALSE)))</f>
        <v>-</v>
      </c>
      <c r="D17" s="50"/>
      <c r="E17" s="69" t="str">
        <f t="shared" si="0"/>
        <v>-</v>
      </c>
      <c r="F17" s="69" t="str">
        <f t="shared" si="3"/>
        <v>-</v>
      </c>
      <c r="G17" s="92" t="str">
        <f>IF(ISERROR(VLOOKUP(A17,Fenaroli!$A$2:$E$3243,5,FALSE)),"-",(VLOOKUP(A17,Fenaroli!$A$2:$E$3243,5,FALSE)))</f>
        <v>-</v>
      </c>
      <c r="H17" s="70" t="str">
        <f t="shared" si="1"/>
        <v>-</v>
      </c>
      <c r="I17" s="71" t="str">
        <f t="shared" si="4"/>
        <v>-</v>
      </c>
      <c r="J17" s="76" t="str">
        <f t="shared" si="2"/>
        <v>-</v>
      </c>
    </row>
    <row r="18" spans="1:24" ht="18" customHeight="1" x14ac:dyDescent="0.25">
      <c r="A18" s="49"/>
      <c r="B18" s="89" t="str">
        <f>IF(ISERROR(VLOOKUP(A18,Fenaroli!$A$2:$E$3243,2,FALSE)),"-",(VLOOKUP(A18,Fenaroli!$A$2:$E$3243,2,FALSE)))</f>
        <v>-</v>
      </c>
      <c r="C18" s="71" t="str">
        <f>IF(ISERROR(VLOOKUP(A18,'Limited Ingredients (hidden)'!A$2:C$117,3,FALSE)),"-",(VLOOKUP(A18,'Limited Ingredients (hidden)'!A$2:C$117,3,FALSE)))</f>
        <v>-</v>
      </c>
      <c r="D18" s="50"/>
      <c r="E18" s="69" t="str">
        <f t="shared" si="0"/>
        <v>-</v>
      </c>
      <c r="F18" s="69" t="str">
        <f t="shared" si="3"/>
        <v>-</v>
      </c>
      <c r="G18" s="92" t="str">
        <f>IF(ISERROR(VLOOKUP(A18,Fenaroli!$A$2:$E$3243,5,FALSE)),"-",(VLOOKUP(A18,Fenaroli!$A$2:$E$3243,5,FALSE)))</f>
        <v>-</v>
      </c>
      <c r="H18" s="70" t="str">
        <f t="shared" si="1"/>
        <v>-</v>
      </c>
      <c r="I18" s="71" t="str">
        <f t="shared" si="4"/>
        <v>-</v>
      </c>
      <c r="J18" s="76" t="str">
        <f t="shared" si="2"/>
        <v>-</v>
      </c>
    </row>
    <row r="19" spans="1:24" ht="18" customHeight="1" x14ac:dyDescent="0.25">
      <c r="A19" s="49"/>
      <c r="B19" s="89" t="str">
        <f>IF(ISERROR(VLOOKUP(A19,Fenaroli!$A$2:$E$3243,2,FALSE)),"-",(VLOOKUP(A19,Fenaroli!$A$2:$E$3243,2,FALSE)))</f>
        <v>-</v>
      </c>
      <c r="C19" s="71" t="str">
        <f>IF(ISERROR(VLOOKUP(A19,'Limited Ingredients (hidden)'!A$2:C$117,3,FALSE)),"-",(VLOOKUP(A19,'Limited Ingredients (hidden)'!A$2:C$117,3,FALSE)))</f>
        <v>-</v>
      </c>
      <c r="D19" s="50"/>
      <c r="E19" s="69" t="str">
        <f t="shared" si="0"/>
        <v>-</v>
      </c>
      <c r="F19" s="69" t="str">
        <f t="shared" si="3"/>
        <v>-</v>
      </c>
      <c r="G19" s="92" t="str">
        <f>IF(ISERROR(VLOOKUP(A19,Fenaroli!$A$2:$E$3243,5,FALSE)),"-",(VLOOKUP(A19,Fenaroli!$A$2:$E$3243,5,FALSE)))</f>
        <v>-</v>
      </c>
      <c r="H19" s="70" t="str">
        <f t="shared" si="1"/>
        <v>-</v>
      </c>
      <c r="I19" s="71" t="str">
        <f t="shared" si="4"/>
        <v>-</v>
      </c>
      <c r="J19" s="76" t="str">
        <f t="shared" si="2"/>
        <v>-</v>
      </c>
    </row>
    <row r="20" spans="1:24" ht="18" customHeight="1" x14ac:dyDescent="0.25">
      <c r="A20" s="49"/>
      <c r="B20" s="89" t="str">
        <f>IF(ISERROR(VLOOKUP(A20,Fenaroli!$A$2:$E$3243,2,FALSE)),"-",(VLOOKUP(A20,Fenaroli!$A$2:$E$3243,2,FALSE)))</f>
        <v>-</v>
      </c>
      <c r="C20" s="71" t="str">
        <f>IF(ISERROR(VLOOKUP(A20,'Limited Ingredients (hidden)'!A$2:C$117,3,FALSE)),"-",(VLOOKUP(A20,'Limited Ingredients (hidden)'!A$2:C$117,3,FALSE)))</f>
        <v>-</v>
      </c>
      <c r="D20" s="50"/>
      <c r="E20" s="69" t="str">
        <f t="shared" si="0"/>
        <v>-</v>
      </c>
      <c r="F20" s="69" t="str">
        <f t="shared" si="3"/>
        <v>-</v>
      </c>
      <c r="G20" s="92" t="str">
        <f>IF(ISERROR(VLOOKUP(A20,Fenaroli!$A$2:$E$3243,5,FALSE)),"-",(VLOOKUP(A20,Fenaroli!$A$2:$E$3243,5,FALSE)))</f>
        <v>-</v>
      </c>
      <c r="H20" s="70" t="str">
        <f t="shared" si="1"/>
        <v>-</v>
      </c>
      <c r="I20" s="71" t="str">
        <f t="shared" si="4"/>
        <v>-</v>
      </c>
      <c r="J20" s="76" t="str">
        <f t="shared" si="2"/>
        <v>-</v>
      </c>
    </row>
    <row r="21" spans="1:24" ht="18" customHeight="1" x14ac:dyDescent="0.25">
      <c r="A21" s="49"/>
      <c r="B21" s="89" t="str">
        <f>IF(ISERROR(VLOOKUP(A21,Fenaroli!$A$2:$E$3243,2,FALSE)),"-",(VLOOKUP(A21,Fenaroli!$A$2:$E$3243,2,FALSE)))</f>
        <v>-</v>
      </c>
      <c r="C21" s="71" t="str">
        <f>IF(ISERROR(VLOOKUP(A21,'Limited Ingredients (hidden)'!A$2:C$117,3,FALSE)),"-",(VLOOKUP(A21,'Limited Ingredients (hidden)'!A$2:C$117,3,FALSE)))</f>
        <v>-</v>
      </c>
      <c r="D21" s="50"/>
      <c r="E21" s="69" t="str">
        <f t="shared" si="0"/>
        <v>-</v>
      </c>
      <c r="F21" s="69" t="str">
        <f t="shared" si="3"/>
        <v>-</v>
      </c>
      <c r="G21" s="92" t="str">
        <f>IF(ISERROR(VLOOKUP(A21,Fenaroli!$A$2:$E$3243,5,FALSE)),"-",(VLOOKUP(A21,Fenaroli!$A$2:$E$3243,5,FALSE)))</f>
        <v>-</v>
      </c>
      <c r="H21" s="70" t="str">
        <f t="shared" si="1"/>
        <v>-</v>
      </c>
      <c r="I21" s="71" t="str">
        <f t="shared" si="4"/>
        <v>-</v>
      </c>
      <c r="J21" s="76" t="str">
        <f t="shared" si="2"/>
        <v>-</v>
      </c>
    </row>
    <row r="22" spans="1:24" ht="18" customHeight="1" x14ac:dyDescent="0.25">
      <c r="A22" s="49"/>
      <c r="B22" s="89" t="str">
        <f>IF(ISERROR(VLOOKUP(A22,Fenaroli!$A$2:$E$3243,2,FALSE)),"-",(VLOOKUP(A22,Fenaroli!$A$2:$E$3243,2,FALSE)))</f>
        <v>-</v>
      </c>
      <c r="C22" s="71" t="str">
        <f>IF(ISERROR(VLOOKUP(A22,'Limited Ingredients (hidden)'!A$2:C$117,3,FALSE)),"-",(VLOOKUP(A22,'Limited Ingredients (hidden)'!A$2:C$117,3,FALSE)))</f>
        <v>-</v>
      </c>
      <c r="D22" s="50"/>
      <c r="E22" s="69" t="str">
        <f t="shared" ref="E22" si="5">IF(ISERROR(IF(AND($B$5&gt;0),(((D22/$B$4)*100)*10000),"-")),"-",IF(AND($B$5&gt;0),(((D22/$B$4)*100)*10000),"-"))</f>
        <v>-</v>
      </c>
      <c r="F22" s="69" t="str">
        <f t="shared" si="3"/>
        <v>-</v>
      </c>
      <c r="G22" s="92" t="str">
        <f>IF(ISERROR(VLOOKUP(A22,Fenaroli!$A$2:$E$3243,5,FALSE)),"-",(VLOOKUP(A22,Fenaroli!$A$2:$E$3243,5,FALSE)))</f>
        <v>-</v>
      </c>
      <c r="H22" s="70" t="str">
        <f t="shared" si="1"/>
        <v>-</v>
      </c>
      <c r="I22" s="71" t="str">
        <f t="shared" si="4"/>
        <v>-</v>
      </c>
      <c r="J22" s="76" t="str">
        <f t="shared" si="2"/>
        <v>-</v>
      </c>
    </row>
    <row r="23" spans="1:24" ht="18" customHeight="1" x14ac:dyDescent="0.25">
      <c r="A23" s="49"/>
      <c r="B23" s="89" t="str">
        <f>IF(ISERROR(VLOOKUP(A23,Fenaroli!$A$2:$E$3243,2,FALSE)),"-",(VLOOKUP(A23,Fenaroli!$A$2:$E$3243,2,FALSE)))</f>
        <v>-</v>
      </c>
      <c r="C23" s="71" t="str">
        <f>IF(ISERROR(VLOOKUP(A23,'Limited Ingredients (hidden)'!A$2:C$117,3,FALSE)),"-",(VLOOKUP(A23,'Limited Ingredients (hidden)'!A$2:C$117,3,FALSE)))</f>
        <v>-</v>
      </c>
      <c r="D23" s="50"/>
      <c r="E23" s="69" t="str">
        <f t="shared" ref="E23:E28" si="6">IF(ISERROR(IF(AND($B$5&gt;0),(((D23/$B$4)*100)*10000),"-")),"-",IF(AND($B$5&gt;0),(((D23/$B$4)*100)*10000),"-"))</f>
        <v>-</v>
      </c>
      <c r="F23" s="69" t="str">
        <f t="shared" si="3"/>
        <v>-</v>
      </c>
      <c r="G23" s="92" t="str">
        <f>IF(ISERROR(VLOOKUP(A23,Fenaroli!$A$2:$E$3243,5,FALSE)),"-",(VLOOKUP(A23,Fenaroli!$A$2:$E$3243,5,FALSE)))</f>
        <v>-</v>
      </c>
      <c r="H23" s="70" t="str">
        <f t="shared" si="1"/>
        <v>-</v>
      </c>
      <c r="I23" s="71" t="str">
        <f t="shared" si="4"/>
        <v>-</v>
      </c>
      <c r="J23" s="76" t="str">
        <f t="shared" si="2"/>
        <v>-</v>
      </c>
    </row>
    <row r="24" spans="1:24" ht="18" customHeight="1" x14ac:dyDescent="0.25">
      <c r="A24" s="49"/>
      <c r="B24" s="89" t="str">
        <f>IF(ISERROR(VLOOKUP(A24,Fenaroli!$A$2:$E$3243,2,FALSE)),"-",(VLOOKUP(A24,Fenaroli!$A$2:$E$3243,2,FALSE)))</f>
        <v>-</v>
      </c>
      <c r="C24" s="71" t="str">
        <f>IF(ISERROR(VLOOKUP(A24,'Limited Ingredients (hidden)'!A$2:C$117,3,FALSE)),"-",(VLOOKUP(A24,'Limited Ingredients (hidden)'!A$2:C$117,3,FALSE)))</f>
        <v>-</v>
      </c>
      <c r="D24" s="50"/>
      <c r="E24" s="69" t="str">
        <f t="shared" si="6"/>
        <v>-</v>
      </c>
      <c r="F24" s="69" t="str">
        <f t="shared" si="3"/>
        <v>-</v>
      </c>
      <c r="G24" s="92" t="str">
        <f>IF(ISERROR(VLOOKUP(A24,Fenaroli!$A$2:$E$3243,5,FALSE)),"-",(VLOOKUP(A24,Fenaroli!$A$2:$E$3243,5,FALSE)))</f>
        <v>-</v>
      </c>
      <c r="H24" s="70" t="str">
        <f t="shared" si="1"/>
        <v>-</v>
      </c>
      <c r="I24" s="71" t="str">
        <f t="shared" si="4"/>
        <v>-</v>
      </c>
      <c r="J24" s="76" t="str">
        <f t="shared" si="2"/>
        <v>-</v>
      </c>
    </row>
    <row r="25" spans="1:24" ht="18" customHeight="1" x14ac:dyDescent="0.25">
      <c r="A25" s="49"/>
      <c r="B25" s="89" t="str">
        <f>IF(ISERROR(VLOOKUP(A25,Fenaroli!$A$2:$E$3243,2,FALSE)),"-",(VLOOKUP(A25,Fenaroli!$A$2:$E$3243,2,FALSE)))</f>
        <v>-</v>
      </c>
      <c r="C25" s="71" t="str">
        <f>IF(ISERROR(VLOOKUP(A25,'Limited Ingredients (hidden)'!A$2:C$117,3,FALSE)),"-",(VLOOKUP(A25,'Limited Ingredients (hidden)'!A$2:C$117,3,FALSE)))</f>
        <v>-</v>
      </c>
      <c r="D25" s="50"/>
      <c r="E25" s="69" t="str">
        <f t="shared" si="6"/>
        <v>-</v>
      </c>
      <c r="F25" s="69" t="str">
        <f t="shared" si="3"/>
        <v>-</v>
      </c>
      <c r="G25" s="92" t="str">
        <f>IF(ISERROR(VLOOKUP(A25,Fenaroli!$A$2:$E$3243,5,FALSE)),"-",(VLOOKUP(A25,Fenaroli!$A$2:$E$3243,5,FALSE)))</f>
        <v>-</v>
      </c>
      <c r="H25" s="70" t="str">
        <f t="shared" si="1"/>
        <v>-</v>
      </c>
      <c r="I25" s="71" t="str">
        <f t="shared" si="4"/>
        <v>-</v>
      </c>
      <c r="J25" s="76" t="str">
        <f t="shared" si="2"/>
        <v>-</v>
      </c>
    </row>
    <row r="26" spans="1:24" ht="18" customHeight="1" x14ac:dyDescent="0.25">
      <c r="A26" s="49"/>
      <c r="B26" s="89" t="str">
        <f>IF(ISERROR(VLOOKUP(A26,Fenaroli!$A$2:$E$3243,2,FALSE)),"-",(VLOOKUP(A26,Fenaroli!$A$2:$E$3243,2,FALSE)))</f>
        <v>-</v>
      </c>
      <c r="C26" s="71" t="str">
        <f>IF(ISERROR(VLOOKUP(A26,'Limited Ingredients (hidden)'!A$2:C$117,3,FALSE)),"-",(VLOOKUP(A26,'Limited Ingredients (hidden)'!A$2:C$117,3,FALSE)))</f>
        <v>-</v>
      </c>
      <c r="D26" s="50"/>
      <c r="E26" s="69" t="str">
        <f t="shared" si="6"/>
        <v>-</v>
      </c>
      <c r="F26" s="69" t="str">
        <f t="shared" si="3"/>
        <v>-</v>
      </c>
      <c r="G26" s="92" t="str">
        <f>IF(ISERROR(VLOOKUP(A26,Fenaroli!$A$2:$E$3243,5,FALSE)),"-",(VLOOKUP(A26,Fenaroli!$A$2:$E$3243,5,FALSE)))</f>
        <v>-</v>
      </c>
      <c r="H26" s="70" t="str">
        <f t="shared" si="1"/>
        <v>-</v>
      </c>
      <c r="I26" s="71" t="str">
        <f t="shared" si="4"/>
        <v>-</v>
      </c>
      <c r="J26" s="76" t="str">
        <f t="shared" si="2"/>
        <v>-</v>
      </c>
    </row>
    <row r="27" spans="1:24" ht="18" customHeight="1" x14ac:dyDescent="0.25">
      <c r="A27" s="49"/>
      <c r="B27" s="89" t="str">
        <f>IF(ISERROR(VLOOKUP(A27,Fenaroli!$A$2:$E$3243,2,FALSE)),"-",(VLOOKUP(A27,Fenaroli!$A$2:$E$3243,2,FALSE)))</f>
        <v>-</v>
      </c>
      <c r="C27" s="71" t="str">
        <f>IF(ISERROR(VLOOKUP(A27,'Limited Ingredients (hidden)'!A$2:C$117,3,FALSE)),"-",(VLOOKUP(A27,'Limited Ingredients (hidden)'!A$2:C$117,3,FALSE)))</f>
        <v>-</v>
      </c>
      <c r="D27" s="50"/>
      <c r="E27" s="69" t="str">
        <f t="shared" si="6"/>
        <v>-</v>
      </c>
      <c r="F27" s="69" t="str">
        <f t="shared" si="3"/>
        <v>-</v>
      </c>
      <c r="G27" s="92" t="str">
        <f>IF(ISERROR(VLOOKUP(A27,Fenaroli!$A$2:$E$3243,5,FALSE)),"-",(VLOOKUP(A27,Fenaroli!$A$2:$E$3243,5,FALSE)))</f>
        <v>-</v>
      </c>
      <c r="H27" s="70" t="str">
        <f t="shared" si="1"/>
        <v>-</v>
      </c>
      <c r="I27" s="71" t="str">
        <f t="shared" si="4"/>
        <v>-</v>
      </c>
      <c r="J27" s="76" t="str">
        <f t="shared" si="2"/>
        <v>-</v>
      </c>
    </row>
    <row r="28" spans="1:24" ht="18" customHeight="1" x14ac:dyDescent="0.25">
      <c r="A28" s="51"/>
      <c r="B28" s="90" t="str">
        <f>IF(ISERROR(VLOOKUP(A28,Fenaroli!$A$2:$E$3243,2,FALSE)),"-",(VLOOKUP(A28,Fenaroli!$A$2:$E$3243,2,FALSE)))</f>
        <v>-</v>
      </c>
      <c r="C28" s="74" t="str">
        <f>IF(ISERROR(VLOOKUP(A28,'Limited Ingredients (hidden)'!A$2:C$117,3,FALSE)),"-",(VLOOKUP(A28,'Limited Ingredients (hidden)'!A$2:C$117,3,FALSE)))</f>
        <v>-</v>
      </c>
      <c r="D28" s="52"/>
      <c r="E28" s="72" t="str">
        <f t="shared" si="6"/>
        <v>-</v>
      </c>
      <c r="F28" s="72" t="str">
        <f t="shared" si="3"/>
        <v>-</v>
      </c>
      <c r="G28" s="93" t="str">
        <f>IF(ISERROR(VLOOKUP(A28,Fenaroli!$A$2:$E$3243,5,FALSE)),"-",(VLOOKUP(A28,Fenaroli!$A$2:$E$3243,5,FALSE)))</f>
        <v>-</v>
      </c>
      <c r="H28" s="73" t="str">
        <f t="shared" si="1"/>
        <v>-</v>
      </c>
      <c r="I28" s="74" t="str">
        <f t="shared" si="4"/>
        <v>-</v>
      </c>
      <c r="J28" s="77" t="str">
        <f t="shared" si="2"/>
        <v>-</v>
      </c>
    </row>
    <row r="29" spans="1:24" ht="18" customHeight="1" x14ac:dyDescent="0.25">
      <c r="A29" s="40"/>
    </row>
    <row r="30" spans="1:24" ht="18" customHeight="1" x14ac:dyDescent="0.25"/>
    <row r="31" spans="1:24" ht="18" customHeight="1" x14ac:dyDescent="0.3">
      <c r="A31" s="57" t="s">
        <v>11519</v>
      </c>
      <c r="B31" s="58"/>
      <c r="C31" s="58"/>
      <c r="D31" s="59"/>
      <c r="E31" s="59"/>
      <c r="F31" s="60"/>
      <c r="G31" s="58"/>
      <c r="H31" s="58"/>
      <c r="I31" s="59"/>
      <c r="J31" s="59"/>
    </row>
    <row r="32" spans="1:24" ht="18" customHeight="1" x14ac:dyDescent="0.3">
      <c r="A32" s="62" t="s">
        <v>11531</v>
      </c>
      <c r="B32" s="58"/>
      <c r="C32" s="58"/>
      <c r="D32" s="59"/>
      <c r="E32" s="59"/>
      <c r="F32" s="58"/>
      <c r="G32" s="58"/>
      <c r="H32" s="58"/>
      <c r="I32" s="59"/>
      <c r="J32" s="59"/>
      <c r="X32" s="43"/>
    </row>
    <row r="33" spans="1:15" ht="18" customHeight="1" x14ac:dyDescent="0.3">
      <c r="A33" s="62" t="s">
        <v>11521</v>
      </c>
      <c r="B33" s="58"/>
      <c r="C33" s="58"/>
      <c r="D33" s="59"/>
      <c r="E33" s="59"/>
      <c r="F33" s="58"/>
      <c r="G33" s="58"/>
      <c r="H33" s="58"/>
      <c r="I33" s="59"/>
      <c r="J33" s="59"/>
      <c r="K33" s="61"/>
      <c r="L33" s="61"/>
      <c r="M33" s="61"/>
    </row>
    <row r="34" spans="1:15" ht="18" customHeight="1" x14ac:dyDescent="0.3">
      <c r="A34" s="62" t="s">
        <v>11522</v>
      </c>
      <c r="B34" s="58"/>
      <c r="C34" s="58"/>
      <c r="D34" s="59"/>
      <c r="E34" s="59"/>
      <c r="F34" s="58"/>
      <c r="G34" s="58"/>
      <c r="H34" s="58"/>
      <c r="I34" s="59"/>
      <c r="J34" s="59"/>
      <c r="K34" s="61"/>
      <c r="L34" s="61"/>
      <c r="M34" s="61"/>
    </row>
    <row r="35" spans="1:15" ht="18" customHeight="1" x14ac:dyDescent="0.3">
      <c r="A35" s="62" t="s">
        <v>11523</v>
      </c>
      <c r="B35" s="58"/>
      <c r="C35" s="58"/>
      <c r="D35" s="59"/>
      <c r="E35" s="59"/>
      <c r="F35" s="58"/>
      <c r="G35" s="58"/>
      <c r="H35" s="58"/>
      <c r="I35" s="59"/>
      <c r="J35" s="59"/>
      <c r="K35" s="61"/>
      <c r="L35" s="61"/>
      <c r="M35" s="61"/>
    </row>
    <row r="36" spans="1:15" ht="18" customHeight="1" x14ac:dyDescent="0.3">
      <c r="A36" s="62" t="s">
        <v>13906</v>
      </c>
      <c r="B36" s="58"/>
      <c r="C36" s="58"/>
      <c r="D36" s="59"/>
      <c r="E36" s="59"/>
      <c r="F36" s="58"/>
      <c r="G36" s="58"/>
      <c r="H36" s="58"/>
      <c r="I36" s="59"/>
      <c r="J36" s="59"/>
      <c r="K36" s="61"/>
      <c r="L36" s="61"/>
      <c r="M36" s="61"/>
    </row>
    <row r="37" spans="1:15" ht="8.1" customHeight="1" x14ac:dyDescent="0.3">
      <c r="A37" s="62"/>
      <c r="B37" s="58"/>
      <c r="C37" s="58"/>
      <c r="D37" s="59"/>
      <c r="E37" s="59"/>
      <c r="F37" s="58"/>
      <c r="G37" s="58"/>
      <c r="H37" s="58"/>
      <c r="I37" s="59"/>
      <c r="J37" s="59"/>
      <c r="K37" s="61"/>
      <c r="L37" s="61"/>
      <c r="M37" s="61"/>
    </row>
    <row r="38" spans="1:15" ht="18" customHeight="1" x14ac:dyDescent="0.3">
      <c r="A38" s="57" t="s">
        <v>11520</v>
      </c>
      <c r="B38" s="58"/>
      <c r="C38" s="58"/>
      <c r="D38" s="59"/>
      <c r="E38" s="59"/>
      <c r="F38" s="58"/>
      <c r="G38" s="58"/>
      <c r="H38" s="58"/>
      <c r="I38" s="59"/>
      <c r="J38" s="59"/>
      <c r="K38" s="61"/>
      <c r="L38" s="61"/>
      <c r="M38" s="61"/>
    </row>
    <row r="39" spans="1:15" ht="18" customHeight="1" x14ac:dyDescent="0.3">
      <c r="A39" s="63" t="s">
        <v>11532</v>
      </c>
      <c r="B39" s="58"/>
      <c r="C39" s="58"/>
      <c r="D39" s="59"/>
      <c r="E39" s="59"/>
      <c r="F39" s="58"/>
      <c r="G39" s="58"/>
      <c r="H39" s="58"/>
      <c r="I39" s="59"/>
      <c r="J39" s="59"/>
      <c r="K39" s="61"/>
      <c r="L39" s="61"/>
      <c r="M39" s="61"/>
    </row>
    <row r="40" spans="1:15" ht="18" customHeight="1" x14ac:dyDescent="0.25">
      <c r="A40" s="63"/>
      <c r="B40" s="58"/>
      <c r="C40" s="58"/>
      <c r="D40" s="59"/>
      <c r="E40" s="59"/>
      <c r="F40" s="58"/>
      <c r="G40" s="58"/>
      <c r="H40" s="58"/>
      <c r="I40" s="59"/>
      <c r="J40" s="59"/>
      <c r="K40" s="61"/>
      <c r="L40" s="61"/>
      <c r="M40" s="61"/>
    </row>
    <row r="41" spans="1:15" ht="18" customHeight="1" x14ac:dyDescent="0.3">
      <c r="A41" s="268" t="s">
        <v>13292</v>
      </c>
      <c r="B41" s="265"/>
      <c r="C41" s="265"/>
      <c r="D41" s="266"/>
      <c r="E41" s="266"/>
      <c r="F41" s="265"/>
      <c r="G41" s="265"/>
      <c r="H41" s="265"/>
      <c r="I41" s="266"/>
      <c r="J41" s="266"/>
      <c r="K41" s="267"/>
      <c r="L41" s="267"/>
      <c r="M41" s="61"/>
    </row>
    <row r="42" spans="1:15" ht="18" customHeight="1" x14ac:dyDescent="0.3">
      <c r="A42" s="270" t="s">
        <v>13299</v>
      </c>
      <c r="B42" s="269"/>
      <c r="C42" s="269"/>
      <c r="D42" s="271"/>
      <c r="E42" s="271"/>
      <c r="F42" s="271"/>
      <c r="G42" s="271"/>
      <c r="H42" s="271"/>
      <c r="I42" s="271"/>
      <c r="J42" s="271"/>
      <c r="K42" s="272"/>
      <c r="L42" s="272"/>
      <c r="M42" s="273"/>
      <c r="N42" s="273"/>
      <c r="O42" s="273"/>
    </row>
    <row r="43" spans="1:15" ht="18" customHeight="1" x14ac:dyDescent="0.3">
      <c r="A43" s="270" t="s">
        <v>13907</v>
      </c>
      <c r="B43" s="269"/>
      <c r="C43" s="269"/>
      <c r="D43" s="271"/>
      <c r="E43" s="271"/>
      <c r="F43" s="271"/>
      <c r="G43" s="271"/>
      <c r="H43" s="271"/>
      <c r="I43" s="271"/>
      <c r="J43" s="271"/>
      <c r="K43" s="272"/>
      <c r="L43" s="272"/>
      <c r="M43" s="273"/>
      <c r="N43" s="273"/>
      <c r="O43" s="273"/>
    </row>
    <row r="44" spans="1:15" ht="18" customHeight="1" x14ac:dyDescent="0.3">
      <c r="A44" s="270" t="s">
        <v>13300</v>
      </c>
      <c r="B44" s="269"/>
      <c r="C44" s="269"/>
      <c r="D44" s="271"/>
      <c r="E44" s="271"/>
      <c r="F44" s="271"/>
      <c r="G44" s="271"/>
      <c r="H44" s="271"/>
      <c r="I44" s="271"/>
      <c r="J44" s="271"/>
      <c r="K44" s="271"/>
      <c r="L44" s="271"/>
      <c r="M44" s="273"/>
      <c r="N44" s="273"/>
      <c r="O44" s="273"/>
    </row>
    <row r="45" spans="1:15" ht="18" customHeight="1" x14ac:dyDescent="0.3">
      <c r="A45" s="270" t="s">
        <v>13294</v>
      </c>
      <c r="B45" s="269"/>
      <c r="C45" s="269"/>
      <c r="D45" s="271"/>
      <c r="E45" s="271"/>
      <c r="F45" s="271"/>
      <c r="G45" s="271"/>
      <c r="H45" s="271"/>
      <c r="I45" s="271"/>
      <c r="J45" s="271"/>
      <c r="K45" s="271"/>
      <c r="L45" s="271"/>
      <c r="M45" s="273"/>
      <c r="N45" s="273"/>
      <c r="O45" s="273"/>
    </row>
    <row r="46" spans="1:15" ht="18" customHeight="1" x14ac:dyDescent="0.3">
      <c r="A46" s="270" t="s">
        <v>13295</v>
      </c>
      <c r="B46" s="269"/>
      <c r="C46" s="269"/>
      <c r="D46" s="271"/>
      <c r="E46" s="271"/>
      <c r="F46" s="271"/>
      <c r="G46" s="271"/>
      <c r="H46" s="271"/>
      <c r="I46" s="271"/>
      <c r="J46" s="271"/>
      <c r="K46" s="272"/>
      <c r="L46" s="272"/>
      <c r="M46" s="273"/>
      <c r="N46" s="273"/>
      <c r="O46" s="273"/>
    </row>
    <row r="47" spans="1:15" ht="18" customHeight="1" x14ac:dyDescent="0.3">
      <c r="A47" s="270" t="s">
        <v>13296</v>
      </c>
      <c r="B47" s="269"/>
      <c r="C47" s="269"/>
      <c r="D47" s="271"/>
      <c r="E47" s="271"/>
      <c r="F47" s="271"/>
      <c r="G47" s="271"/>
      <c r="H47" s="271"/>
      <c r="I47" s="271"/>
      <c r="J47" s="271"/>
      <c r="K47" s="271"/>
      <c r="L47" s="271"/>
      <c r="M47" s="273"/>
      <c r="N47" s="273"/>
      <c r="O47" s="273"/>
    </row>
    <row r="48" spans="1:15" ht="18" customHeight="1" x14ac:dyDescent="0.3">
      <c r="A48" s="270" t="s">
        <v>13297</v>
      </c>
      <c r="B48" s="271"/>
      <c r="C48" s="271"/>
      <c r="D48" s="274"/>
      <c r="E48" s="274"/>
      <c r="F48" s="275"/>
      <c r="G48" s="275"/>
      <c r="H48" s="275"/>
      <c r="I48" s="274"/>
      <c r="J48" s="274"/>
      <c r="K48" s="273"/>
      <c r="L48" s="273"/>
      <c r="M48" s="273"/>
      <c r="N48" s="273"/>
      <c r="O48" s="273"/>
    </row>
    <row r="49" spans="1:15" ht="18" customHeight="1" x14ac:dyDescent="0.3">
      <c r="A49" s="270" t="s">
        <v>13298</v>
      </c>
      <c r="B49" s="275"/>
      <c r="C49" s="275"/>
      <c r="D49" s="274"/>
      <c r="E49" s="274"/>
      <c r="F49" s="275"/>
      <c r="G49" s="275"/>
      <c r="H49" s="275"/>
      <c r="I49" s="274"/>
      <c r="J49" s="274"/>
      <c r="K49" s="273"/>
      <c r="L49" s="273"/>
      <c r="M49" s="273"/>
      <c r="N49" s="273"/>
      <c r="O49" s="273"/>
    </row>
    <row r="50" spans="1:15" ht="17.25" x14ac:dyDescent="0.3">
      <c r="A50" s="275"/>
      <c r="B50" s="275"/>
      <c r="C50" s="275"/>
      <c r="D50" s="274"/>
      <c r="E50" s="274"/>
      <c r="F50" s="275"/>
      <c r="G50" s="275"/>
      <c r="H50" s="275"/>
      <c r="I50" s="274"/>
      <c r="J50" s="274"/>
      <c r="K50" s="273"/>
      <c r="L50" s="273"/>
      <c r="M50" s="273"/>
      <c r="N50" s="273"/>
      <c r="O50" s="273"/>
    </row>
    <row r="51" spans="1:15" x14ac:dyDescent="0.25">
      <c r="A51" s="276" t="s">
        <v>13303</v>
      </c>
    </row>
    <row r="52" spans="1:15" x14ac:dyDescent="0.25">
      <c r="A52" s="276" t="s">
        <v>13304</v>
      </c>
    </row>
    <row r="53" spans="1:15" x14ac:dyDescent="0.25">
      <c r="A53" s="277">
        <v>42830</v>
      </c>
    </row>
  </sheetData>
  <sheetProtection algorithmName="SHA-512" hashValue="yqrqcFx93ik/UVo8xcRnkNZejyj+nSJiT2jnEjo5aav2CebmmkqoCErzps7sIKpSZ6uIi7iz7Xf2fjrstZdveQ==" saltValue="eWznQMar+ZcevEONYkHNHw==" spinCount="100000" sheet="1" objects="1" scenarios="1"/>
  <conditionalFormatting sqref="C9:C28">
    <cfRule type="containsText" dxfId="1" priority="1" operator="containsText" text="C">
      <formula>NOT(ISERROR(SEARCH("C",C9)))</formula>
    </cfRule>
    <cfRule type="containsText" dxfId="0" priority="2" operator="containsText" text="Y">
      <formula>NOT(ISERROR(SEARCH("Y",C9)))</formula>
    </cfRule>
  </conditionalFormatting>
  <pageMargins left="0.7" right="0.7" top="0.75" bottom="0.75" header="0.3" footer="0.3"/>
  <pageSetup scale="72" orientation="landscape" r:id="rId1"/>
  <colBreaks count="1" manualBreakCount="1">
    <brk id="11" max="42"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7"/>
  <sheetViews>
    <sheetView topLeftCell="A100" zoomScaleNormal="100" workbookViewId="0">
      <selection activeCell="F2" sqref="F2"/>
    </sheetView>
  </sheetViews>
  <sheetFormatPr defaultRowHeight="15.75" x14ac:dyDescent="0.25"/>
  <cols>
    <col min="1" max="1" width="13.42578125" style="98" customWidth="1"/>
    <col min="2" max="2" width="89" style="94" customWidth="1"/>
    <col min="3" max="3" width="10" style="99" customWidth="1"/>
    <col min="4" max="16384" width="9.140625" style="95"/>
  </cols>
  <sheetData>
    <row r="1" spans="1:6" ht="16.5" thickBot="1" x14ac:dyDescent="0.3"/>
    <row r="2" spans="1:6" s="94" customFormat="1" ht="32.25" thickBot="1" x14ac:dyDescent="0.3">
      <c r="A2" s="97" t="s">
        <v>11534</v>
      </c>
      <c r="B2" s="96" t="s">
        <v>11535</v>
      </c>
      <c r="C2" s="96" t="s">
        <v>11537</v>
      </c>
      <c r="F2" s="161" t="s">
        <v>12155</v>
      </c>
    </row>
    <row r="3" spans="1:6" x14ac:dyDescent="0.25">
      <c r="A3" s="98">
        <v>40822</v>
      </c>
      <c r="B3" s="94" t="s">
        <v>11536</v>
      </c>
      <c r="C3" s="99" t="s">
        <v>11538</v>
      </c>
    </row>
    <row r="4" spans="1:6" x14ac:dyDescent="0.25">
      <c r="A4" s="98">
        <v>40864</v>
      </c>
      <c r="B4" s="94" t="s">
        <v>11539</v>
      </c>
      <c r="C4" s="99" t="s">
        <v>11538</v>
      </c>
    </row>
    <row r="5" spans="1:6" x14ac:dyDescent="0.25">
      <c r="A5" s="98">
        <v>40940</v>
      </c>
      <c r="B5" s="94" t="s">
        <v>11540</v>
      </c>
      <c r="C5" s="99" t="s">
        <v>11538</v>
      </c>
    </row>
    <row r="6" spans="1:6" x14ac:dyDescent="0.25">
      <c r="A6" s="98">
        <v>40960</v>
      </c>
      <c r="B6" s="94" t="s">
        <v>11541</v>
      </c>
      <c r="C6" s="99" t="s">
        <v>11538</v>
      </c>
    </row>
    <row r="7" spans="1:6" x14ac:dyDescent="0.25">
      <c r="A7" s="98">
        <v>40977</v>
      </c>
      <c r="B7" s="94" t="s">
        <v>11542</v>
      </c>
      <c r="C7" s="99" t="s">
        <v>11538</v>
      </c>
    </row>
    <row r="8" spans="1:6" x14ac:dyDescent="0.25">
      <c r="A8" s="98">
        <v>41025</v>
      </c>
      <c r="B8" s="94" t="s">
        <v>11543</v>
      </c>
      <c r="C8" s="99" t="s">
        <v>11538</v>
      </c>
    </row>
    <row r="9" spans="1:6" ht="31.5" x14ac:dyDescent="0.25">
      <c r="A9" s="98">
        <v>41317</v>
      </c>
      <c r="B9" s="94" t="s">
        <v>11546</v>
      </c>
      <c r="C9" s="99" t="s">
        <v>11538</v>
      </c>
    </row>
    <row r="10" spans="1:6" x14ac:dyDescent="0.25">
      <c r="A10" s="98">
        <v>41395</v>
      </c>
      <c r="B10" s="94" t="s">
        <v>11547</v>
      </c>
      <c r="C10" s="99" t="s">
        <v>11538</v>
      </c>
    </row>
    <row r="11" spans="1:6" x14ac:dyDescent="0.25">
      <c r="A11" s="98">
        <v>41450</v>
      </c>
      <c r="B11" s="94" t="s">
        <v>11565</v>
      </c>
      <c r="C11" s="99" t="s">
        <v>11538</v>
      </c>
    </row>
    <row r="12" spans="1:6" x14ac:dyDescent="0.25">
      <c r="A12" s="98">
        <v>41450</v>
      </c>
      <c r="B12" s="94" t="s">
        <v>11564</v>
      </c>
      <c r="C12" s="99" t="s">
        <v>11538</v>
      </c>
    </row>
    <row r="13" spans="1:6" x14ac:dyDescent="0.25">
      <c r="A13" s="98">
        <v>41765</v>
      </c>
      <c r="B13" s="94" t="s">
        <v>11578</v>
      </c>
      <c r="C13" s="99" t="s">
        <v>11538</v>
      </c>
    </row>
    <row r="14" spans="1:6" x14ac:dyDescent="0.25">
      <c r="A14" s="98">
        <v>41765</v>
      </c>
      <c r="B14" s="94" t="s">
        <v>11579</v>
      </c>
      <c r="C14" s="99" t="s">
        <v>11538</v>
      </c>
    </row>
    <row r="15" spans="1:6" ht="31.5" x14ac:dyDescent="0.25">
      <c r="A15" s="98">
        <v>41765</v>
      </c>
      <c r="B15" s="94" t="s">
        <v>12148</v>
      </c>
      <c r="C15" s="99" t="s">
        <v>11538</v>
      </c>
    </row>
    <row r="16" spans="1:6" ht="31.5" x14ac:dyDescent="0.25">
      <c r="A16" s="98">
        <v>42101</v>
      </c>
      <c r="B16" s="94" t="s">
        <v>12153</v>
      </c>
      <c r="C16" s="99" t="s">
        <v>11538</v>
      </c>
    </row>
    <row r="17" spans="1:3" x14ac:dyDescent="0.25">
      <c r="A17" s="98">
        <v>42101</v>
      </c>
      <c r="B17" s="94" t="s">
        <v>12154</v>
      </c>
      <c r="C17" s="99" t="s">
        <v>11538</v>
      </c>
    </row>
    <row r="18" spans="1:3" x14ac:dyDescent="0.25">
      <c r="A18" s="98">
        <v>42101</v>
      </c>
      <c r="B18" s="94" t="s">
        <v>12157</v>
      </c>
      <c r="C18" s="99" t="s">
        <v>11538</v>
      </c>
    </row>
    <row r="19" spans="1:3" x14ac:dyDescent="0.25">
      <c r="A19" s="98">
        <v>42103</v>
      </c>
      <c r="B19" s="94" t="s">
        <v>13232</v>
      </c>
      <c r="C19" s="99" t="s">
        <v>11538</v>
      </c>
    </row>
    <row r="20" spans="1:3" x14ac:dyDescent="0.25">
      <c r="A20" s="98">
        <v>42111</v>
      </c>
      <c r="B20" s="94" t="s">
        <v>13233</v>
      </c>
      <c r="C20" s="99" t="s">
        <v>11538</v>
      </c>
    </row>
    <row r="21" spans="1:3" x14ac:dyDescent="0.25">
      <c r="A21" s="98">
        <v>42111</v>
      </c>
      <c r="B21" s="94" t="s">
        <v>13246</v>
      </c>
      <c r="C21" s="99" t="s">
        <v>11538</v>
      </c>
    </row>
    <row r="22" spans="1:3" ht="31.5" x14ac:dyDescent="0.25">
      <c r="A22" s="98">
        <v>42130</v>
      </c>
      <c r="B22" s="94" t="s">
        <v>13249</v>
      </c>
      <c r="C22" s="99" t="s">
        <v>11538</v>
      </c>
    </row>
    <row r="23" spans="1:3" x14ac:dyDescent="0.25">
      <c r="A23" s="98">
        <v>42131</v>
      </c>
      <c r="B23" s="94" t="s">
        <v>13248</v>
      </c>
      <c r="C23" s="99" t="s">
        <v>11538</v>
      </c>
    </row>
    <row r="24" spans="1:3" x14ac:dyDescent="0.25">
      <c r="A24" s="98">
        <v>42131</v>
      </c>
      <c r="B24" s="94" t="s">
        <v>13250</v>
      </c>
      <c r="C24" s="99" t="s">
        <v>11538</v>
      </c>
    </row>
    <row r="25" spans="1:3" x14ac:dyDescent="0.25">
      <c r="A25" s="98">
        <v>42150</v>
      </c>
      <c r="B25" s="94" t="s">
        <v>13251</v>
      </c>
      <c r="C25" s="99" t="s">
        <v>11538</v>
      </c>
    </row>
    <row r="26" spans="1:3" x14ac:dyDescent="0.25">
      <c r="A26" s="98">
        <v>42166</v>
      </c>
      <c r="B26" s="94" t="s">
        <v>13259</v>
      </c>
      <c r="C26" s="99" t="s">
        <v>11538</v>
      </c>
    </row>
    <row r="27" spans="1:3" x14ac:dyDescent="0.25">
      <c r="A27" s="98">
        <v>42173</v>
      </c>
      <c r="B27" s="94" t="s">
        <v>13257</v>
      </c>
      <c r="C27" s="99" t="s">
        <v>11538</v>
      </c>
    </row>
    <row r="28" spans="1:3" x14ac:dyDescent="0.25">
      <c r="A28" s="98">
        <v>42173</v>
      </c>
      <c r="B28" s="94" t="s">
        <v>13258</v>
      </c>
      <c r="C28" s="99" t="s">
        <v>11538</v>
      </c>
    </row>
    <row r="29" spans="1:3" x14ac:dyDescent="0.25">
      <c r="A29" s="98">
        <v>42221</v>
      </c>
      <c r="B29" s="94" t="s">
        <v>13272</v>
      </c>
      <c r="C29" s="99" t="s">
        <v>11538</v>
      </c>
    </row>
    <row r="30" spans="1:3" x14ac:dyDescent="0.25">
      <c r="A30" s="98">
        <v>42269</v>
      </c>
      <c r="B30" s="94" t="s">
        <v>13274</v>
      </c>
      <c r="C30" s="99" t="s">
        <v>11538</v>
      </c>
    </row>
    <row r="31" spans="1:3" x14ac:dyDescent="0.25">
      <c r="A31" s="98">
        <v>42269</v>
      </c>
      <c r="B31" s="94" t="s">
        <v>13275</v>
      </c>
      <c r="C31" s="99" t="s">
        <v>11538</v>
      </c>
    </row>
    <row r="32" spans="1:3" x14ac:dyDescent="0.25">
      <c r="A32" s="98">
        <v>42313</v>
      </c>
      <c r="B32" s="94" t="s">
        <v>13276</v>
      </c>
      <c r="C32" s="99" t="s">
        <v>11538</v>
      </c>
    </row>
    <row r="33" spans="1:3" x14ac:dyDescent="0.25">
      <c r="A33" s="98">
        <v>42380</v>
      </c>
      <c r="B33" s="94" t="s">
        <v>13277</v>
      </c>
      <c r="C33" s="99" t="s">
        <v>11538</v>
      </c>
    </row>
    <row r="34" spans="1:3" ht="31.5" x14ac:dyDescent="0.25">
      <c r="A34" s="98">
        <v>42380</v>
      </c>
      <c r="B34" s="94" t="s">
        <v>13278</v>
      </c>
      <c r="C34" s="99" t="s">
        <v>11538</v>
      </c>
    </row>
    <row r="35" spans="1:3" x14ac:dyDescent="0.25">
      <c r="A35" s="98">
        <v>42437</v>
      </c>
      <c r="B35" s="94" t="s">
        <v>13285</v>
      </c>
      <c r="C35" s="99" t="s">
        <v>11538</v>
      </c>
    </row>
    <row r="36" spans="1:3" x14ac:dyDescent="0.25">
      <c r="A36" s="98">
        <v>42437</v>
      </c>
      <c r="B36" s="94" t="s">
        <v>13286</v>
      </c>
      <c r="C36" s="99" t="s">
        <v>11538</v>
      </c>
    </row>
    <row r="37" spans="1:3" x14ac:dyDescent="0.25">
      <c r="A37" s="98">
        <v>42766</v>
      </c>
      <c r="B37" s="94" t="s">
        <v>13287</v>
      </c>
      <c r="C37" s="99" t="s">
        <v>11538</v>
      </c>
    </row>
    <row r="38" spans="1:3" x14ac:dyDescent="0.25">
      <c r="A38" s="98">
        <v>42766</v>
      </c>
      <c r="B38" s="94" t="s">
        <v>13288</v>
      </c>
      <c r="C38" s="99" t="s">
        <v>11538</v>
      </c>
    </row>
    <row r="39" spans="1:3" ht="31.5" x14ac:dyDescent="0.25">
      <c r="A39" s="98">
        <v>42766</v>
      </c>
      <c r="B39" s="94" t="s">
        <v>13290</v>
      </c>
      <c r="C39" s="99" t="s">
        <v>11538</v>
      </c>
    </row>
    <row r="40" spans="1:3" ht="31.5" x14ac:dyDescent="0.25">
      <c r="A40" s="98">
        <v>42773</v>
      </c>
      <c r="B40" s="94" t="s">
        <v>13291</v>
      </c>
      <c r="C40" s="99" t="s">
        <v>11538</v>
      </c>
    </row>
    <row r="41" spans="1:3" ht="31.5" x14ac:dyDescent="0.25">
      <c r="A41" s="98">
        <v>42825</v>
      </c>
      <c r="B41" s="94" t="s">
        <v>13293</v>
      </c>
      <c r="C41" s="99" t="s">
        <v>11538</v>
      </c>
    </row>
    <row r="42" spans="1:3" x14ac:dyDescent="0.25">
      <c r="A42" s="98">
        <v>42829</v>
      </c>
      <c r="B42" s="94" t="s">
        <v>13302</v>
      </c>
      <c r="C42" s="99" t="s">
        <v>11538</v>
      </c>
    </row>
    <row r="43" spans="1:3" x14ac:dyDescent="0.25">
      <c r="A43" s="98">
        <v>43117</v>
      </c>
      <c r="B43" s="94" t="s">
        <v>13317</v>
      </c>
      <c r="C43" s="99" t="s">
        <v>11538</v>
      </c>
    </row>
    <row r="44" spans="1:3" x14ac:dyDescent="0.25">
      <c r="A44" s="98">
        <v>43117</v>
      </c>
      <c r="B44" s="94" t="s">
        <v>13318</v>
      </c>
      <c r="C44" s="99" t="s">
        <v>11538</v>
      </c>
    </row>
    <row r="45" spans="1:3" x14ac:dyDescent="0.25">
      <c r="A45" s="98">
        <v>43117</v>
      </c>
      <c r="B45" s="94" t="s">
        <v>13305</v>
      </c>
      <c r="C45" s="99" t="s">
        <v>11538</v>
      </c>
    </row>
    <row r="46" spans="1:3" x14ac:dyDescent="0.25">
      <c r="A46" s="98">
        <v>43117</v>
      </c>
      <c r="B46" s="94" t="s">
        <v>13307</v>
      </c>
      <c r="C46" s="99" t="s">
        <v>11538</v>
      </c>
    </row>
    <row r="47" spans="1:3" x14ac:dyDescent="0.25">
      <c r="A47" s="98">
        <v>43117</v>
      </c>
      <c r="B47" s="94" t="s">
        <v>13320</v>
      </c>
      <c r="C47" s="99" t="s">
        <v>11538</v>
      </c>
    </row>
    <row r="48" spans="1:3" x14ac:dyDescent="0.25">
      <c r="A48" s="98">
        <v>43118</v>
      </c>
      <c r="B48" s="94" t="s">
        <v>13311</v>
      </c>
      <c r="C48" s="99" t="s">
        <v>11538</v>
      </c>
    </row>
    <row r="49" spans="1:3" x14ac:dyDescent="0.25">
      <c r="A49" s="98">
        <v>43124</v>
      </c>
      <c r="B49" s="94" t="s">
        <v>13310</v>
      </c>
      <c r="C49" s="99" t="s">
        <v>11538</v>
      </c>
    </row>
    <row r="50" spans="1:3" x14ac:dyDescent="0.25">
      <c r="A50" s="98">
        <v>43124</v>
      </c>
      <c r="B50" s="94" t="s">
        <v>13314</v>
      </c>
      <c r="C50" s="99" t="s">
        <v>11538</v>
      </c>
    </row>
    <row r="51" spans="1:3" x14ac:dyDescent="0.25">
      <c r="A51" s="98">
        <v>43124</v>
      </c>
      <c r="B51" s="94" t="s">
        <v>13321</v>
      </c>
      <c r="C51" s="99" t="s">
        <v>11538</v>
      </c>
    </row>
    <row r="52" spans="1:3" x14ac:dyDescent="0.25">
      <c r="A52" s="98">
        <v>43125</v>
      </c>
      <c r="B52" s="94" t="s">
        <v>13316</v>
      </c>
      <c r="C52" s="99" t="s">
        <v>11538</v>
      </c>
    </row>
    <row r="53" spans="1:3" x14ac:dyDescent="0.25">
      <c r="A53" s="98">
        <v>43125</v>
      </c>
      <c r="B53" s="94" t="s">
        <v>13312</v>
      </c>
      <c r="C53" s="99" t="s">
        <v>11538</v>
      </c>
    </row>
    <row r="54" spans="1:3" x14ac:dyDescent="0.25">
      <c r="A54" s="98">
        <v>43125</v>
      </c>
      <c r="B54" s="94" t="s">
        <v>13322</v>
      </c>
      <c r="C54" s="99" t="s">
        <v>11538</v>
      </c>
    </row>
    <row r="55" spans="1:3" ht="31.5" x14ac:dyDescent="0.25">
      <c r="A55" s="98">
        <v>43125</v>
      </c>
      <c r="B55" s="94" t="s">
        <v>13323</v>
      </c>
      <c r="C55" s="99" t="s">
        <v>11538</v>
      </c>
    </row>
    <row r="56" spans="1:3" ht="31.5" x14ac:dyDescent="0.25">
      <c r="A56" s="98">
        <v>43130</v>
      </c>
      <c r="B56" s="94" t="s">
        <v>13335</v>
      </c>
      <c r="C56" s="99" t="s">
        <v>11538</v>
      </c>
    </row>
    <row r="57" spans="1:3" x14ac:dyDescent="0.25">
      <c r="A57" s="98">
        <v>43130</v>
      </c>
      <c r="B57" s="94" t="s">
        <v>13334</v>
      </c>
      <c r="C57" s="99" t="s">
        <v>11538</v>
      </c>
    </row>
    <row r="58" spans="1:3" ht="31.5" x14ac:dyDescent="0.25">
      <c r="A58" s="98">
        <v>43130</v>
      </c>
      <c r="B58" s="94" t="s">
        <v>13330</v>
      </c>
      <c r="C58" s="99" t="s">
        <v>11538</v>
      </c>
    </row>
    <row r="59" spans="1:3" x14ac:dyDescent="0.25">
      <c r="A59" s="98">
        <v>43130</v>
      </c>
      <c r="B59" s="94" t="s">
        <v>13331</v>
      </c>
      <c r="C59" s="99" t="s">
        <v>11538</v>
      </c>
    </row>
    <row r="60" spans="1:3" x14ac:dyDescent="0.25">
      <c r="A60" s="98">
        <v>43130</v>
      </c>
      <c r="B60" s="94" t="s">
        <v>13332</v>
      </c>
      <c r="C60" s="99" t="s">
        <v>11538</v>
      </c>
    </row>
    <row r="61" spans="1:3" ht="31.5" x14ac:dyDescent="0.25">
      <c r="A61" s="98">
        <v>43130</v>
      </c>
      <c r="B61" s="94" t="s">
        <v>13333</v>
      </c>
      <c r="C61" s="99" t="s">
        <v>11538</v>
      </c>
    </row>
    <row r="62" spans="1:3" x14ac:dyDescent="0.25">
      <c r="A62" s="98">
        <v>43291</v>
      </c>
      <c r="B62" s="94" t="s">
        <v>13341</v>
      </c>
      <c r="C62" s="99" t="s">
        <v>11538</v>
      </c>
    </row>
    <row r="63" spans="1:3" x14ac:dyDescent="0.25">
      <c r="A63" s="98">
        <v>43291</v>
      </c>
      <c r="B63" s="94" t="s">
        <v>13342</v>
      </c>
      <c r="C63" s="99" t="s">
        <v>11538</v>
      </c>
    </row>
    <row r="64" spans="1:3" x14ac:dyDescent="0.25">
      <c r="A64" s="98">
        <v>43291</v>
      </c>
      <c r="B64" s="94" t="s">
        <v>13343</v>
      </c>
      <c r="C64" s="99" t="s">
        <v>11538</v>
      </c>
    </row>
    <row r="65" spans="1:3" x14ac:dyDescent="0.25">
      <c r="A65" s="98">
        <v>43558</v>
      </c>
      <c r="B65" s="94" t="s">
        <v>13345</v>
      </c>
      <c r="C65" s="99" t="s">
        <v>11538</v>
      </c>
    </row>
    <row r="66" spans="1:3" x14ac:dyDescent="0.25">
      <c r="A66" s="98">
        <v>43558</v>
      </c>
      <c r="B66" s="94" t="s">
        <v>13347</v>
      </c>
      <c r="C66" s="99" t="s">
        <v>11538</v>
      </c>
    </row>
    <row r="67" spans="1:3" x14ac:dyDescent="0.25">
      <c r="A67" s="98">
        <v>43558</v>
      </c>
      <c r="B67" s="94" t="s">
        <v>13766</v>
      </c>
      <c r="C67" s="99" t="s">
        <v>11538</v>
      </c>
    </row>
    <row r="68" spans="1:3" x14ac:dyDescent="0.25">
      <c r="A68" s="98">
        <v>43558</v>
      </c>
      <c r="B68" s="94" t="s">
        <v>13351</v>
      </c>
      <c r="C68" s="99" t="s">
        <v>11538</v>
      </c>
    </row>
    <row r="69" spans="1:3" x14ac:dyDescent="0.25">
      <c r="A69" s="98">
        <v>43558</v>
      </c>
      <c r="B69" s="94" t="s">
        <v>13352</v>
      </c>
      <c r="C69" s="99" t="s">
        <v>11538</v>
      </c>
    </row>
    <row r="70" spans="1:3" x14ac:dyDescent="0.25">
      <c r="A70" s="98">
        <v>43578</v>
      </c>
      <c r="B70" s="94" t="s">
        <v>13520</v>
      </c>
      <c r="C70" s="99" t="s">
        <v>11538</v>
      </c>
    </row>
    <row r="71" spans="1:3" ht="47.25" x14ac:dyDescent="0.25">
      <c r="A71" s="98">
        <v>43579</v>
      </c>
      <c r="B71" s="94" t="s">
        <v>13707</v>
      </c>
      <c r="C71" s="99" t="s">
        <v>11538</v>
      </c>
    </row>
    <row r="72" spans="1:3" x14ac:dyDescent="0.25">
      <c r="A72" s="98">
        <v>43579</v>
      </c>
      <c r="B72" s="94" t="s">
        <v>13705</v>
      </c>
      <c r="C72" s="99" t="s">
        <v>11538</v>
      </c>
    </row>
    <row r="73" spans="1:3" x14ac:dyDescent="0.25">
      <c r="A73" s="98">
        <v>43579</v>
      </c>
      <c r="B73" s="94" t="s">
        <v>13706</v>
      </c>
      <c r="C73" s="99" t="s">
        <v>11538</v>
      </c>
    </row>
    <row r="74" spans="1:3" ht="31.5" x14ac:dyDescent="0.25">
      <c r="A74" s="98">
        <v>43592</v>
      </c>
      <c r="B74" s="94" t="s">
        <v>13709</v>
      </c>
      <c r="C74" s="99" t="s">
        <v>11538</v>
      </c>
    </row>
    <row r="75" spans="1:3" ht="31.5" x14ac:dyDescent="0.25">
      <c r="A75" s="98">
        <v>43595</v>
      </c>
      <c r="B75" s="94" t="s">
        <v>13708</v>
      </c>
      <c r="C75" s="99" t="s">
        <v>11538</v>
      </c>
    </row>
    <row r="76" spans="1:3" x14ac:dyDescent="0.25">
      <c r="A76" s="98">
        <v>43595</v>
      </c>
      <c r="B76" s="94" t="s">
        <v>13710</v>
      </c>
      <c r="C76" s="99" t="s">
        <v>11538</v>
      </c>
    </row>
    <row r="77" spans="1:3" x14ac:dyDescent="0.25">
      <c r="A77" s="98">
        <v>43669</v>
      </c>
      <c r="B77" s="94" t="s">
        <v>13764</v>
      </c>
      <c r="C77" s="99" t="s">
        <v>11538</v>
      </c>
    </row>
    <row r="78" spans="1:3" x14ac:dyDescent="0.25">
      <c r="A78" s="98">
        <v>43669</v>
      </c>
      <c r="B78" s="94" t="s">
        <v>13765</v>
      </c>
      <c r="C78" s="99" t="s">
        <v>11538</v>
      </c>
    </row>
    <row r="79" spans="1:3" ht="31.5" x14ac:dyDescent="0.25">
      <c r="A79" s="98">
        <v>43678</v>
      </c>
      <c r="B79" s="94" t="s">
        <v>13768</v>
      </c>
      <c r="C79" s="99" t="s">
        <v>11538</v>
      </c>
    </row>
    <row r="80" spans="1:3" x14ac:dyDescent="0.25">
      <c r="A80" s="98">
        <v>43683</v>
      </c>
      <c r="B80" s="94" t="s">
        <v>13770</v>
      </c>
      <c r="C80" s="99" t="s">
        <v>11538</v>
      </c>
    </row>
    <row r="81" spans="1:3" x14ac:dyDescent="0.25">
      <c r="A81" s="98">
        <v>43712</v>
      </c>
      <c r="B81" s="94" t="s">
        <v>13771</v>
      </c>
      <c r="C81" s="99" t="s">
        <v>11538</v>
      </c>
    </row>
    <row r="82" spans="1:3" x14ac:dyDescent="0.25">
      <c r="A82" s="98">
        <v>43740</v>
      </c>
      <c r="B82" s="94" t="s">
        <v>13776</v>
      </c>
      <c r="C82" s="99" t="s">
        <v>11538</v>
      </c>
    </row>
    <row r="83" spans="1:3" x14ac:dyDescent="0.25">
      <c r="A83" s="98">
        <v>43740</v>
      </c>
      <c r="B83" s="94" t="s">
        <v>13777</v>
      </c>
      <c r="C83" s="99" t="s">
        <v>11538</v>
      </c>
    </row>
    <row r="84" spans="1:3" x14ac:dyDescent="0.25">
      <c r="A84" s="98">
        <v>43760</v>
      </c>
      <c r="B84" s="94" t="s">
        <v>13778</v>
      </c>
      <c r="C84" s="99" t="s">
        <v>11538</v>
      </c>
    </row>
    <row r="85" spans="1:3" x14ac:dyDescent="0.25">
      <c r="A85" s="98">
        <v>44124</v>
      </c>
      <c r="B85" s="94" t="s">
        <v>13888</v>
      </c>
      <c r="C85" s="99" t="s">
        <v>11538</v>
      </c>
    </row>
    <row r="86" spans="1:3" ht="31.5" x14ac:dyDescent="0.25">
      <c r="A86" s="98">
        <v>44124</v>
      </c>
      <c r="B86" s="94" t="s">
        <v>13781</v>
      </c>
      <c r="C86" s="99" t="s">
        <v>11538</v>
      </c>
    </row>
    <row r="87" spans="1:3" x14ac:dyDescent="0.25">
      <c r="A87" s="98">
        <v>44124</v>
      </c>
      <c r="B87" s="94" t="s">
        <v>13782</v>
      </c>
      <c r="C87" s="99" t="s">
        <v>11538</v>
      </c>
    </row>
    <row r="88" spans="1:3" x14ac:dyDescent="0.25">
      <c r="A88" s="98">
        <v>44124</v>
      </c>
      <c r="B88" s="94" t="s">
        <v>13783</v>
      </c>
      <c r="C88" s="99" t="s">
        <v>11538</v>
      </c>
    </row>
    <row r="89" spans="1:3" x14ac:dyDescent="0.25">
      <c r="A89" s="98">
        <v>44124</v>
      </c>
      <c r="B89" s="94" t="s">
        <v>13784</v>
      </c>
      <c r="C89" s="99" t="s">
        <v>11538</v>
      </c>
    </row>
    <row r="90" spans="1:3" x14ac:dyDescent="0.25">
      <c r="A90" s="98">
        <v>44124</v>
      </c>
      <c r="B90" s="94" t="s">
        <v>13785</v>
      </c>
      <c r="C90" s="99" t="s">
        <v>11538</v>
      </c>
    </row>
    <row r="91" spans="1:3" ht="31.5" x14ac:dyDescent="0.25">
      <c r="A91" s="98">
        <v>44124</v>
      </c>
      <c r="B91" s="94" t="s">
        <v>13887</v>
      </c>
      <c r="C91" s="99" t="s">
        <v>11538</v>
      </c>
    </row>
    <row r="92" spans="1:3" x14ac:dyDescent="0.25">
      <c r="A92" s="98">
        <v>44124</v>
      </c>
      <c r="B92" s="94" t="s">
        <v>13889</v>
      </c>
      <c r="C92" s="99" t="s">
        <v>11538</v>
      </c>
    </row>
    <row r="93" spans="1:3" x14ac:dyDescent="0.25">
      <c r="A93" s="98">
        <v>44124</v>
      </c>
      <c r="B93" s="94" t="s">
        <v>13891</v>
      </c>
      <c r="C93" s="99" t="s">
        <v>11538</v>
      </c>
    </row>
    <row r="94" spans="1:3" x14ac:dyDescent="0.25">
      <c r="A94" s="98">
        <v>44124</v>
      </c>
      <c r="B94" s="94" t="s">
        <v>13890</v>
      </c>
      <c r="C94" s="99" t="s">
        <v>11538</v>
      </c>
    </row>
    <row r="95" spans="1:3" x14ac:dyDescent="0.25">
      <c r="A95" s="98">
        <v>44132</v>
      </c>
      <c r="B95" s="94" t="s">
        <v>13899</v>
      </c>
      <c r="C95" s="99" t="s">
        <v>11538</v>
      </c>
    </row>
    <row r="96" spans="1:3" ht="47.25" x14ac:dyDescent="0.25">
      <c r="A96" s="98">
        <v>44132</v>
      </c>
      <c r="B96" s="94" t="s">
        <v>13900</v>
      </c>
      <c r="C96" s="99" t="s">
        <v>11538</v>
      </c>
    </row>
    <row r="97" spans="1:3" ht="31.5" x14ac:dyDescent="0.25">
      <c r="A97" s="98">
        <v>44132</v>
      </c>
      <c r="B97" s="94" t="s">
        <v>13901</v>
      </c>
      <c r="C97" s="99" t="s">
        <v>11538</v>
      </c>
    </row>
    <row r="98" spans="1:3" ht="31.5" x14ac:dyDescent="0.25">
      <c r="A98" s="98">
        <v>44132</v>
      </c>
      <c r="B98" s="94" t="s">
        <v>13902</v>
      </c>
      <c r="C98" s="99" t="s">
        <v>11538</v>
      </c>
    </row>
    <row r="99" spans="1:3" ht="31.5" x14ac:dyDescent="0.25">
      <c r="A99" s="98">
        <v>44134</v>
      </c>
      <c r="B99" s="94" t="s">
        <v>13903</v>
      </c>
      <c r="C99" s="99" t="s">
        <v>11538</v>
      </c>
    </row>
    <row r="100" spans="1:3" x14ac:dyDescent="0.25">
      <c r="A100" s="98">
        <v>44442</v>
      </c>
      <c r="B100" s="94" t="s">
        <v>13905</v>
      </c>
      <c r="C100" s="99" t="s">
        <v>11538</v>
      </c>
    </row>
    <row r="101" spans="1:3" x14ac:dyDescent="0.25">
      <c r="A101" s="98">
        <v>44442</v>
      </c>
      <c r="B101" s="94" t="s">
        <v>13921</v>
      </c>
      <c r="C101" s="99" t="s">
        <v>11538</v>
      </c>
    </row>
    <row r="102" spans="1:3" x14ac:dyDescent="0.25">
      <c r="A102" s="98">
        <v>44442</v>
      </c>
      <c r="B102" s="94" t="s">
        <v>13911</v>
      </c>
      <c r="C102" s="99" t="s">
        <v>11538</v>
      </c>
    </row>
    <row r="103" spans="1:3" x14ac:dyDescent="0.25">
      <c r="A103" s="98">
        <v>44442</v>
      </c>
      <c r="B103" s="94" t="s">
        <v>13912</v>
      </c>
      <c r="C103" s="99" t="s">
        <v>11538</v>
      </c>
    </row>
    <row r="104" spans="1:3" x14ac:dyDescent="0.25">
      <c r="A104" s="98">
        <v>44442</v>
      </c>
      <c r="B104" s="94" t="s">
        <v>13914</v>
      </c>
      <c r="C104" s="99" t="s">
        <v>11538</v>
      </c>
    </row>
    <row r="105" spans="1:3" x14ac:dyDescent="0.25">
      <c r="A105" s="98">
        <v>44442</v>
      </c>
      <c r="B105" s="94" t="s">
        <v>13916</v>
      </c>
      <c r="C105" s="99" t="s">
        <v>11538</v>
      </c>
    </row>
    <row r="106" spans="1:3" ht="31.5" x14ac:dyDescent="0.25">
      <c r="A106" s="98">
        <v>44442</v>
      </c>
      <c r="B106" s="94" t="s">
        <v>13917</v>
      </c>
      <c r="C106" s="99" t="s">
        <v>11538</v>
      </c>
    </row>
    <row r="107" spans="1:3" x14ac:dyDescent="0.25">
      <c r="A107" s="98">
        <v>44442</v>
      </c>
      <c r="B107" s="94" t="s">
        <v>13920</v>
      </c>
      <c r="C107" s="99" t="s">
        <v>11538</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0"/>
  <sheetViews>
    <sheetView zoomScaleNormal="100" workbookViewId="0"/>
  </sheetViews>
  <sheetFormatPr defaultRowHeight="12.75" x14ac:dyDescent="0.2"/>
  <cols>
    <col min="1" max="1" width="22.7109375" style="6" customWidth="1"/>
    <col min="2" max="3" width="14.7109375" style="5" customWidth="1"/>
    <col min="4" max="4" width="5.7109375" style="5" customWidth="1"/>
    <col min="5" max="7" width="15.7109375" style="5" customWidth="1"/>
    <col min="8" max="8" width="9.140625" style="5"/>
    <col min="9" max="9" width="9.140625" style="4"/>
    <col min="10" max="10" width="15.7109375" style="4" customWidth="1"/>
    <col min="11" max="11" width="9.140625" style="4" customWidth="1"/>
    <col min="12" max="16384" width="9.140625" style="4"/>
  </cols>
  <sheetData>
    <row r="1" spans="1:8" ht="20.25" x14ac:dyDescent="0.3">
      <c r="A1" s="36" t="s">
        <v>11486</v>
      </c>
      <c r="H1" s="158" t="str">
        <f>'Flavor Unfitness Worksheet'!J1</f>
        <v>Version 2021.1</v>
      </c>
    </row>
    <row r="2" spans="1:8" ht="20.25" x14ac:dyDescent="0.3">
      <c r="A2" s="36" t="s">
        <v>11487</v>
      </c>
    </row>
    <row r="3" spans="1:8" ht="19.5" customHeight="1" x14ac:dyDescent="0.2">
      <c r="A3" s="207" t="s">
        <v>12131</v>
      </c>
      <c r="F3" s="4"/>
      <c r="G3" s="4"/>
    </row>
    <row r="4" spans="1:8" ht="9.9499999999999993" customHeight="1" x14ac:dyDescent="0.2">
      <c r="A4" s="159"/>
    </row>
    <row r="5" spans="1:8" ht="15" x14ac:dyDescent="0.2">
      <c r="A5" s="215" t="s">
        <v>13234</v>
      </c>
      <c r="B5" s="216"/>
      <c r="C5" s="216"/>
      <c r="D5" s="216"/>
      <c r="E5" s="216"/>
      <c r="F5" s="216"/>
      <c r="G5" s="216"/>
      <c r="H5" s="208"/>
    </row>
    <row r="6" spans="1:8" ht="15" x14ac:dyDescent="0.2">
      <c r="A6" s="209" t="s">
        <v>13260</v>
      </c>
      <c r="B6" s="217"/>
      <c r="C6" s="217"/>
      <c r="D6" s="218"/>
      <c r="E6" s="210" t="s">
        <v>4749</v>
      </c>
      <c r="F6" s="217"/>
      <c r="G6" s="210" t="s">
        <v>13237</v>
      </c>
      <c r="H6" s="211"/>
    </row>
    <row r="7" spans="1:8" ht="15" x14ac:dyDescent="0.2">
      <c r="A7" s="209" t="s">
        <v>13261</v>
      </c>
      <c r="B7" s="217"/>
      <c r="C7" s="217"/>
      <c r="D7" s="218"/>
      <c r="E7" s="210" t="s">
        <v>13235</v>
      </c>
      <c r="F7" s="217"/>
      <c r="G7" s="218" t="s">
        <v>13243</v>
      </c>
      <c r="H7" s="211"/>
    </row>
    <row r="8" spans="1:8" ht="15" x14ac:dyDescent="0.2">
      <c r="A8" s="209" t="s">
        <v>13262</v>
      </c>
      <c r="B8" s="217"/>
      <c r="C8" s="217"/>
      <c r="D8" s="218"/>
      <c r="E8" s="210" t="s">
        <v>13236</v>
      </c>
      <c r="F8" s="217"/>
      <c r="G8" s="210" t="s">
        <v>13238</v>
      </c>
      <c r="H8" s="211"/>
    </row>
    <row r="9" spans="1:8" ht="15" x14ac:dyDescent="0.2">
      <c r="A9" s="219" t="s">
        <v>13263</v>
      </c>
      <c r="B9" s="217"/>
      <c r="C9" s="217"/>
      <c r="D9" s="218"/>
      <c r="E9" s="210" t="s">
        <v>13240</v>
      </c>
      <c r="F9" s="217"/>
      <c r="G9" s="210" t="s">
        <v>13241</v>
      </c>
      <c r="H9" s="211"/>
    </row>
    <row r="10" spans="1:8" ht="15" x14ac:dyDescent="0.2">
      <c r="A10" s="209" t="s">
        <v>13264</v>
      </c>
      <c r="B10" s="217"/>
      <c r="C10" s="217"/>
      <c r="D10" s="218"/>
      <c r="E10" s="210" t="s">
        <v>13242</v>
      </c>
      <c r="F10" s="217"/>
      <c r="G10" s="210" t="s">
        <v>13244</v>
      </c>
      <c r="H10" s="211"/>
    </row>
    <row r="11" spans="1:8" ht="15" x14ac:dyDescent="0.2">
      <c r="A11" s="212" t="s">
        <v>13265</v>
      </c>
      <c r="B11" s="220"/>
      <c r="C11" s="220"/>
      <c r="D11" s="221"/>
      <c r="E11" s="213" t="s">
        <v>13239</v>
      </c>
      <c r="F11" s="221"/>
      <c r="G11" s="220" t="s">
        <v>13245</v>
      </c>
      <c r="H11" s="214"/>
    </row>
    <row r="12" spans="1:8" ht="9.9499999999999993" customHeight="1" x14ac:dyDescent="0.2">
      <c r="A12" s="206"/>
    </row>
    <row r="13" spans="1:8" s="260" customFormat="1" ht="9.9499999999999993" customHeight="1" x14ac:dyDescent="0.25">
      <c r="A13" s="258" t="s">
        <v>13273</v>
      </c>
      <c r="B13" s="259"/>
      <c r="C13" s="259"/>
      <c r="D13" s="259"/>
      <c r="E13" s="259"/>
      <c r="F13" s="259"/>
      <c r="G13" s="259"/>
      <c r="H13" s="259"/>
    </row>
    <row r="14" spans="1:8" s="260" customFormat="1" ht="9.9499999999999993" customHeight="1" x14ac:dyDescent="0.25">
      <c r="A14" s="258"/>
      <c r="B14" s="259"/>
      <c r="C14" s="259"/>
      <c r="D14" s="259"/>
      <c r="E14" s="259"/>
      <c r="F14" s="259"/>
      <c r="G14" s="259"/>
      <c r="H14" s="259"/>
    </row>
    <row r="15" spans="1:8" ht="30" customHeight="1" x14ac:dyDescent="0.2">
      <c r="A15" s="18" t="s">
        <v>12130</v>
      </c>
      <c r="B15" s="35" t="s">
        <v>11544</v>
      </c>
      <c r="C15" s="34"/>
    </row>
    <row r="16" spans="1:8" ht="50.1" customHeight="1" x14ac:dyDescent="0.2">
      <c r="B16" s="14" t="s">
        <v>11397</v>
      </c>
      <c r="C16" s="14" t="s">
        <v>11398</v>
      </c>
      <c r="D16" s="24"/>
      <c r="E16" s="15" t="s">
        <v>11489</v>
      </c>
      <c r="F16" s="14" t="s">
        <v>11490</v>
      </c>
      <c r="G16" s="15" t="s">
        <v>11401</v>
      </c>
      <c r="H16" s="13" t="s">
        <v>11402</v>
      </c>
    </row>
    <row r="17" spans="1:11" ht="30" customHeight="1" x14ac:dyDescent="0.2">
      <c r="B17" s="19"/>
      <c r="C17" s="12">
        <f>IF(ISERROR(IF(B17&gt;=15,((B17*4.4)/95),0.695)),"-",IF(B17&gt;=15,((B17*4.4)/95),0.695))</f>
        <v>0.69499999999999995</v>
      </c>
      <c r="D17" s="22"/>
      <c r="E17" s="19"/>
      <c r="F17" s="19"/>
      <c r="G17" s="10" t="str">
        <f>IF(ISERROR((E17/F17)*100),"-",((E17/F17)*100))</f>
        <v>-</v>
      </c>
      <c r="H17" s="9" t="str">
        <f>IF(ISNUMBER(G17),IF(G17&gt;=C17,"YES","-"),"-")</f>
        <v>-</v>
      </c>
    </row>
    <row r="18" spans="1:11" s="28" customFormat="1" ht="39.950000000000003" customHeight="1" x14ac:dyDescent="0.2">
      <c r="A18" s="6"/>
      <c r="B18" s="5"/>
      <c r="C18" s="5"/>
      <c r="D18" s="5"/>
      <c r="E18" s="5"/>
      <c r="F18" s="5"/>
      <c r="G18" s="5"/>
      <c r="H18" s="24"/>
    </row>
    <row r="19" spans="1:11" ht="30" customHeight="1" x14ac:dyDescent="0.2">
      <c r="A19" s="18" t="s">
        <v>12129</v>
      </c>
      <c r="B19" s="35" t="s">
        <v>11403</v>
      </c>
      <c r="C19" s="34"/>
    </row>
    <row r="20" spans="1:11" ht="50.1" customHeight="1" x14ac:dyDescent="0.2">
      <c r="B20" s="14" t="s">
        <v>11397</v>
      </c>
      <c r="C20" s="14" t="s">
        <v>11398</v>
      </c>
      <c r="D20" s="24"/>
      <c r="E20" s="14" t="s">
        <v>11491</v>
      </c>
      <c r="F20" s="14" t="s">
        <v>11492</v>
      </c>
      <c r="G20" s="14" t="s">
        <v>11406</v>
      </c>
      <c r="H20" s="13" t="s">
        <v>11402</v>
      </c>
    </row>
    <row r="21" spans="1:11" ht="30" customHeight="1" x14ac:dyDescent="0.2">
      <c r="B21" s="19"/>
      <c r="C21" s="12">
        <f>IF(ISERROR(IF(B21&gt;=15,(B21*3.6)/95,0.568)),"-",IF(B21&gt;=15,(B21*3.6)/95,0.568))</f>
        <v>0.56799999999999995</v>
      </c>
      <c r="D21" s="22"/>
      <c r="E21" s="19"/>
      <c r="F21" s="19"/>
      <c r="G21" s="10" t="str">
        <f>IF(ISERROR(((E21*453.5924)/(F21*3785.33))*100),"-",(((E21*453.5924)/(F21*3785.33))*100))</f>
        <v>-</v>
      </c>
      <c r="H21" s="9" t="str">
        <f>IF(ISNUMBER(G21),IF(G21&gt;=C21,"YES","-"),"-")</f>
        <v>-</v>
      </c>
    </row>
    <row r="22" spans="1:11" s="28" customFormat="1" ht="39.950000000000003" customHeight="1" x14ac:dyDescent="0.2">
      <c r="A22" s="24"/>
      <c r="B22" s="5"/>
      <c r="C22" s="5"/>
      <c r="D22" s="5"/>
      <c r="E22" s="5"/>
      <c r="F22" s="5"/>
      <c r="G22" s="5"/>
      <c r="H22" s="24"/>
    </row>
    <row r="23" spans="1:11" s="27" customFormat="1" ht="24.95" customHeight="1" x14ac:dyDescent="0.2">
      <c r="A23" s="18" t="s">
        <v>11407</v>
      </c>
      <c r="B23" s="17" t="s">
        <v>11408</v>
      </c>
      <c r="C23" s="5"/>
      <c r="D23" s="5"/>
      <c r="E23" s="5"/>
      <c r="F23" s="5"/>
      <c r="G23" s="22"/>
      <c r="H23" s="22"/>
    </row>
    <row r="24" spans="1:11" ht="24.95" customHeight="1" x14ac:dyDescent="0.2">
      <c r="A24" s="24"/>
      <c r="B24" s="17" t="s">
        <v>11409</v>
      </c>
      <c r="J24" s="360" t="s">
        <v>12126</v>
      </c>
      <c r="K24" s="360"/>
    </row>
    <row r="25" spans="1:11" x14ac:dyDescent="0.2">
      <c r="J25" s="361"/>
      <c r="K25" s="361"/>
    </row>
    <row r="26" spans="1:11" ht="50.1" customHeight="1" x14ac:dyDescent="0.2">
      <c r="A26" s="156"/>
      <c r="B26" s="14" t="s">
        <v>11397</v>
      </c>
      <c r="C26" s="14" t="s">
        <v>11398</v>
      </c>
      <c r="D26" s="24"/>
      <c r="E26" s="14" t="s">
        <v>11493</v>
      </c>
      <c r="F26" s="14" t="s">
        <v>11492</v>
      </c>
      <c r="G26" s="14" t="s">
        <v>11411</v>
      </c>
      <c r="H26" s="13" t="s">
        <v>11402</v>
      </c>
      <c r="J26" s="13" t="s">
        <v>11412</v>
      </c>
      <c r="K26" s="13" t="s">
        <v>11402</v>
      </c>
    </row>
    <row r="27" spans="1:11" ht="30" customHeight="1" x14ac:dyDescent="0.2">
      <c r="A27" s="26"/>
      <c r="B27" s="19"/>
      <c r="C27" s="12">
        <f>IF(ISERROR(IF(B27&gt;=15,(0.1*B27)+0.5,2)),"-",IF(B27&gt;=15,(0.1*B27)+0.5,2))</f>
        <v>2</v>
      </c>
      <c r="D27" s="22"/>
      <c r="E27" s="19"/>
      <c r="F27" s="19"/>
      <c r="G27" s="10" t="str">
        <f>IF(ISERROR(((E27*453.5924)/(F27*3785.33))*100),"-",(((E27*453.5924)/(F27*3785.33))*100))</f>
        <v>-</v>
      </c>
      <c r="H27" s="9" t="str">
        <f>IF(ISNUMBER(G27),IF(G27&gt;=C27,"YES","-"),"-")</f>
        <v>-</v>
      </c>
      <c r="J27" s="12">
        <f>IF(ISERROR(IF(B27&gt;=15,((0.1*B27)+0.5)*2,4)),"-",IF(B27&gt;=15,((0.1*B27)+0.5)*2,4))</f>
        <v>4</v>
      </c>
      <c r="K27" s="9" t="str">
        <f>IF(ISNUMBER(G27),IF(G27&gt;=J27,"YES","-"),"-")</f>
        <v>-</v>
      </c>
    </row>
    <row r="28" spans="1:11" s="28" customFormat="1" x14ac:dyDescent="0.2">
      <c r="A28" s="24"/>
      <c r="B28" s="5"/>
      <c r="C28" s="5"/>
      <c r="D28" s="5"/>
      <c r="E28" s="5"/>
      <c r="F28" s="5"/>
      <c r="G28" s="5"/>
      <c r="H28" s="24"/>
    </row>
    <row r="29" spans="1:11" s="27" customFormat="1" ht="50.1" customHeight="1" x14ac:dyDescent="0.25">
      <c r="A29" s="156"/>
      <c r="B29" s="14" t="s">
        <v>11397</v>
      </c>
      <c r="C29" s="14" t="s">
        <v>11398</v>
      </c>
      <c r="D29" s="24"/>
      <c r="E29" s="14" t="s">
        <v>11493</v>
      </c>
      <c r="F29" s="14" t="s">
        <v>11492</v>
      </c>
      <c r="G29" s="14" t="s">
        <v>11411</v>
      </c>
      <c r="H29" s="13" t="s">
        <v>11402</v>
      </c>
      <c r="J29" s="13" t="s">
        <v>11412</v>
      </c>
      <c r="K29" s="13" t="s">
        <v>11402</v>
      </c>
    </row>
    <row r="30" spans="1:11" ht="30" customHeight="1" x14ac:dyDescent="0.2">
      <c r="A30" s="26"/>
      <c r="B30" s="19"/>
      <c r="C30" s="12">
        <f>IF(ISERROR(IF(B30&gt;=15,(B30*0.1),1.5)),"-",IF(B30&gt;=15,(B30*0.1),1.5))</f>
        <v>1.5</v>
      </c>
      <c r="D30" s="22"/>
      <c r="E30" s="19"/>
      <c r="F30" s="19"/>
      <c r="G30" s="10" t="str">
        <f>IF(ISERROR(((E30*453.5924)/(F30*3785.33))*100),"-",(((E30*453.5924)/(F30*3785.33))*100))</f>
        <v>-</v>
      </c>
      <c r="H30" s="9" t="str">
        <f>IF(ISNUMBER(G30),IF(G30&gt;=C30,"YES","-"),"-")</f>
        <v>-</v>
      </c>
      <c r="J30" s="12">
        <f>IF(ISERROR(IF(B30&gt;=15,(B30*0.1)*2,3)),"-",IF(B30&gt;=15,(B30*0.1)*2,3))</f>
        <v>3</v>
      </c>
      <c r="K30" s="9" t="str">
        <f>IF(ISNUMBER(G30),IF(G30&gt;=J30,"YES","-"),"-")</f>
        <v>-</v>
      </c>
    </row>
    <row r="31" spans="1:11" s="28" customFormat="1" ht="39.950000000000003" customHeight="1" x14ac:dyDescent="0.2">
      <c r="A31" s="6"/>
      <c r="B31" s="5"/>
      <c r="C31" s="38"/>
      <c r="D31" s="5"/>
      <c r="E31" s="5"/>
      <c r="F31" s="5"/>
      <c r="G31" s="5"/>
      <c r="H31" s="24"/>
    </row>
    <row r="32" spans="1:11" s="27" customFormat="1" ht="24.95" customHeight="1" x14ac:dyDescent="0.2">
      <c r="A32" s="18" t="s">
        <v>12128</v>
      </c>
      <c r="B32" s="17" t="s">
        <v>11494</v>
      </c>
      <c r="C32" s="5"/>
      <c r="D32" s="5"/>
      <c r="E32" s="5"/>
      <c r="F32" s="5"/>
      <c r="G32" s="5"/>
      <c r="H32" s="22"/>
    </row>
    <row r="33" spans="1:8" ht="51" x14ac:dyDescent="0.2">
      <c r="B33" s="14" t="s">
        <v>11397</v>
      </c>
      <c r="C33" s="33" t="s">
        <v>11398</v>
      </c>
      <c r="D33" s="24"/>
      <c r="E33" s="14" t="s">
        <v>11495</v>
      </c>
      <c r="F33" s="14" t="s">
        <v>11492</v>
      </c>
      <c r="G33" s="14" t="s">
        <v>11415</v>
      </c>
      <c r="H33" s="13" t="s">
        <v>11402</v>
      </c>
    </row>
    <row r="34" spans="1:8" ht="30" customHeight="1" x14ac:dyDescent="0.2">
      <c r="B34" s="19"/>
      <c r="C34" s="12">
        <f>IF(ISERROR(IF(B34&gt;=15,(B34*10.6)/95,1.674)),"-",IF(B34&gt;=15,(B34*10.6)/95,1.674))</f>
        <v>1.6739999999999999</v>
      </c>
      <c r="D34" s="22"/>
      <c r="E34" s="19"/>
      <c r="F34" s="19"/>
      <c r="G34" s="10" t="str">
        <f>IF(ISERROR(E34/F34),"-",(E34/F34))</f>
        <v>-</v>
      </c>
      <c r="H34" s="9" t="str">
        <f>IF(ISNUMBER(G34),IF(G34&gt;=C34,"YES","-"),"-")</f>
        <v>-</v>
      </c>
    </row>
    <row r="35" spans="1:8" ht="39.950000000000003" customHeight="1" x14ac:dyDescent="0.2">
      <c r="B35" s="31"/>
      <c r="C35" s="30"/>
      <c r="D35" s="22"/>
      <c r="E35" s="31"/>
      <c r="F35" s="31"/>
      <c r="G35" s="30"/>
    </row>
    <row r="36" spans="1:8" s="27" customFormat="1" ht="24.95" customHeight="1" x14ac:dyDescent="0.2">
      <c r="A36" s="18" t="s">
        <v>12127</v>
      </c>
      <c r="B36" s="17" t="s">
        <v>11416</v>
      </c>
      <c r="C36" s="5"/>
      <c r="D36" s="5"/>
      <c r="E36" s="5"/>
      <c r="F36" s="359"/>
      <c r="G36" s="359"/>
      <c r="H36" s="359"/>
    </row>
    <row r="37" spans="1:8" s="27" customFormat="1" ht="15" customHeight="1" x14ac:dyDescent="0.2">
      <c r="A37" s="18"/>
      <c r="B37" s="32" t="s">
        <v>11417</v>
      </c>
      <c r="C37" s="5"/>
      <c r="D37" s="5"/>
      <c r="E37" s="5"/>
      <c r="F37" s="5"/>
      <c r="G37" s="5"/>
      <c r="H37" s="22"/>
    </row>
    <row r="38" spans="1:8" ht="51" x14ac:dyDescent="0.2">
      <c r="B38" s="14" t="s">
        <v>11397</v>
      </c>
      <c r="C38" s="14" t="s">
        <v>11398</v>
      </c>
      <c r="D38" s="24"/>
      <c r="E38" s="14" t="s">
        <v>11496</v>
      </c>
      <c r="F38" s="14" t="s">
        <v>11490</v>
      </c>
      <c r="G38" s="14" t="s">
        <v>11419</v>
      </c>
      <c r="H38" s="13" t="s">
        <v>11402</v>
      </c>
    </row>
    <row r="39" spans="1:8" ht="30" customHeight="1" x14ac:dyDescent="0.2">
      <c r="B39" s="19"/>
      <c r="C39" s="12">
        <f>IF(ISERROR(IF(B39&gt;=15,(B39*3.2)/95,0.505)),"-",IF(B39&gt;=15,(B39*3.2)/95,0.505))</f>
        <v>0.505</v>
      </c>
      <c r="D39" s="22"/>
      <c r="E39" s="19"/>
      <c r="F39" s="19"/>
      <c r="G39" s="10" t="str">
        <f>IF(ISERROR((E39/F39)*100),"-",((E39/F39)*100))</f>
        <v>-</v>
      </c>
      <c r="H39" s="9" t="str">
        <f>IF(ISNUMBER(G39),IF(G39&gt;=C39,"YES","-"),"-")</f>
        <v>-</v>
      </c>
    </row>
    <row r="40" spans="1:8" ht="39.950000000000003" customHeight="1" x14ac:dyDescent="0.2">
      <c r="B40" s="8" t="s">
        <v>12150</v>
      </c>
    </row>
    <row r="41" spans="1:8" ht="24.95" customHeight="1" x14ac:dyDescent="0.2">
      <c r="A41" s="18" t="s">
        <v>12132</v>
      </c>
      <c r="B41" s="17" t="s">
        <v>11420</v>
      </c>
      <c r="F41" s="22"/>
    </row>
    <row r="42" spans="1:8" ht="51" x14ac:dyDescent="0.2">
      <c r="B42" s="14" t="s">
        <v>11397</v>
      </c>
      <c r="C42" s="14" t="s">
        <v>11398</v>
      </c>
      <c r="D42" s="24"/>
      <c r="E42" s="14" t="s">
        <v>11497</v>
      </c>
      <c r="F42" s="14" t="s">
        <v>11492</v>
      </c>
      <c r="G42" s="14" t="s">
        <v>11423</v>
      </c>
      <c r="H42" s="13" t="s">
        <v>11402</v>
      </c>
    </row>
    <row r="43" spans="1:8" ht="30" customHeight="1" x14ac:dyDescent="0.2">
      <c r="B43" s="19"/>
      <c r="C43" s="12">
        <f>IF(ISERROR(IF(B43&gt;=15,(B43*2.1)/95,0.332)),"-",IF(B43&gt;=15,(B43*2.1)/95,0.332))</f>
        <v>0.33200000000000002</v>
      </c>
      <c r="D43" s="22"/>
      <c r="E43" s="19"/>
      <c r="F43" s="19"/>
      <c r="G43" s="10" t="str">
        <f>IF(ISERROR(((E43/7.485828)/F43)*100),"-",(((E43/7.485828)/F43)*100))</f>
        <v>-</v>
      </c>
      <c r="H43" s="9" t="str">
        <f>IF(ISNUMBER(G43),IF(G43&gt;=C43,"YES","-"),"-")</f>
        <v>-</v>
      </c>
    </row>
    <row r="44" spans="1:8" ht="39.950000000000003" customHeight="1" x14ac:dyDescent="0.2"/>
    <row r="45" spans="1:8" ht="24.95" customHeight="1" x14ac:dyDescent="0.2">
      <c r="A45" s="18" t="s">
        <v>12133</v>
      </c>
      <c r="B45" s="17" t="s">
        <v>11424</v>
      </c>
      <c r="F45" s="22"/>
    </row>
    <row r="46" spans="1:8" ht="51" x14ac:dyDescent="0.2">
      <c r="B46" s="14" t="s">
        <v>11397</v>
      </c>
      <c r="C46" s="14" t="s">
        <v>11398</v>
      </c>
      <c r="D46" s="24"/>
      <c r="E46" s="14" t="s">
        <v>11498</v>
      </c>
      <c r="F46" s="14" t="s">
        <v>11490</v>
      </c>
      <c r="G46" s="14" t="s">
        <v>11426</v>
      </c>
      <c r="H46" s="13" t="s">
        <v>11402</v>
      </c>
    </row>
    <row r="47" spans="1:8" ht="30" customHeight="1" x14ac:dyDescent="0.2">
      <c r="B47" s="19"/>
      <c r="C47" s="12">
        <f>IF(ISERROR(IF(B47&gt;=15,(B47*5.3)/95,0.837)),"-",IF(B47&gt;=15,(B47*5.3)/95,0.837))</f>
        <v>0.83699999999999997</v>
      </c>
      <c r="D47" s="22"/>
      <c r="E47" s="19"/>
      <c r="F47" s="19"/>
      <c r="G47" s="10" t="str">
        <f>IF(ISERROR((E47/F47)*100),"-",((E47/F47)*100))</f>
        <v>-</v>
      </c>
      <c r="H47" s="9" t="str">
        <f>IF(ISNUMBER(G47),IF(G47&gt;=C47,"YES","-"),"-")</f>
        <v>-</v>
      </c>
    </row>
    <row r="48" spans="1:8" ht="39.950000000000003" customHeight="1" x14ac:dyDescent="0.2"/>
    <row r="49" spans="1:8" ht="24.95" customHeight="1" x14ac:dyDescent="0.2">
      <c r="A49" s="18" t="s">
        <v>12134</v>
      </c>
      <c r="B49" s="17" t="s">
        <v>11427</v>
      </c>
      <c r="F49" s="22"/>
    </row>
    <row r="50" spans="1:8" ht="51" x14ac:dyDescent="0.2">
      <c r="B50" s="14" t="s">
        <v>11397</v>
      </c>
      <c r="C50" s="14" t="s">
        <v>11398</v>
      </c>
      <c r="D50" s="24"/>
      <c r="E50" s="14" t="s">
        <v>11499</v>
      </c>
      <c r="F50" s="14" t="s">
        <v>11500</v>
      </c>
      <c r="G50" s="37" t="s">
        <v>11430</v>
      </c>
      <c r="H50" s="13" t="s">
        <v>11402</v>
      </c>
    </row>
    <row r="51" spans="1:8" ht="30" customHeight="1" x14ac:dyDescent="0.2">
      <c r="B51" s="19"/>
      <c r="C51" s="12">
        <f>IF(ISERROR(IF(B51&gt;=15,(B51*1.3)/95,0.205)),"-",IF(B51&gt;=15,(B51*1.3)/95,0.205))</f>
        <v>0.20499999999999999</v>
      </c>
      <c r="D51" s="22"/>
      <c r="E51" s="19"/>
      <c r="F51" s="19"/>
      <c r="G51" s="10" t="str">
        <f>IF(ISERROR((E51*16)/F51),"-",((E51*16)/F51))</f>
        <v>-</v>
      </c>
      <c r="H51" s="9" t="str">
        <f>IF(ISNUMBER(G51),IF(G51&gt;=C51,"YES","-"),"-")</f>
        <v>-</v>
      </c>
    </row>
    <row r="52" spans="1:8" ht="39.950000000000003" customHeight="1" x14ac:dyDescent="0.2"/>
    <row r="53" spans="1:8" ht="30" customHeight="1" x14ac:dyDescent="0.2">
      <c r="A53" s="18" t="s">
        <v>12135</v>
      </c>
      <c r="B53" s="35" t="s">
        <v>11488</v>
      </c>
      <c r="C53" s="34"/>
    </row>
    <row r="54" spans="1:8" ht="50.1" customHeight="1" x14ac:dyDescent="0.2">
      <c r="B54" s="14" t="s">
        <v>11397</v>
      </c>
      <c r="C54" s="14" t="s">
        <v>11398</v>
      </c>
      <c r="D54" s="24"/>
      <c r="E54" s="15" t="s">
        <v>11501</v>
      </c>
      <c r="F54" s="14" t="s">
        <v>11490</v>
      </c>
      <c r="G54" s="15" t="s">
        <v>11432</v>
      </c>
      <c r="H54" s="13" t="s">
        <v>11402</v>
      </c>
    </row>
    <row r="55" spans="1:8" ht="30" customHeight="1" x14ac:dyDescent="0.2">
      <c r="B55" s="19"/>
      <c r="C55" s="12">
        <f>IF(ISERROR(IF(B55&gt;=15,(B55*4.43)/95,0.699)),"-",IF(B55&gt;=15,(B55*4.43)/95,0.699))</f>
        <v>0.69899999999999995</v>
      </c>
      <c r="D55" s="22"/>
      <c r="E55" s="19"/>
      <c r="F55" s="19"/>
      <c r="G55" s="10" t="str">
        <f>IF(ISERROR((E55/F55)*100),"-",((E55/F55)*100))</f>
        <v>-</v>
      </c>
      <c r="H55" s="9" t="str">
        <f>IF(ISNUMBER(G55),IF(G55&gt;=C55,"YES","-"),"-")</f>
        <v>-</v>
      </c>
    </row>
    <row r="56" spans="1:8" s="28" customFormat="1" ht="39.950000000000003" customHeight="1" x14ac:dyDescent="0.2">
      <c r="A56" s="6"/>
      <c r="B56" s="5"/>
      <c r="C56" s="5"/>
      <c r="D56" s="5"/>
      <c r="E56" s="5"/>
      <c r="F56" s="5"/>
      <c r="G56" s="5"/>
      <c r="H56" s="24"/>
    </row>
    <row r="57" spans="1:8" ht="24.95" customHeight="1" x14ac:dyDescent="0.2">
      <c r="A57" s="18" t="s">
        <v>12136</v>
      </c>
      <c r="B57" s="17" t="s">
        <v>11433</v>
      </c>
      <c r="F57" s="22"/>
    </row>
    <row r="58" spans="1:8" ht="51" x14ac:dyDescent="0.2">
      <c r="B58" s="14" t="s">
        <v>11397</v>
      </c>
      <c r="C58" s="14" t="s">
        <v>11398</v>
      </c>
      <c r="D58" s="24"/>
      <c r="E58" s="14" t="s">
        <v>11502</v>
      </c>
      <c r="F58" s="14" t="s">
        <v>11492</v>
      </c>
      <c r="G58" s="14" t="s">
        <v>11435</v>
      </c>
      <c r="H58" s="13" t="s">
        <v>11402</v>
      </c>
    </row>
    <row r="59" spans="1:8" ht="30" customHeight="1" x14ac:dyDescent="0.2">
      <c r="B59" s="19"/>
      <c r="C59" s="12">
        <f>IF(ISERROR(IF(B59&gt;=15,(B59*1.6)/95,0.253)),"-",IF(B59&gt;=15,(B59*1.6)/95,0.253))</f>
        <v>0.253</v>
      </c>
      <c r="D59" s="22"/>
      <c r="E59" s="19"/>
      <c r="F59" s="19"/>
      <c r="G59" s="10" t="str">
        <f>IF(ISERROR(((E59*453.5924)/(F59*3785.33))*100),"-",(((E59*453.5924)/(F59*3785.33))*100))</f>
        <v>-</v>
      </c>
      <c r="H59" s="9" t="str">
        <f>IF(ISNUMBER(G59),IF(G59&gt;=C59,"YES","-"),"-")</f>
        <v>-</v>
      </c>
    </row>
    <row r="60" spans="1:8" ht="39.950000000000003" customHeight="1" x14ac:dyDescent="0.2"/>
    <row r="61" spans="1:8" ht="24.95" customHeight="1" x14ac:dyDescent="0.2">
      <c r="A61" s="18" t="s">
        <v>12137</v>
      </c>
      <c r="B61" s="17" t="s">
        <v>11436</v>
      </c>
      <c r="F61" s="22"/>
    </row>
    <row r="62" spans="1:8" ht="51" x14ac:dyDescent="0.2">
      <c r="B62" s="14" t="s">
        <v>11397</v>
      </c>
      <c r="C62" s="14" t="s">
        <v>11398</v>
      </c>
      <c r="D62" s="24"/>
      <c r="E62" s="14" t="s">
        <v>11503</v>
      </c>
      <c r="F62" s="14" t="s">
        <v>11492</v>
      </c>
      <c r="G62" s="14" t="s">
        <v>11438</v>
      </c>
      <c r="H62" s="13" t="s">
        <v>11402</v>
      </c>
    </row>
    <row r="63" spans="1:8" ht="30" customHeight="1" x14ac:dyDescent="0.2">
      <c r="B63" s="19"/>
      <c r="C63" s="12">
        <f>IF(ISERROR(IF(B63&gt;=15,(B63*9.5)/95,1.5)),"-",IF(B63&gt;=15,(B63*9.5)/95,1.5))</f>
        <v>1.5</v>
      </c>
      <c r="D63" s="22"/>
      <c r="E63" s="19"/>
      <c r="F63" s="19"/>
      <c r="G63" s="10" t="str">
        <f>IF(ISERROR((E63/F63)*100),"-",((E63/F63)*100))</f>
        <v>-</v>
      </c>
      <c r="H63" s="9" t="str">
        <f>IF(ISNUMBER(G63),IF(G63&gt;=C63,"YES","-"),"-")</f>
        <v>-</v>
      </c>
    </row>
    <row r="64" spans="1:8" ht="39.950000000000003" customHeight="1" x14ac:dyDescent="0.2"/>
    <row r="65" spans="1:11" ht="24.95" customHeight="1" x14ac:dyDescent="0.2">
      <c r="A65" s="18" t="s">
        <v>12138</v>
      </c>
      <c r="B65" s="17" t="s">
        <v>11439</v>
      </c>
      <c r="G65" s="22"/>
    </row>
    <row r="66" spans="1:11" ht="24.95" customHeight="1" x14ac:dyDescent="0.2">
      <c r="A66" s="24"/>
      <c r="B66" s="17" t="s">
        <v>11440</v>
      </c>
    </row>
    <row r="68" spans="1:11" ht="51" x14ac:dyDescent="0.2">
      <c r="B68" s="14" t="s">
        <v>11397</v>
      </c>
      <c r="C68" s="14" t="s">
        <v>11398</v>
      </c>
      <c r="D68" s="24"/>
      <c r="E68" s="15" t="s">
        <v>11504</v>
      </c>
      <c r="F68" s="14" t="s">
        <v>11492</v>
      </c>
      <c r="G68" s="14" t="s">
        <v>11442</v>
      </c>
      <c r="H68" s="13" t="s">
        <v>11402</v>
      </c>
    </row>
    <row r="69" spans="1:11" ht="30" customHeight="1" x14ac:dyDescent="0.2">
      <c r="A69" s="26"/>
      <c r="B69" s="19"/>
      <c r="C69" s="12">
        <f>IF(ISERROR(IF(B69&gt;=15,(0.14*B69)+0.5,2.6)),"-",IF(B69&gt;=15,(0.14*B69)+0.5,2.6))</f>
        <v>2.6</v>
      </c>
      <c r="D69" s="22"/>
      <c r="E69" s="19"/>
      <c r="F69" s="19"/>
      <c r="G69" s="10" t="str">
        <f>IF(ISERROR(((E69*453.5924)/(F69*3785.33))*100),"-",(((E69*453.5924)/(F69*3785.33))*100))</f>
        <v>-</v>
      </c>
      <c r="H69" s="9" t="str">
        <f>IF(ISNUMBER(G69),IF(G69&gt;=C69,"YES","-"),"-")</f>
        <v>-</v>
      </c>
    </row>
    <row r="70" spans="1:11" x14ac:dyDescent="0.2">
      <c r="A70" s="24"/>
    </row>
    <row r="71" spans="1:11" ht="51" x14ac:dyDescent="0.2">
      <c r="A71" s="24"/>
      <c r="B71" s="14" t="s">
        <v>11397</v>
      </c>
      <c r="C71" s="14" t="s">
        <v>11398</v>
      </c>
      <c r="D71" s="24"/>
      <c r="E71" s="15" t="s">
        <v>11504</v>
      </c>
      <c r="F71" s="14" t="s">
        <v>11492</v>
      </c>
      <c r="G71" s="14" t="s">
        <v>11442</v>
      </c>
      <c r="H71" s="13" t="s">
        <v>11402</v>
      </c>
    </row>
    <row r="72" spans="1:11" ht="30" customHeight="1" x14ac:dyDescent="0.2">
      <c r="A72" s="26"/>
      <c r="B72" s="19"/>
      <c r="C72" s="12">
        <f>IF(ISERROR(IF(B72&gt;=15,B72*0.14,2.1)),"-",IF(B72&gt;=15,B72*0.14,2.1))</f>
        <v>2.1</v>
      </c>
      <c r="D72" s="22"/>
      <c r="E72" s="19"/>
      <c r="F72" s="19"/>
      <c r="G72" s="10" t="str">
        <f>IF(ISERROR(((E72*453.5924)/(F72*3785.33))*100),"-",(((E72*453.5924)/(F72*3785.33))*100))</f>
        <v>-</v>
      </c>
      <c r="H72" s="9" t="str">
        <f>IF(ISNUMBER(G72),IF(G72&gt;=C72,"YES","-"),"-")</f>
        <v>-</v>
      </c>
    </row>
    <row r="73" spans="1:11" ht="39.950000000000003" customHeight="1" x14ac:dyDescent="0.2"/>
    <row r="74" spans="1:11" ht="24.95" customHeight="1" x14ac:dyDescent="0.2">
      <c r="A74" s="18" t="s">
        <v>12139</v>
      </c>
      <c r="B74" s="17" t="s">
        <v>11424</v>
      </c>
      <c r="F74" s="22"/>
    </row>
    <row r="75" spans="1:11" ht="51" x14ac:dyDescent="0.2">
      <c r="B75" s="14" t="s">
        <v>11397</v>
      </c>
      <c r="C75" s="14" t="s">
        <v>11398</v>
      </c>
      <c r="D75" s="24"/>
      <c r="E75" s="14" t="s">
        <v>11505</v>
      </c>
      <c r="F75" s="14" t="s">
        <v>11490</v>
      </c>
      <c r="G75" s="14" t="s">
        <v>11444</v>
      </c>
      <c r="H75" s="13" t="s">
        <v>11402</v>
      </c>
    </row>
    <row r="76" spans="1:11" ht="30" customHeight="1" x14ac:dyDescent="0.2">
      <c r="B76" s="19"/>
      <c r="C76" s="12">
        <f>IF(ISERROR(IF(B76&gt;=15,(B76*5.3)/95,0.837)),"-",IF(B76&gt;=15,(B76*5.3)/95,0.837))</f>
        <v>0.83699999999999997</v>
      </c>
      <c r="D76" s="22"/>
      <c r="E76" s="19"/>
      <c r="F76" s="19"/>
      <c r="G76" s="10" t="str">
        <f>IF(ISERROR((E76/F76)*100),"-",((E76/F76)*100))</f>
        <v>-</v>
      </c>
      <c r="H76" s="9" t="str">
        <f>IF(ISNUMBER(G76),IF(G76&gt;=C76,"YES","-"),"-")</f>
        <v>-</v>
      </c>
    </row>
    <row r="77" spans="1:11" ht="39.950000000000003" customHeight="1" x14ac:dyDescent="0.2">
      <c r="J77" s="360" t="s">
        <v>12126</v>
      </c>
      <c r="K77" s="360"/>
    </row>
    <row r="78" spans="1:11" ht="24.95" customHeight="1" x14ac:dyDescent="0.2">
      <c r="A78" s="18" t="s">
        <v>11445</v>
      </c>
      <c r="B78" s="17" t="s">
        <v>11446</v>
      </c>
      <c r="F78" s="22"/>
      <c r="J78" s="361"/>
      <c r="K78" s="361"/>
    </row>
    <row r="79" spans="1:11" ht="51" x14ac:dyDescent="0.2">
      <c r="B79" s="14" t="s">
        <v>11397</v>
      </c>
      <c r="C79" s="14" t="s">
        <v>11398</v>
      </c>
      <c r="D79" s="24"/>
      <c r="E79" s="14" t="s">
        <v>11506</v>
      </c>
      <c r="F79" s="14" t="s">
        <v>11500</v>
      </c>
      <c r="G79" s="14" t="s">
        <v>11448</v>
      </c>
      <c r="H79" s="13" t="s">
        <v>11402</v>
      </c>
      <c r="J79" s="13" t="s">
        <v>11412</v>
      </c>
      <c r="K79" s="13" t="s">
        <v>11402</v>
      </c>
    </row>
    <row r="80" spans="1:11" ht="30" customHeight="1" x14ac:dyDescent="0.2">
      <c r="B80" s="19"/>
      <c r="C80" s="12">
        <f>IF(ISERROR(IF(B80&gt;=15,B80,15)),"-",IF(B80&gt;=15,B80,15))</f>
        <v>15</v>
      </c>
      <c r="D80" s="22"/>
      <c r="E80" s="19"/>
      <c r="F80" s="19"/>
      <c r="G80" s="10" t="str">
        <f>IF(ISERROR(((E80/8.63)/F80)*100),"-",(((E80/8.63)/F80)*100))</f>
        <v>-</v>
      </c>
      <c r="H80" s="9" t="str">
        <f>IF(ISNUMBER(G80),IF(G80&gt;=C80,"YES","-"),"-")</f>
        <v>-</v>
      </c>
      <c r="J80" s="12">
        <f>IF(ISERROR(IF(B80&gt;=15,B80*2,30)),"-",IF(B80&gt;=15,B80*2,30))</f>
        <v>30</v>
      </c>
      <c r="K80" s="9" t="str">
        <f>IF(ISNUMBER(G80),IF(G80&gt;=J80,"YES","-"),"-")</f>
        <v>-</v>
      </c>
    </row>
    <row r="81" spans="1:8" ht="39.950000000000003" customHeight="1" x14ac:dyDescent="0.2"/>
    <row r="82" spans="1:8" ht="24.95" customHeight="1" x14ac:dyDescent="0.2">
      <c r="A82" s="18" t="s">
        <v>13919</v>
      </c>
      <c r="B82" s="17" t="s">
        <v>11449</v>
      </c>
      <c r="F82" s="22"/>
    </row>
    <row r="83" spans="1:8" ht="51" x14ac:dyDescent="0.2">
      <c r="B83" s="14" t="s">
        <v>11397</v>
      </c>
      <c r="C83" s="14" t="s">
        <v>11398</v>
      </c>
      <c r="D83" s="24"/>
      <c r="E83" s="14" t="s">
        <v>11507</v>
      </c>
      <c r="F83" s="14" t="s">
        <v>11490</v>
      </c>
      <c r="G83" s="14" t="s">
        <v>11451</v>
      </c>
      <c r="H83" s="13" t="s">
        <v>11402</v>
      </c>
    </row>
    <row r="84" spans="1:8" ht="30" customHeight="1" x14ac:dyDescent="0.2">
      <c r="B84" s="19"/>
      <c r="C84" s="12">
        <f>IF(ISERROR(IF(B84&gt;=15,(B84*20.8)/95,3.284)),"-",IF(B84&gt;=15,(B84*20.8)/95,3.284))</f>
        <v>3.2839999999999998</v>
      </c>
      <c r="D84" s="22"/>
      <c r="E84" s="19"/>
      <c r="F84" s="19"/>
      <c r="G84" s="10" t="str">
        <f>IF(ISERROR((E84/F84)*1000000),"-",((E84/F84)*1000000))</f>
        <v>-</v>
      </c>
      <c r="H84" s="9" t="str">
        <f>IF(ISNUMBER(G84),IF(G84&gt;=C84,"YES","-"),"-")</f>
        <v>-</v>
      </c>
    </row>
    <row r="85" spans="1:8" ht="39.950000000000003" customHeight="1" x14ac:dyDescent="0.2"/>
    <row r="86" spans="1:8" ht="24.95" customHeight="1" x14ac:dyDescent="0.2">
      <c r="A86" s="18" t="s">
        <v>12140</v>
      </c>
      <c r="B86" s="17" t="s">
        <v>11452</v>
      </c>
      <c r="F86" s="22"/>
    </row>
    <row r="87" spans="1:8" ht="51" x14ac:dyDescent="0.2">
      <c r="B87" s="14" t="s">
        <v>11397</v>
      </c>
      <c r="C87" s="14" t="s">
        <v>11398</v>
      </c>
      <c r="D87" s="24"/>
      <c r="E87" s="14" t="s">
        <v>11508</v>
      </c>
      <c r="F87" s="14" t="s">
        <v>11490</v>
      </c>
      <c r="G87" s="14" t="s">
        <v>11454</v>
      </c>
      <c r="H87" s="13" t="s">
        <v>11402</v>
      </c>
    </row>
    <row r="88" spans="1:8" ht="30" customHeight="1" x14ac:dyDescent="0.2">
      <c r="B88" s="19"/>
      <c r="C88" s="12">
        <f>IF(ISERROR(IF(B88&gt;=15,(B88*950)/95,150)),"-",IF(B88&gt;=15,(B88*950)/95,150))</f>
        <v>150</v>
      </c>
      <c r="D88" s="22"/>
      <c r="E88" s="19"/>
      <c r="F88" s="19"/>
      <c r="G88" s="10" t="str">
        <f>IF(ISERROR((E88/F88)*1000000),"-",((E88/F88)*1000000))</f>
        <v>-</v>
      </c>
      <c r="H88" s="9" t="str">
        <f>IF(ISNUMBER(G88),IF(G88&gt;=C88,"YES","-"),"-")</f>
        <v>-</v>
      </c>
    </row>
    <row r="89" spans="1:8" ht="39.950000000000003" customHeight="1" x14ac:dyDescent="0.2"/>
    <row r="90" spans="1:8" ht="30" customHeight="1" x14ac:dyDescent="0.2">
      <c r="A90" s="18" t="s">
        <v>12141</v>
      </c>
      <c r="B90" s="17" t="s">
        <v>11455</v>
      </c>
      <c r="F90" s="22"/>
    </row>
    <row r="91" spans="1:8" ht="51" x14ac:dyDescent="0.2">
      <c r="B91" s="14" t="s">
        <v>11397</v>
      </c>
      <c r="C91" s="14" t="s">
        <v>11398</v>
      </c>
      <c r="D91" s="24"/>
      <c r="E91" s="14" t="s">
        <v>11509</v>
      </c>
      <c r="F91" s="14" t="s">
        <v>11492</v>
      </c>
      <c r="G91" s="14" t="s">
        <v>11457</v>
      </c>
      <c r="H91" s="13" t="s">
        <v>11402</v>
      </c>
    </row>
    <row r="92" spans="1:8" ht="30" customHeight="1" x14ac:dyDescent="0.2">
      <c r="B92" s="19"/>
      <c r="C92" s="12">
        <f>IF(ISERROR(IF(B92&gt;=21,((B92*6.8)/95),1.5)),"-",(IF(B92&gt;=21,((B92*6.8)/95),1.5)))</f>
        <v>1.5</v>
      </c>
      <c r="D92" s="22"/>
      <c r="E92" s="19"/>
      <c r="F92" s="19"/>
      <c r="G92" s="10" t="str">
        <f>IF(ISERROR(((E92*453.5924)/(F92*3785.33))*100),"-",(((E92*453.5924)/(F92*3785.33))*100))</f>
        <v>-</v>
      </c>
      <c r="H92" s="9" t="str">
        <f>IF(ISNUMBER(G92),IF(G92&gt;=C92,"YES","-"),"-")</f>
        <v>-</v>
      </c>
    </row>
    <row r="93" spans="1:8" ht="39.950000000000003" customHeight="1" x14ac:dyDescent="0.2">
      <c r="B93" s="8" t="s">
        <v>11566</v>
      </c>
    </row>
    <row r="94" spans="1:8" ht="24.95" customHeight="1" x14ac:dyDescent="0.2">
      <c r="A94" s="18" t="s">
        <v>12149</v>
      </c>
      <c r="B94" s="17" t="s">
        <v>11458</v>
      </c>
      <c r="F94" s="22"/>
    </row>
    <row r="95" spans="1:8" ht="51" x14ac:dyDescent="0.2">
      <c r="B95" s="14" t="s">
        <v>11397</v>
      </c>
      <c r="C95" s="14" t="s">
        <v>11398</v>
      </c>
      <c r="D95" s="24"/>
      <c r="E95" s="14" t="s">
        <v>11510</v>
      </c>
      <c r="F95" s="14" t="s">
        <v>11490</v>
      </c>
      <c r="G95" s="14" t="s">
        <v>11460</v>
      </c>
      <c r="H95" s="13" t="s">
        <v>11402</v>
      </c>
    </row>
    <row r="96" spans="1:8" ht="30" customHeight="1" x14ac:dyDescent="0.2">
      <c r="B96" s="19"/>
      <c r="C96" s="12">
        <f>IF(ISERROR(IF(B96&gt;=15,(B96*1.6)/95,0.253)),"-",IF(B96&gt;=15,(B96*1.6)/95,0.253))</f>
        <v>0.253</v>
      </c>
      <c r="D96" s="22"/>
      <c r="E96" s="19"/>
      <c r="F96" s="19"/>
      <c r="G96" s="10" t="str">
        <f>IF(ISERROR((E96/F96)*100),"-",((E96/F96)*100))</f>
        <v>-</v>
      </c>
      <c r="H96" s="9" t="str">
        <f>IF(ISNUMBER(G96),IF(G96&gt;=C96,"YES","-"),"-")</f>
        <v>-</v>
      </c>
    </row>
    <row r="97" spans="1:8" ht="39.950000000000003" customHeight="1" x14ac:dyDescent="0.2"/>
    <row r="98" spans="1:8" s="27" customFormat="1" ht="24.95" customHeight="1" x14ac:dyDescent="0.2">
      <c r="A98" s="18" t="s">
        <v>12142</v>
      </c>
      <c r="B98" s="17" t="s">
        <v>11461</v>
      </c>
      <c r="C98" s="5"/>
      <c r="D98" s="5"/>
      <c r="E98" s="5"/>
      <c r="F98" s="5"/>
      <c r="G98" s="22"/>
      <c r="H98" s="22"/>
    </row>
    <row r="99" spans="1:8" ht="24.95" customHeight="1" x14ac:dyDescent="0.2">
      <c r="A99" s="24"/>
      <c r="B99" s="17" t="s">
        <v>11462</v>
      </c>
    </row>
    <row r="101" spans="1:8" ht="50.1" customHeight="1" x14ac:dyDescent="0.2">
      <c r="B101" s="14" t="s">
        <v>11397</v>
      </c>
      <c r="C101" s="14" t="s">
        <v>11398</v>
      </c>
      <c r="D101" s="24"/>
      <c r="E101" s="14" t="s">
        <v>11511</v>
      </c>
      <c r="F101" s="14" t="s">
        <v>11492</v>
      </c>
      <c r="G101" s="14" t="s">
        <v>11464</v>
      </c>
      <c r="H101" s="13" t="s">
        <v>11402</v>
      </c>
    </row>
    <row r="102" spans="1:8" ht="30" customHeight="1" x14ac:dyDescent="0.2">
      <c r="A102" s="26"/>
      <c r="B102" s="19"/>
      <c r="C102" s="12">
        <f>IF(ISERROR(IF(B102&gt;=15,(0.13*B102)+0.5,2.45)),"-",IF(B102&gt;=15,(0.13*B102)+0.5,2.45))</f>
        <v>2.4500000000000002</v>
      </c>
      <c r="D102" s="22"/>
      <c r="E102" s="19"/>
      <c r="F102" s="19"/>
      <c r="G102" s="10" t="str">
        <f>IF(ISERROR(((E102*453.5924)/(F102*3785.33))*100),"-",(((E102*453.5924)/(F102*3785.33))*100))</f>
        <v>-</v>
      </c>
      <c r="H102" s="9" t="str">
        <f>IF(ISNUMBER(G102),IF(G102&gt;=C102,"YES","-"),"-")</f>
        <v>-</v>
      </c>
    </row>
    <row r="103" spans="1:8" s="28" customFormat="1" x14ac:dyDescent="0.2">
      <c r="A103" s="24"/>
      <c r="B103" s="5"/>
      <c r="C103" s="5"/>
      <c r="D103" s="5"/>
      <c r="E103" s="5"/>
      <c r="F103" s="5"/>
      <c r="G103" s="5"/>
      <c r="H103" s="24"/>
    </row>
    <row r="104" spans="1:8" s="27" customFormat="1" ht="50.1" customHeight="1" x14ac:dyDescent="0.25">
      <c r="A104" s="24"/>
      <c r="B104" s="14" t="s">
        <v>11397</v>
      </c>
      <c r="C104" s="14" t="s">
        <v>11398</v>
      </c>
      <c r="D104" s="24"/>
      <c r="E104" s="14" t="s">
        <v>11511</v>
      </c>
      <c r="F104" s="14" t="s">
        <v>11492</v>
      </c>
      <c r="G104" s="14" t="s">
        <v>11464</v>
      </c>
      <c r="H104" s="13" t="s">
        <v>11402</v>
      </c>
    </row>
    <row r="105" spans="1:8" ht="30" customHeight="1" x14ac:dyDescent="0.2">
      <c r="A105" s="26"/>
      <c r="B105" s="19"/>
      <c r="C105" s="12">
        <f>IF(ISERROR(IF(B105&gt;=15,B105*0.13,1.95)),"-",IF(B105&gt;=15,B105*0.13,1.95))</f>
        <v>1.95</v>
      </c>
      <c r="D105" s="22"/>
      <c r="E105" s="19"/>
      <c r="F105" s="19"/>
      <c r="G105" s="10" t="str">
        <f>IF(ISERROR(((E105*453.5924)/(F105*3785.33))*100),"-",(((E105*453.5924)/(F105*3785.33))*100))</f>
        <v>-</v>
      </c>
      <c r="H105" s="9" t="str">
        <f>IF(ISNUMBER(G105),IF(G105&gt;=C105,"YES","-"),"-")</f>
        <v>-</v>
      </c>
    </row>
    <row r="106" spans="1:8" ht="39.950000000000003" customHeight="1" x14ac:dyDescent="0.2"/>
    <row r="107" spans="1:8" ht="24.95" customHeight="1" x14ac:dyDescent="0.2">
      <c r="A107" s="18" t="s">
        <v>12143</v>
      </c>
      <c r="B107" s="17" t="s">
        <v>11465</v>
      </c>
      <c r="F107" s="22"/>
    </row>
    <row r="108" spans="1:8" ht="51" x14ac:dyDescent="0.2">
      <c r="B108" s="14" t="s">
        <v>11397</v>
      </c>
      <c r="C108" s="14" t="s">
        <v>11398</v>
      </c>
      <c r="D108" s="24"/>
      <c r="E108" s="14" t="s">
        <v>11512</v>
      </c>
      <c r="F108" s="14" t="s">
        <v>11490</v>
      </c>
      <c r="G108" s="14" t="s">
        <v>11467</v>
      </c>
      <c r="H108" s="13" t="s">
        <v>11402</v>
      </c>
    </row>
    <row r="109" spans="1:8" ht="30" customHeight="1" x14ac:dyDescent="0.2">
      <c r="B109" s="19"/>
      <c r="C109" s="12">
        <f>IF(ISERROR(IF(B109&gt;=15,(B109*2.5)/95,0.395)),"-",(IF(B109&gt;=15,(B109*2.5)/95,0.395)))</f>
        <v>0.39500000000000002</v>
      </c>
      <c r="D109" s="22"/>
      <c r="E109" s="19"/>
      <c r="F109" s="19"/>
      <c r="G109" s="10" t="str">
        <f>IF(ISERROR((E109/F109)*100),"-",((E109/F109)*100))</f>
        <v>-</v>
      </c>
      <c r="H109" s="9" t="str">
        <f>IF(ISNUMBER(G109),IF(G109&gt;=C109,"YES","-"),"-")</f>
        <v>-</v>
      </c>
    </row>
    <row r="110" spans="1:8" ht="39.950000000000003" customHeight="1" x14ac:dyDescent="0.2"/>
    <row r="111" spans="1:8" ht="24.95" customHeight="1" x14ac:dyDescent="0.2">
      <c r="A111" s="18" t="s">
        <v>12144</v>
      </c>
      <c r="B111" s="17" t="s">
        <v>11465</v>
      </c>
      <c r="F111" s="22"/>
    </row>
    <row r="112" spans="1:8" ht="51" x14ac:dyDescent="0.2">
      <c r="B112" s="14" t="s">
        <v>11397</v>
      </c>
      <c r="C112" s="14" t="s">
        <v>11398</v>
      </c>
      <c r="D112" s="24"/>
      <c r="E112" s="14" t="s">
        <v>11513</v>
      </c>
      <c r="F112" s="14" t="s">
        <v>11490</v>
      </c>
      <c r="G112" s="14" t="s">
        <v>11469</v>
      </c>
      <c r="H112" s="13" t="s">
        <v>11402</v>
      </c>
    </row>
    <row r="113" spans="1:10" ht="30" customHeight="1" x14ac:dyDescent="0.2">
      <c r="B113" s="19"/>
      <c r="C113" s="12">
        <f>IF(ISERROR(IF(B113&gt;=15,(B113*2.5)/95,0.395)),"-",IF(B113&gt;=15,(B113*2.5)/95,0.395))</f>
        <v>0.39500000000000002</v>
      </c>
      <c r="D113" s="22"/>
      <c r="E113" s="19"/>
      <c r="F113" s="19"/>
      <c r="G113" s="10" t="str">
        <f>IF(ISERROR((E113/F113)*100),"-",((E113/F113)*100))</f>
        <v>-</v>
      </c>
      <c r="H113" s="9" t="str">
        <f>IF(ISNUMBER(G113),IF(G113&gt;=C113,"YES","-"),"-")</f>
        <v>-</v>
      </c>
    </row>
    <row r="114" spans="1:10" ht="39.950000000000003" customHeight="1" x14ac:dyDescent="0.2"/>
    <row r="115" spans="1:10" ht="24.95" customHeight="1" x14ac:dyDescent="0.2">
      <c r="A115" s="18" t="s">
        <v>12145</v>
      </c>
      <c r="B115" s="17" t="s">
        <v>11470</v>
      </c>
      <c r="F115" s="22"/>
    </row>
    <row r="116" spans="1:10" ht="51" x14ac:dyDescent="0.2">
      <c r="B116" s="14" t="s">
        <v>11397</v>
      </c>
      <c r="C116" s="14" t="s">
        <v>11398</v>
      </c>
      <c r="D116" s="24"/>
      <c r="E116" s="14" t="s">
        <v>11514</v>
      </c>
      <c r="F116" s="14" t="s">
        <v>11500</v>
      </c>
      <c r="G116" s="14" t="s">
        <v>11472</v>
      </c>
      <c r="H116" s="13" t="s">
        <v>11402</v>
      </c>
    </row>
    <row r="117" spans="1:10" ht="30" customHeight="1" x14ac:dyDescent="0.2">
      <c r="B117" s="19"/>
      <c r="C117" s="12">
        <f>IF(ISERROR(IF(B117&gt;=15,(B117*3.2)/95,0.505)),"-",IF(B117&gt;=15,(B117*3.2)/95,0.505))</f>
        <v>0.505</v>
      </c>
      <c r="D117" s="22"/>
      <c r="E117" s="19"/>
      <c r="F117" s="19"/>
      <c r="G117" s="10" t="str">
        <f>IF(ISERROR((E117*16)/F117),"-",((E117*16)/F117))</f>
        <v>-</v>
      </c>
      <c r="H117" s="9" t="str">
        <f>IF(ISNUMBER(G117),IF(G117&gt;=C117,"YES","-"),"-")</f>
        <v>-</v>
      </c>
    </row>
    <row r="118" spans="1:10" ht="39.950000000000003" customHeight="1" x14ac:dyDescent="0.2"/>
    <row r="119" spans="1:10" ht="24.95" customHeight="1" x14ac:dyDescent="0.2">
      <c r="A119" s="18" t="s">
        <v>12146</v>
      </c>
      <c r="B119" s="25" t="s">
        <v>11473</v>
      </c>
      <c r="F119" s="22"/>
    </row>
    <row r="120" spans="1:10" ht="51" x14ac:dyDescent="0.2">
      <c r="B120" s="14" t="s">
        <v>11397</v>
      </c>
      <c r="C120" s="14" t="s">
        <v>11474</v>
      </c>
      <c r="D120" s="24"/>
      <c r="E120" s="15" t="s">
        <v>11515</v>
      </c>
      <c r="F120" s="15" t="s">
        <v>11516</v>
      </c>
      <c r="G120" s="15" t="s">
        <v>11477</v>
      </c>
      <c r="H120" s="13" t="s">
        <v>11402</v>
      </c>
    </row>
    <row r="121" spans="1:10" ht="30" customHeight="1" x14ac:dyDescent="0.2">
      <c r="B121" s="19"/>
      <c r="C121" s="23">
        <f>IF(ISERROR(IF(B121&gt;=15,(B121*6.33)/95,1)),"-",IF(B121&gt;=15,(B121*6.33)/95,1))</f>
        <v>1</v>
      </c>
      <c r="D121" s="22"/>
      <c r="E121" s="19"/>
      <c r="F121" s="19"/>
      <c r="G121" s="10" t="str">
        <f>IF(ISERROR((E121/F121)*100),"-",((E121/F121)*100))</f>
        <v>-</v>
      </c>
      <c r="H121" s="9" t="str">
        <f>IF(ISNUMBER(G121),IF(G121&gt;=C121,"YES","-"),"-")</f>
        <v>-</v>
      </c>
    </row>
    <row r="122" spans="1:10" ht="39.950000000000003" customHeight="1" x14ac:dyDescent="0.2">
      <c r="B122" s="8" t="s">
        <v>12150</v>
      </c>
    </row>
    <row r="123" spans="1:10" ht="30" customHeight="1" x14ac:dyDescent="0.2">
      <c r="A123" s="18" t="s">
        <v>12147</v>
      </c>
      <c r="B123" s="17" t="s">
        <v>11478</v>
      </c>
      <c r="F123" s="21"/>
    </row>
    <row r="124" spans="1:10" ht="51" x14ac:dyDescent="0.2">
      <c r="B124" s="14" t="s">
        <v>11397</v>
      </c>
      <c r="C124" s="14" t="s">
        <v>11398</v>
      </c>
      <c r="E124" s="14" t="s">
        <v>11517</v>
      </c>
      <c r="F124" s="14" t="s">
        <v>11490</v>
      </c>
      <c r="G124" s="14" t="s">
        <v>11480</v>
      </c>
      <c r="H124" s="13" t="s">
        <v>11402</v>
      </c>
    </row>
    <row r="125" spans="1:10" ht="30" customHeight="1" x14ac:dyDescent="0.2">
      <c r="B125" s="19"/>
      <c r="C125" s="20">
        <f>IF(ISERROR(IF(B125&gt;=15,B125/95,0.158)),"-",IF(B125&gt;=15,B125/95,0.158))</f>
        <v>0.158</v>
      </c>
      <c r="E125" s="19"/>
      <c r="F125" s="19"/>
      <c r="G125" s="10" t="str">
        <f>IF(ISERROR((E125/F125)*100),"-",((E125/F125)*100))</f>
        <v>-</v>
      </c>
      <c r="H125" s="9" t="str">
        <f>IF(ISNUMBER(G125),IF(G125&gt;=C125,"YES","-"),"-")</f>
        <v>-</v>
      </c>
    </row>
    <row r="126" spans="1:10" ht="39.950000000000003" customHeight="1" x14ac:dyDescent="0.2">
      <c r="B126" s="8" t="s">
        <v>11481</v>
      </c>
      <c r="J126" s="7"/>
    </row>
    <row r="127" spans="1:10" ht="30" customHeight="1" x14ac:dyDescent="0.2">
      <c r="A127" s="18" t="s">
        <v>11482</v>
      </c>
      <c r="B127" s="17" t="s">
        <v>11483</v>
      </c>
      <c r="F127" s="16"/>
    </row>
    <row r="128" spans="1:10" ht="51" x14ac:dyDescent="0.2">
      <c r="B128" s="14" t="s">
        <v>11397</v>
      </c>
      <c r="C128" s="14" t="s">
        <v>11398</v>
      </c>
      <c r="E128" s="14" t="s">
        <v>11518</v>
      </c>
      <c r="F128" s="14" t="s">
        <v>11490</v>
      </c>
      <c r="G128" s="14" t="s">
        <v>11485</v>
      </c>
      <c r="H128" s="13" t="s">
        <v>11402</v>
      </c>
    </row>
    <row r="129" spans="2:10" ht="30" customHeight="1" x14ac:dyDescent="0.2">
      <c r="B129" s="19"/>
      <c r="C129" s="12">
        <f>IF(ISERROR(IF(B129&gt;=15,((B129*2)/95),0.316)),"-",IF(B129&gt;=15,((B129*2)/95),0.316))</f>
        <v>0.316</v>
      </c>
      <c r="E129" s="19"/>
      <c r="F129" s="19"/>
      <c r="G129" s="10" t="str">
        <f>IF(ISERROR((E129/F129)*100),"-",((E129/F129)*100))</f>
        <v>-</v>
      </c>
      <c r="H129" s="9" t="str">
        <f>IF(ISNUMBER(G129),IF(G129&gt;=C129,"YES","-"),"-")</f>
        <v>-</v>
      </c>
    </row>
    <row r="130" spans="2:10" ht="25.5" customHeight="1" x14ac:dyDescent="0.2">
      <c r="B130" s="8" t="s">
        <v>11481</v>
      </c>
      <c r="J130" s="7"/>
    </row>
  </sheetData>
  <sheetProtection algorithmName="SHA-512" hashValue="URWjKTaa/X+UIu9NKAcxzCVgCB2gpejm1bZiFFLtlT4n0f2+3ynJqdbfNjRHm3TNHaqyi4s50aGF7XEd2cfr2g==" saltValue="DiF3TNhXGriKErtu8XN89A==" spinCount="100000" sheet="1" objects="1" scenarios="1"/>
  <mergeCells count="3">
    <mergeCell ref="F36:H36"/>
    <mergeCell ref="J77:K78"/>
    <mergeCell ref="J24:K25"/>
  </mergeCells>
  <printOptions horizontalCentered="1" verticalCentered="1"/>
  <pageMargins left="0.55000000000000004" right="0.75" top="1" bottom="1" header="0.5" footer="0.5"/>
  <pageSetup scale="76" orientation="landscape" r:id="rId1"/>
  <headerFooter alignWithMargins="0"/>
  <rowBreaks count="4" manualBreakCount="4">
    <brk id="30" max="10" man="1"/>
    <brk id="81" max="10" man="1"/>
    <brk id="97" max="10" man="1"/>
    <brk id="113"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0"/>
  <sheetViews>
    <sheetView zoomScaleNormal="100" workbookViewId="0"/>
  </sheetViews>
  <sheetFormatPr defaultRowHeight="12.75" x14ac:dyDescent="0.2"/>
  <cols>
    <col min="1" max="1" width="22.7109375" style="6" customWidth="1"/>
    <col min="2" max="3" width="14.7109375" style="5" customWidth="1"/>
    <col min="4" max="4" width="5.7109375" style="5" customWidth="1"/>
    <col min="5" max="7" width="15.7109375" style="5" customWidth="1"/>
    <col min="8" max="8" width="9.140625" style="5"/>
    <col min="9" max="9" width="9.140625" style="4"/>
    <col min="10" max="10" width="15.7109375" style="4" customWidth="1"/>
    <col min="11" max="16384" width="9.140625" style="4"/>
  </cols>
  <sheetData>
    <row r="1" spans="1:8" ht="20.25" x14ac:dyDescent="0.3">
      <c r="A1" s="36" t="s">
        <v>11486</v>
      </c>
      <c r="H1" s="158" t="str">
        <f>'Flavor Unfitness Worksheet'!J1</f>
        <v>Version 2021.1</v>
      </c>
    </row>
    <row r="2" spans="1:8" ht="20.25" x14ac:dyDescent="0.3">
      <c r="A2" s="36" t="s">
        <v>11395</v>
      </c>
    </row>
    <row r="3" spans="1:8" ht="20.100000000000001" customHeight="1" x14ac:dyDescent="0.2">
      <c r="A3" s="207" t="s">
        <v>12131</v>
      </c>
    </row>
    <row r="4" spans="1:8" ht="9.9499999999999993" customHeight="1" x14ac:dyDescent="0.2">
      <c r="A4" s="159"/>
    </row>
    <row r="5" spans="1:8" ht="15" x14ac:dyDescent="0.2">
      <c r="A5" s="215" t="s">
        <v>13234</v>
      </c>
      <c r="B5" s="216"/>
      <c r="C5" s="216"/>
      <c r="D5" s="216"/>
      <c r="E5" s="216"/>
      <c r="F5" s="216"/>
      <c r="G5" s="216"/>
      <c r="H5" s="208"/>
    </row>
    <row r="6" spans="1:8" ht="15" x14ac:dyDescent="0.2">
      <c r="A6" s="209" t="s">
        <v>13260</v>
      </c>
      <c r="B6" s="217"/>
      <c r="C6" s="217"/>
      <c r="D6" s="218"/>
      <c r="E6" s="210" t="s">
        <v>4749</v>
      </c>
      <c r="F6" s="217"/>
      <c r="G6" s="210" t="s">
        <v>13237</v>
      </c>
      <c r="H6" s="211"/>
    </row>
    <row r="7" spans="1:8" ht="15" x14ac:dyDescent="0.2">
      <c r="A7" s="209" t="s">
        <v>13261</v>
      </c>
      <c r="B7" s="217"/>
      <c r="C7" s="217"/>
      <c r="D7" s="218"/>
      <c r="E7" s="210" t="s">
        <v>13235</v>
      </c>
      <c r="F7" s="217"/>
      <c r="G7" s="218" t="s">
        <v>13243</v>
      </c>
      <c r="H7" s="211"/>
    </row>
    <row r="8" spans="1:8" ht="15" x14ac:dyDescent="0.2">
      <c r="A8" s="209" t="s">
        <v>13262</v>
      </c>
      <c r="B8" s="217"/>
      <c r="C8" s="217"/>
      <c r="D8" s="218"/>
      <c r="E8" s="210" t="s">
        <v>13236</v>
      </c>
      <c r="F8" s="217"/>
      <c r="G8" s="210" t="s">
        <v>13238</v>
      </c>
      <c r="H8" s="211"/>
    </row>
    <row r="9" spans="1:8" ht="15" x14ac:dyDescent="0.2">
      <c r="A9" s="219" t="s">
        <v>13263</v>
      </c>
      <c r="B9" s="217"/>
      <c r="C9" s="217"/>
      <c r="D9" s="218"/>
      <c r="E9" s="210" t="s">
        <v>13240</v>
      </c>
      <c r="F9" s="217"/>
      <c r="G9" s="210" t="s">
        <v>13241</v>
      </c>
      <c r="H9" s="211"/>
    </row>
    <row r="10" spans="1:8" ht="15" x14ac:dyDescent="0.2">
      <c r="A10" s="209" t="s">
        <v>13264</v>
      </c>
      <c r="B10" s="217"/>
      <c r="C10" s="217"/>
      <c r="D10" s="218"/>
      <c r="E10" s="210" t="s">
        <v>13242</v>
      </c>
      <c r="F10" s="217"/>
      <c r="G10" s="210" t="s">
        <v>13244</v>
      </c>
      <c r="H10" s="211"/>
    </row>
    <row r="11" spans="1:8" ht="15" x14ac:dyDescent="0.2">
      <c r="A11" s="212" t="s">
        <v>13265</v>
      </c>
      <c r="B11" s="220"/>
      <c r="C11" s="220"/>
      <c r="D11" s="221"/>
      <c r="E11" s="213" t="s">
        <v>13239</v>
      </c>
      <c r="F11" s="221"/>
      <c r="G11" s="220" t="s">
        <v>13245</v>
      </c>
      <c r="H11" s="214"/>
    </row>
    <row r="12" spans="1:8" ht="9.9499999999999993" customHeight="1" x14ac:dyDescent="0.2">
      <c r="A12" s="206"/>
    </row>
    <row r="13" spans="1:8" s="260" customFormat="1" ht="9.9499999999999993" customHeight="1" x14ac:dyDescent="0.25">
      <c r="A13" s="258" t="s">
        <v>13273</v>
      </c>
      <c r="B13" s="259"/>
      <c r="C13" s="259"/>
      <c r="D13" s="259"/>
      <c r="E13" s="259"/>
      <c r="F13" s="259"/>
      <c r="G13" s="259"/>
      <c r="H13" s="259"/>
    </row>
    <row r="14" spans="1:8" s="260" customFormat="1" ht="9.9499999999999993" customHeight="1" x14ac:dyDescent="0.25">
      <c r="A14" s="258"/>
      <c r="B14" s="259"/>
      <c r="C14" s="259"/>
      <c r="D14" s="259"/>
      <c r="E14" s="259"/>
      <c r="F14" s="259"/>
      <c r="G14" s="259"/>
      <c r="H14" s="259"/>
    </row>
    <row r="15" spans="1:8" ht="30" customHeight="1" x14ac:dyDescent="0.2">
      <c r="A15" s="18" t="s">
        <v>12130</v>
      </c>
      <c r="B15" s="17" t="s">
        <v>11545</v>
      </c>
      <c r="F15" s="22"/>
    </row>
    <row r="16" spans="1:8" ht="50.1" customHeight="1" x14ac:dyDescent="0.2">
      <c r="B16" s="14" t="s">
        <v>11397</v>
      </c>
      <c r="C16" s="14" t="s">
        <v>11398</v>
      </c>
      <c r="D16" s="24"/>
      <c r="E16" s="15" t="s">
        <v>11399</v>
      </c>
      <c r="F16" s="14" t="s">
        <v>11400</v>
      </c>
      <c r="G16" s="15" t="s">
        <v>11401</v>
      </c>
      <c r="H16" s="13" t="s">
        <v>11402</v>
      </c>
    </row>
    <row r="17" spans="1:12" ht="30" customHeight="1" x14ac:dyDescent="0.2">
      <c r="B17" s="19"/>
      <c r="C17" s="12">
        <f>IF(ISERROR(IF(B17&gt;=15,((B17*4.4)/95),0.695)),"-",IF(B17&gt;=15,((B17*4.4)/95),0.695))</f>
        <v>0.69499999999999995</v>
      </c>
      <c r="D17" s="22"/>
      <c r="E17" s="19"/>
      <c r="F17" s="19"/>
      <c r="G17" s="10" t="str">
        <f>IF(ISERROR((E17/F17)*100),"-",((E17/F17)*100))</f>
        <v>-</v>
      </c>
      <c r="H17" s="9" t="str">
        <f>IF(ISNUMBER(G17),IF(G17&gt;=C17,"YES","-"),"-")</f>
        <v>-</v>
      </c>
    </row>
    <row r="18" spans="1:12" ht="39.950000000000003" customHeight="1" x14ac:dyDescent="0.2"/>
    <row r="19" spans="1:12" ht="30" customHeight="1" x14ac:dyDescent="0.2">
      <c r="A19" s="18" t="s">
        <v>12129</v>
      </c>
      <c r="B19" s="35" t="s">
        <v>11403</v>
      </c>
      <c r="C19" s="34"/>
    </row>
    <row r="20" spans="1:12" ht="50.1" customHeight="1" x14ac:dyDescent="0.2">
      <c r="B20" s="14" t="s">
        <v>11397</v>
      </c>
      <c r="C20" s="14" t="s">
        <v>11398</v>
      </c>
      <c r="D20" s="24"/>
      <c r="E20" s="14" t="s">
        <v>11404</v>
      </c>
      <c r="F20" s="14" t="s">
        <v>11405</v>
      </c>
      <c r="G20" s="14" t="s">
        <v>11406</v>
      </c>
      <c r="H20" s="13" t="s">
        <v>11402</v>
      </c>
    </row>
    <row r="21" spans="1:12" ht="30" customHeight="1" x14ac:dyDescent="0.2">
      <c r="B21" s="19"/>
      <c r="C21" s="12">
        <f>IF(ISERROR(IF(B21&gt;=15,(B21*3.6)/95,0.568)),"-",IF(B21&gt;=15,(B21*3.6)/95,0.568))</f>
        <v>0.56799999999999995</v>
      </c>
      <c r="D21" s="22"/>
      <c r="E21" s="19"/>
      <c r="F21" s="19"/>
      <c r="G21" s="10" t="str">
        <f>IF(ISERROR((E21/F21)*100),"-",((E21/F21)*100))</f>
        <v>-</v>
      </c>
      <c r="H21" s="9" t="str">
        <f>IF(ISNUMBER(G21),IF(G21&gt;=C21,"YES","-"),"-")</f>
        <v>-</v>
      </c>
    </row>
    <row r="22" spans="1:12" s="28" customFormat="1" ht="39.950000000000003" customHeight="1" x14ac:dyDescent="0.2">
      <c r="A22" s="24"/>
      <c r="B22" s="5"/>
      <c r="C22" s="5"/>
      <c r="D22" s="5"/>
      <c r="E22" s="5"/>
      <c r="F22" s="5"/>
      <c r="G22" s="5"/>
      <c r="H22" s="24"/>
    </row>
    <row r="23" spans="1:12" s="27" customFormat="1" ht="24.95" customHeight="1" x14ac:dyDescent="0.2">
      <c r="A23" s="18" t="s">
        <v>11407</v>
      </c>
      <c r="B23" s="17" t="s">
        <v>11408</v>
      </c>
      <c r="C23" s="5"/>
      <c r="D23" s="5"/>
      <c r="E23" s="5"/>
      <c r="F23" s="5"/>
      <c r="G23" s="22"/>
      <c r="H23" s="22"/>
      <c r="K23" s="157"/>
      <c r="L23" s="157"/>
    </row>
    <row r="24" spans="1:12" ht="24.95" customHeight="1" x14ac:dyDescent="0.2">
      <c r="A24" s="24"/>
      <c r="B24" s="17" t="s">
        <v>11409</v>
      </c>
      <c r="I24" s="157"/>
      <c r="J24" s="362" t="s">
        <v>12126</v>
      </c>
      <c r="K24" s="362"/>
      <c r="L24" s="157"/>
    </row>
    <row r="25" spans="1:12" x14ac:dyDescent="0.2">
      <c r="J25" s="363"/>
      <c r="K25" s="363"/>
    </row>
    <row r="26" spans="1:12" ht="50.1" customHeight="1" x14ac:dyDescent="0.2">
      <c r="A26" s="156"/>
      <c r="B26" s="14" t="s">
        <v>11397</v>
      </c>
      <c r="C26" s="14" t="s">
        <v>11398</v>
      </c>
      <c r="D26" s="24"/>
      <c r="E26" s="14" t="s">
        <v>11410</v>
      </c>
      <c r="F26" s="14" t="s">
        <v>11405</v>
      </c>
      <c r="G26" s="14" t="s">
        <v>11411</v>
      </c>
      <c r="H26" s="13" t="s">
        <v>11402</v>
      </c>
      <c r="J26" s="13" t="s">
        <v>11412</v>
      </c>
      <c r="K26" s="13" t="s">
        <v>11402</v>
      </c>
    </row>
    <row r="27" spans="1:12" ht="30" customHeight="1" x14ac:dyDescent="0.2">
      <c r="A27" s="26"/>
      <c r="B27" s="19"/>
      <c r="C27" s="12">
        <f>IF(ISERROR(IF(B27&gt;=15,(0.1*B27)+0.5,2)),"-",IF(B27&gt;=15,(0.1*B27)+0.5,2))</f>
        <v>2</v>
      </c>
      <c r="D27" s="22"/>
      <c r="E27" s="19"/>
      <c r="F27" s="19"/>
      <c r="G27" s="10" t="str">
        <f>IF(ISERROR((E27/F27)*100),"-",((E27/F27)*100))</f>
        <v>-</v>
      </c>
      <c r="H27" s="9" t="str">
        <f>IF(ISNUMBER(G27),IF(G27&gt;=C27,"YES","-"),"-")</f>
        <v>-</v>
      </c>
      <c r="J27" s="12">
        <f>IF(ISERROR(IF(B27&gt;=15,((0.1*B27)+0.5)*2,4)),"-",IF(B27&gt;=15,((0.1*B27)+0.5)*2,4))</f>
        <v>4</v>
      </c>
      <c r="K27" s="9" t="str">
        <f>IF(ISNUMBER(G27),IF(G27&gt;=J27,"YES","-"),"-")</f>
        <v>-</v>
      </c>
    </row>
    <row r="28" spans="1:12" s="28" customFormat="1" x14ac:dyDescent="0.2">
      <c r="A28" s="24"/>
      <c r="B28" s="5"/>
      <c r="C28" s="5"/>
      <c r="D28" s="5"/>
      <c r="E28" s="5"/>
      <c r="F28" s="5"/>
      <c r="G28" s="5"/>
      <c r="H28" s="24"/>
    </row>
    <row r="29" spans="1:12" s="27" customFormat="1" ht="50.1" customHeight="1" x14ac:dyDescent="0.25">
      <c r="A29" s="156"/>
      <c r="B29" s="14" t="s">
        <v>11397</v>
      </c>
      <c r="C29" s="14" t="s">
        <v>11398</v>
      </c>
      <c r="D29" s="24"/>
      <c r="E29" s="14" t="s">
        <v>11410</v>
      </c>
      <c r="F29" s="14" t="s">
        <v>11405</v>
      </c>
      <c r="G29" s="14" t="s">
        <v>11411</v>
      </c>
      <c r="H29" s="13" t="s">
        <v>11402</v>
      </c>
      <c r="J29" s="13" t="s">
        <v>11412</v>
      </c>
      <c r="K29" s="13" t="s">
        <v>11402</v>
      </c>
    </row>
    <row r="30" spans="1:12" ht="30" customHeight="1" x14ac:dyDescent="0.2">
      <c r="A30" s="26"/>
      <c r="B30" s="19"/>
      <c r="C30" s="12">
        <f>IF(ISERROR(IF(B30&gt;=15,(B30*0.1),1.5)),"-",IF(B30&gt;=15,(B30*0.1),1.5))</f>
        <v>1.5</v>
      </c>
      <c r="D30" s="22"/>
      <c r="E30" s="19"/>
      <c r="F30" s="19"/>
      <c r="G30" s="10" t="str">
        <f>IF(ISERROR((E30/F30)*100),"-",((E30/F30)*100))</f>
        <v>-</v>
      </c>
      <c r="H30" s="9" t="str">
        <f>IF(ISNUMBER(G30),IF(G30&gt;=C30,"YES","-"),"-")</f>
        <v>-</v>
      </c>
      <c r="J30" s="12">
        <f>IF(ISERROR(IF(B30&gt;=15,(B30*0.1)*2,3)),"-",IF(B30&gt;=15,(B30*0.1)*2,3))</f>
        <v>3</v>
      </c>
      <c r="K30" s="9" t="str">
        <f>IF(ISNUMBER(G30),IF(G30&gt;=J30,"YES","-"),"-")</f>
        <v>-</v>
      </c>
    </row>
    <row r="31" spans="1:12" ht="39.950000000000003" customHeight="1" x14ac:dyDescent="0.2">
      <c r="H31" s="24"/>
    </row>
    <row r="32" spans="1:12" s="27" customFormat="1" ht="24.95" customHeight="1" x14ac:dyDescent="0.2">
      <c r="A32" s="18" t="s">
        <v>12128</v>
      </c>
      <c r="B32" s="17" t="s">
        <v>11413</v>
      </c>
      <c r="C32" s="5"/>
      <c r="D32" s="5"/>
      <c r="E32" s="5"/>
      <c r="F32" s="5"/>
      <c r="G32" s="5"/>
      <c r="H32" s="22"/>
    </row>
    <row r="33" spans="1:8" ht="51" x14ac:dyDescent="0.2">
      <c r="B33" s="14" t="s">
        <v>11397</v>
      </c>
      <c r="C33" s="33" t="s">
        <v>11398</v>
      </c>
      <c r="D33" s="24"/>
      <c r="E33" s="14" t="s">
        <v>11414</v>
      </c>
      <c r="F33" s="14" t="s">
        <v>11405</v>
      </c>
      <c r="G33" s="14" t="s">
        <v>11415</v>
      </c>
      <c r="H33" s="13" t="s">
        <v>11402</v>
      </c>
    </row>
    <row r="34" spans="1:8" ht="30" customHeight="1" x14ac:dyDescent="0.2">
      <c r="B34" s="19"/>
      <c r="C34" s="12">
        <f>IF(ISERROR(IF(B34&gt;=15,(B34*10.6)/95,1.674)),"-",IF(B34&gt;=15,(B34*10.6)/95,1.674))</f>
        <v>1.6739999999999999</v>
      </c>
      <c r="D34" s="22"/>
      <c r="E34" s="19"/>
      <c r="F34" s="19"/>
      <c r="G34" s="10" t="str">
        <f>IF(ISERROR((E34/453.5924)/(F34/3785.33)),"-",(E34/453.5924)/(F34/3785.33))</f>
        <v>-</v>
      </c>
      <c r="H34" s="9" t="str">
        <f>IF(ISNUMBER(G34),IF(G34&gt;=C34,"YES","-"),"-")</f>
        <v>-</v>
      </c>
    </row>
    <row r="35" spans="1:8" ht="39.950000000000003" customHeight="1" x14ac:dyDescent="0.2"/>
    <row r="36" spans="1:8" s="27" customFormat="1" ht="24.95" customHeight="1" x14ac:dyDescent="0.2">
      <c r="A36" s="18" t="s">
        <v>12127</v>
      </c>
      <c r="B36" s="17" t="s">
        <v>11416</v>
      </c>
      <c r="C36" s="5"/>
      <c r="D36" s="5"/>
      <c r="E36" s="5"/>
      <c r="F36" s="359"/>
      <c r="G36" s="359"/>
      <c r="H36" s="359"/>
    </row>
    <row r="37" spans="1:8" s="27" customFormat="1" ht="15" customHeight="1" x14ac:dyDescent="0.2">
      <c r="A37" s="18"/>
      <c r="B37" s="32" t="s">
        <v>11417</v>
      </c>
      <c r="C37" s="5"/>
      <c r="D37" s="5"/>
      <c r="E37" s="5"/>
      <c r="F37" s="5"/>
      <c r="G37" s="5"/>
      <c r="H37" s="22"/>
    </row>
    <row r="38" spans="1:8" ht="51" x14ac:dyDescent="0.2">
      <c r="B38" s="14" t="s">
        <v>11397</v>
      </c>
      <c r="C38" s="14" t="s">
        <v>11398</v>
      </c>
      <c r="D38" s="24"/>
      <c r="E38" s="14" t="s">
        <v>11418</v>
      </c>
      <c r="F38" s="14" t="s">
        <v>11400</v>
      </c>
      <c r="G38" s="14" t="s">
        <v>11419</v>
      </c>
      <c r="H38" s="13" t="s">
        <v>11402</v>
      </c>
    </row>
    <row r="39" spans="1:8" ht="30" customHeight="1" x14ac:dyDescent="0.2">
      <c r="B39" s="19"/>
      <c r="C39" s="12">
        <f>IF(ISERROR(IF(B39&gt;=15,(B39*3.2)/95,0.505)),"-",IF(B39&gt;=15,(B39*3.2)/95,0.505))</f>
        <v>0.505</v>
      </c>
      <c r="D39" s="22"/>
      <c r="E39" s="19"/>
      <c r="F39" s="19"/>
      <c r="G39" s="10" t="str">
        <f>IF(ISERROR((E39/F39)*100),"-",((E39/F39)*100))</f>
        <v>-</v>
      </c>
      <c r="H39" s="9" t="str">
        <f>IF(ISNUMBER(G39),IF(G39&gt;=C39,"YES","-"),"-")</f>
        <v>-</v>
      </c>
    </row>
    <row r="40" spans="1:8" ht="39.950000000000003" customHeight="1" x14ac:dyDescent="0.2">
      <c r="B40" s="8" t="s">
        <v>12150</v>
      </c>
    </row>
    <row r="41" spans="1:8" ht="24.95" customHeight="1" x14ac:dyDescent="0.2">
      <c r="A41" s="18" t="s">
        <v>12132</v>
      </c>
      <c r="B41" s="17" t="s">
        <v>11420</v>
      </c>
      <c r="F41" s="22"/>
    </row>
    <row r="42" spans="1:8" ht="51" x14ac:dyDescent="0.2">
      <c r="B42" s="14" t="s">
        <v>11397</v>
      </c>
      <c r="C42" s="14" t="s">
        <v>11398</v>
      </c>
      <c r="D42" s="24"/>
      <c r="E42" s="14" t="s">
        <v>11421</v>
      </c>
      <c r="F42" s="14" t="s">
        <v>11422</v>
      </c>
      <c r="G42" s="14" t="s">
        <v>11423</v>
      </c>
      <c r="H42" s="13" t="s">
        <v>11402</v>
      </c>
    </row>
    <row r="43" spans="1:8" ht="30" customHeight="1" x14ac:dyDescent="0.2">
      <c r="B43" s="19"/>
      <c r="C43" s="12">
        <f>IF(ISERROR(IF(B43&gt;=15,(B43*2.1)/95,0.332)),"-",IF(B43&gt;=15,(B43*2.1)/95,0.332))</f>
        <v>0.33200000000000002</v>
      </c>
      <c r="D43" s="22"/>
      <c r="E43" s="19"/>
      <c r="F43" s="19"/>
      <c r="G43" s="10" t="str">
        <f>IF(ISERROR(((E43/0.897)/F43)*100),"-",(((E43/0.897)/F43)*100))</f>
        <v>-</v>
      </c>
      <c r="H43" s="9" t="str">
        <f>IF(ISNUMBER(G43),IF(G43&gt;=C43,"YES","-"),"-")</f>
        <v>-</v>
      </c>
    </row>
    <row r="44" spans="1:8" ht="39.950000000000003" customHeight="1" x14ac:dyDescent="0.2">
      <c r="B44" s="31"/>
      <c r="C44" s="257"/>
      <c r="D44" s="22"/>
      <c r="E44" s="31"/>
      <c r="F44" s="31"/>
      <c r="G44" s="30"/>
    </row>
    <row r="45" spans="1:8" ht="24.95" customHeight="1" x14ac:dyDescent="0.2">
      <c r="A45" s="18" t="s">
        <v>12133</v>
      </c>
      <c r="B45" s="17" t="s">
        <v>11424</v>
      </c>
      <c r="F45" s="22"/>
    </row>
    <row r="46" spans="1:8" ht="51" x14ac:dyDescent="0.2">
      <c r="B46" s="14" t="s">
        <v>11397</v>
      </c>
      <c r="C46" s="14" t="s">
        <v>11398</v>
      </c>
      <c r="D46" s="24"/>
      <c r="E46" s="14" t="s">
        <v>11425</v>
      </c>
      <c r="F46" s="14" t="s">
        <v>11400</v>
      </c>
      <c r="G46" s="14" t="s">
        <v>11426</v>
      </c>
      <c r="H46" s="13" t="s">
        <v>11402</v>
      </c>
    </row>
    <row r="47" spans="1:8" ht="30" customHeight="1" x14ac:dyDescent="0.2">
      <c r="B47" s="19"/>
      <c r="C47" s="12">
        <f>IF(ISERROR(IF(B47&gt;=15,(B47*5.3)/95,0.837)),"-",IF(B47&gt;=15,(B47*5.3)/95,0.837))</f>
        <v>0.83699999999999997</v>
      </c>
      <c r="D47" s="22"/>
      <c r="E47" s="19"/>
      <c r="F47" s="19"/>
      <c r="G47" s="10" t="str">
        <f>IF(ISERROR((E47/F47)*100),"-",((E47/F47)*100))</f>
        <v>-</v>
      </c>
      <c r="H47" s="9" t="str">
        <f>IF(ISNUMBER(G47),IF(G47&gt;=C47,"YES","-"),"-")</f>
        <v>-</v>
      </c>
    </row>
    <row r="48" spans="1:8" ht="39.950000000000003" customHeight="1" x14ac:dyDescent="0.2"/>
    <row r="49" spans="1:8" ht="24.95" customHeight="1" x14ac:dyDescent="0.2">
      <c r="A49" s="18" t="s">
        <v>12134</v>
      </c>
      <c r="B49" s="17" t="s">
        <v>11427</v>
      </c>
      <c r="F49" s="22"/>
    </row>
    <row r="50" spans="1:8" ht="51" x14ac:dyDescent="0.2">
      <c r="B50" s="14" t="s">
        <v>11397</v>
      </c>
      <c r="C50" s="14" t="s">
        <v>11398</v>
      </c>
      <c r="D50" s="24"/>
      <c r="E50" s="14" t="s">
        <v>11428</v>
      </c>
      <c r="F50" s="14" t="s">
        <v>11429</v>
      </c>
      <c r="G50" s="14" t="s">
        <v>11430</v>
      </c>
      <c r="H50" s="13" t="s">
        <v>11402</v>
      </c>
    </row>
    <row r="51" spans="1:8" ht="30" customHeight="1" x14ac:dyDescent="0.2">
      <c r="B51" s="19"/>
      <c r="C51" s="12">
        <f>IF(ISERROR(IF(B51&gt;=15,(B51*1.3)/95,0.205)),"-",IF(B51&gt;=15,(B51*1.3)/95,0.205))</f>
        <v>0.20499999999999999</v>
      </c>
      <c r="D51" s="22"/>
      <c r="E51" s="19"/>
      <c r="F51" s="19"/>
      <c r="G51" s="10" t="str">
        <f>IF(ISERROR((E51*0.0353)/(F51/3785.33)),"-",((E51*0.0353)/(F51/3785.33)))</f>
        <v>-</v>
      </c>
      <c r="H51" s="9" t="str">
        <f>IF(ISNUMBER(G51),IF(G51&gt;=C51,"YES","-"),"-")</f>
        <v>-</v>
      </c>
    </row>
    <row r="52" spans="1:8" ht="39.950000000000003" customHeight="1" x14ac:dyDescent="0.2"/>
    <row r="53" spans="1:8" ht="24.95" customHeight="1" x14ac:dyDescent="0.2">
      <c r="A53" s="18" t="s">
        <v>12135</v>
      </c>
      <c r="B53" s="17" t="s">
        <v>11396</v>
      </c>
      <c r="F53" s="22"/>
    </row>
    <row r="54" spans="1:8" ht="51" x14ac:dyDescent="0.2">
      <c r="B54" s="14" t="s">
        <v>11397</v>
      </c>
      <c r="C54" s="14" t="s">
        <v>11398</v>
      </c>
      <c r="D54" s="24"/>
      <c r="E54" s="15" t="s">
        <v>11431</v>
      </c>
      <c r="F54" s="14" t="s">
        <v>11400</v>
      </c>
      <c r="G54" s="15" t="s">
        <v>11432</v>
      </c>
      <c r="H54" s="13" t="s">
        <v>11402</v>
      </c>
    </row>
    <row r="55" spans="1:8" ht="30" customHeight="1" x14ac:dyDescent="0.2">
      <c r="B55" s="19"/>
      <c r="C55" s="12">
        <f>IF(ISERROR(IF(B55&gt;=15,(B55*4.43)/95,0.699)),"-",IF(B55&gt;=15,(B55*4.43)/95,0.699))</f>
        <v>0.69899999999999995</v>
      </c>
      <c r="D55" s="22"/>
      <c r="E55" s="19"/>
      <c r="F55" s="19"/>
      <c r="G55" s="10" t="str">
        <f>IF(ISERROR((E55/F55)*100),"-",((E55/F55)*100))</f>
        <v>-</v>
      </c>
      <c r="H55" s="9" t="str">
        <f>IF(ISNUMBER(G55),IF(G55&gt;=C55,"YES","-"),"-")</f>
        <v>-</v>
      </c>
    </row>
    <row r="56" spans="1:8" ht="39.950000000000003" customHeight="1" x14ac:dyDescent="0.2"/>
    <row r="57" spans="1:8" ht="24.95" customHeight="1" x14ac:dyDescent="0.2">
      <c r="A57" s="18" t="s">
        <v>12136</v>
      </c>
      <c r="B57" s="17" t="s">
        <v>11433</v>
      </c>
      <c r="F57" s="22"/>
    </row>
    <row r="58" spans="1:8" ht="51" x14ac:dyDescent="0.2">
      <c r="B58" s="14" t="s">
        <v>11397</v>
      </c>
      <c r="C58" s="14" t="s">
        <v>11398</v>
      </c>
      <c r="D58" s="24"/>
      <c r="E58" s="14" t="s">
        <v>11434</v>
      </c>
      <c r="F58" s="14" t="s">
        <v>11405</v>
      </c>
      <c r="G58" s="14" t="s">
        <v>11435</v>
      </c>
      <c r="H58" s="13" t="s">
        <v>11402</v>
      </c>
    </row>
    <row r="59" spans="1:8" ht="30" customHeight="1" x14ac:dyDescent="0.2">
      <c r="B59" s="19"/>
      <c r="C59" s="12">
        <f>IF(ISERROR(IF(B59&gt;=15,(B59*1.6)/95,0.253)),"-",IF(B59&gt;=15,(B59*1.6)/95,0.253))</f>
        <v>0.253</v>
      </c>
      <c r="D59" s="22"/>
      <c r="E59" s="19"/>
      <c r="F59" s="19"/>
      <c r="G59" s="10" t="str">
        <f>IF(ISERROR(E59/F59)*100,"-",(E59/F59)*100)</f>
        <v>-</v>
      </c>
      <c r="H59" s="9" t="str">
        <f>IF(ISNUMBER(G59),IF(G59&gt;=C59,"YES","-"),"-")</f>
        <v>-</v>
      </c>
    </row>
    <row r="60" spans="1:8" ht="39.950000000000003" customHeight="1" x14ac:dyDescent="0.2"/>
    <row r="61" spans="1:8" ht="24.95" customHeight="1" x14ac:dyDescent="0.2">
      <c r="A61" s="18" t="s">
        <v>12137</v>
      </c>
      <c r="B61" s="17" t="s">
        <v>11436</v>
      </c>
      <c r="F61" s="22"/>
    </row>
    <row r="62" spans="1:8" ht="51" x14ac:dyDescent="0.2">
      <c r="B62" s="14" t="s">
        <v>11397</v>
      </c>
      <c r="C62" s="14" t="s">
        <v>11398</v>
      </c>
      <c r="D62" s="24"/>
      <c r="E62" s="14" t="s">
        <v>11437</v>
      </c>
      <c r="F62" s="14" t="s">
        <v>11422</v>
      </c>
      <c r="G62" s="14" t="s">
        <v>11438</v>
      </c>
      <c r="H62" s="13" t="s">
        <v>11402</v>
      </c>
    </row>
    <row r="63" spans="1:8" ht="30" customHeight="1" x14ac:dyDescent="0.2">
      <c r="B63" s="19"/>
      <c r="C63" s="12">
        <f>IF(ISERROR(IF(B63&gt;=15,(B63*9.5)/95,1.5)),"-",IF(B63&gt;=15,(B63*9.5)/95,1.5))</f>
        <v>1.5</v>
      </c>
      <c r="D63" s="22"/>
      <c r="E63" s="19"/>
      <c r="F63" s="19"/>
      <c r="G63" s="10" t="str">
        <f>IF(ISERROR((E63/F63)*100),"-",((E63/F63)*100))</f>
        <v>-</v>
      </c>
      <c r="H63" s="9" t="str">
        <f>IF(ISNUMBER(G63),IF(G63&gt;=C63,"YES","-"),"-")</f>
        <v>-</v>
      </c>
    </row>
    <row r="64" spans="1:8" ht="39.950000000000003" customHeight="1" x14ac:dyDescent="0.2"/>
    <row r="65" spans="1:11" ht="24.95" customHeight="1" x14ac:dyDescent="0.2">
      <c r="A65" s="18" t="s">
        <v>12138</v>
      </c>
      <c r="B65" s="17" t="s">
        <v>11439</v>
      </c>
      <c r="G65" s="22"/>
    </row>
    <row r="66" spans="1:11" ht="24.95" customHeight="1" x14ac:dyDescent="0.2">
      <c r="A66" s="24"/>
      <c r="B66" s="17" t="s">
        <v>11440</v>
      </c>
    </row>
    <row r="68" spans="1:11" ht="51" x14ac:dyDescent="0.2">
      <c r="B68" s="14" t="s">
        <v>11397</v>
      </c>
      <c r="C68" s="14" t="s">
        <v>11398</v>
      </c>
      <c r="D68" s="24"/>
      <c r="E68" s="14" t="s">
        <v>11441</v>
      </c>
      <c r="F68" s="14" t="s">
        <v>11405</v>
      </c>
      <c r="G68" s="14" t="s">
        <v>11442</v>
      </c>
      <c r="H68" s="13" t="s">
        <v>11402</v>
      </c>
    </row>
    <row r="69" spans="1:11" ht="30" customHeight="1" x14ac:dyDescent="0.2">
      <c r="A69" s="26"/>
      <c r="B69" s="19"/>
      <c r="C69" s="12">
        <f>IF(ISERROR(IF(B69&gt;=15,(0.14*B69)+0.5,2.6)),"-",IF(B69&gt;=15,(0.14*B69)+0.5,2.6))</f>
        <v>2.6</v>
      </c>
      <c r="D69" s="22"/>
      <c r="E69" s="19"/>
      <c r="F69" s="19"/>
      <c r="G69" s="10" t="str">
        <f>IF(ISERROR(E69/F69)*100,"-",(E69/F69)*100)</f>
        <v>-</v>
      </c>
      <c r="H69" s="9" t="str">
        <f>IF(ISNUMBER(G69),IF(G69&gt;=C69,"YES","-"),"-")</f>
        <v>-</v>
      </c>
    </row>
    <row r="70" spans="1:11" x14ac:dyDescent="0.2">
      <c r="A70" s="24"/>
    </row>
    <row r="71" spans="1:11" ht="51" x14ac:dyDescent="0.2">
      <c r="A71" s="24"/>
      <c r="B71" s="14" t="s">
        <v>11397</v>
      </c>
      <c r="C71" s="14" t="s">
        <v>11398</v>
      </c>
      <c r="D71" s="24"/>
      <c r="E71" s="14" t="s">
        <v>11441</v>
      </c>
      <c r="F71" s="14" t="s">
        <v>11405</v>
      </c>
      <c r="G71" s="14" t="s">
        <v>11442</v>
      </c>
      <c r="H71" s="13" t="s">
        <v>11402</v>
      </c>
    </row>
    <row r="72" spans="1:11" ht="30" customHeight="1" x14ac:dyDescent="0.2">
      <c r="A72" s="26"/>
      <c r="B72" s="19"/>
      <c r="C72" s="12">
        <f>IF(ISERROR(IF(B72&gt;=15,B72*0.14,2.1)),"-",IF(B72&gt;=15,B72*0.14,2.1))</f>
        <v>2.1</v>
      </c>
      <c r="D72" s="22"/>
      <c r="E72" s="19"/>
      <c r="F72" s="19"/>
      <c r="G72" s="10" t="str">
        <f>IF(ISERROR(E72/F72)*100,"-",(E72/F72)*100)</f>
        <v>-</v>
      </c>
      <c r="H72" s="9" t="str">
        <f>IF(ISNUMBER(G72),IF(G72&gt;=C72,"YES","-"),"-")</f>
        <v>-</v>
      </c>
    </row>
    <row r="73" spans="1:11" ht="39.950000000000003" customHeight="1" x14ac:dyDescent="0.2"/>
    <row r="74" spans="1:11" ht="24.95" customHeight="1" x14ac:dyDescent="0.2">
      <c r="A74" s="18" t="s">
        <v>12139</v>
      </c>
      <c r="B74" s="17" t="s">
        <v>11424</v>
      </c>
      <c r="F74" s="22"/>
    </row>
    <row r="75" spans="1:11" ht="51" x14ac:dyDescent="0.2">
      <c r="B75" s="14" t="s">
        <v>11397</v>
      </c>
      <c r="C75" s="14" t="s">
        <v>11398</v>
      </c>
      <c r="D75" s="24"/>
      <c r="E75" s="14" t="s">
        <v>11443</v>
      </c>
      <c r="F75" s="14" t="s">
        <v>11400</v>
      </c>
      <c r="G75" s="14" t="s">
        <v>11444</v>
      </c>
      <c r="H75" s="13" t="s">
        <v>11402</v>
      </c>
    </row>
    <row r="76" spans="1:11" ht="30" customHeight="1" x14ac:dyDescent="0.2">
      <c r="B76" s="19"/>
      <c r="C76" s="12">
        <f>IF(ISERROR(IF(B76&gt;=15,(B76*5.3)/95,0.837)),"-",IF(B76&gt;=15,(B76*5.3)/95,0.837))</f>
        <v>0.83699999999999997</v>
      </c>
      <c r="D76" s="22"/>
      <c r="E76" s="19"/>
      <c r="F76" s="19"/>
      <c r="G76" s="10" t="str">
        <f>IF(ISERROR((E76/F76)*100),"-",((E76/F76)*100))</f>
        <v>-</v>
      </c>
      <c r="H76" s="9" t="str">
        <f>IF(ISNUMBER(G76),IF(G76&gt;=C76,"YES","-"),"-")</f>
        <v>-</v>
      </c>
    </row>
    <row r="77" spans="1:11" ht="39.950000000000003" customHeight="1" x14ac:dyDescent="0.2">
      <c r="J77" s="360" t="s">
        <v>12126</v>
      </c>
      <c r="K77" s="360"/>
    </row>
    <row r="78" spans="1:11" ht="24.95" customHeight="1" x14ac:dyDescent="0.2">
      <c r="A78" s="18" t="s">
        <v>11445</v>
      </c>
      <c r="B78" s="17" t="s">
        <v>11446</v>
      </c>
      <c r="F78" s="22"/>
      <c r="J78" s="361"/>
      <c r="K78" s="361"/>
    </row>
    <row r="79" spans="1:11" ht="51" x14ac:dyDescent="0.2">
      <c r="B79" s="14" t="s">
        <v>11397</v>
      </c>
      <c r="C79" s="14" t="s">
        <v>11398</v>
      </c>
      <c r="D79" s="24"/>
      <c r="E79" s="14" t="s">
        <v>11447</v>
      </c>
      <c r="F79" s="14" t="s">
        <v>11429</v>
      </c>
      <c r="G79" s="14" t="s">
        <v>11448</v>
      </c>
      <c r="H79" s="13" t="s">
        <v>11402</v>
      </c>
      <c r="J79" s="13" t="s">
        <v>11412</v>
      </c>
      <c r="K79" s="13" t="s">
        <v>11402</v>
      </c>
    </row>
    <row r="80" spans="1:11" ht="30" customHeight="1" x14ac:dyDescent="0.2">
      <c r="B80" s="19"/>
      <c r="C80" s="12">
        <f>IF(ISERROR(IF(B80&gt;=15,B80,15)),"-",IF(B80&gt;=15,B80,15))</f>
        <v>15</v>
      </c>
      <c r="D80" s="22"/>
      <c r="E80" s="19"/>
      <c r="F80" s="19"/>
      <c r="G80" s="10" t="str">
        <f>IF(ISERROR(((E80/1.036)/F80)*100),"-",(((E80/1.036)/F80)*100))</f>
        <v>-</v>
      </c>
      <c r="H80" s="9" t="str">
        <f>IF(ISNUMBER(G80),IF(G80&gt;=C80,"YES","-"),"-")</f>
        <v>-</v>
      </c>
      <c r="J80" s="12">
        <f>IF(ISERROR(IF(B80&gt;=15,B80*2,30)),"-",IF(B80&gt;=15,B80*2,30))</f>
        <v>30</v>
      </c>
      <c r="K80" s="9" t="str">
        <f>IF(ISNUMBER(G80),IF(G80&gt;=J80,"YES","-"),"-")</f>
        <v>-</v>
      </c>
    </row>
    <row r="81" spans="1:8" ht="39.950000000000003" customHeight="1" x14ac:dyDescent="0.2"/>
    <row r="82" spans="1:8" ht="24.95" customHeight="1" x14ac:dyDescent="0.2">
      <c r="A82" s="18" t="s">
        <v>13919</v>
      </c>
      <c r="B82" s="17" t="s">
        <v>11449</v>
      </c>
      <c r="F82" s="22"/>
    </row>
    <row r="83" spans="1:8" ht="51" x14ac:dyDescent="0.2">
      <c r="B83" s="14" t="s">
        <v>11397</v>
      </c>
      <c r="C83" s="14" t="s">
        <v>11398</v>
      </c>
      <c r="D83" s="24"/>
      <c r="E83" s="14" t="s">
        <v>11450</v>
      </c>
      <c r="F83" s="14" t="s">
        <v>11400</v>
      </c>
      <c r="G83" s="14" t="s">
        <v>11451</v>
      </c>
      <c r="H83" s="13" t="s">
        <v>11402</v>
      </c>
    </row>
    <row r="84" spans="1:8" ht="30" customHeight="1" x14ac:dyDescent="0.2">
      <c r="B84" s="19"/>
      <c r="C84" s="12">
        <f>IF(ISERROR(IF(B84&gt;=15,(B84*20.8)/95,3.284)),"-",IF(B84&gt;=15,(B84*20.8)/95,3.284))</f>
        <v>3.2839999999999998</v>
      </c>
      <c r="D84" s="22"/>
      <c r="E84" s="19"/>
      <c r="F84" s="19"/>
      <c r="G84" s="10" t="str">
        <f>IF(ISERROR((E84/F84)*1000000),"-",((E84/F84)*1000000))</f>
        <v>-</v>
      </c>
      <c r="H84" s="9" t="str">
        <f>IF(ISNUMBER(G84),IF(G84&gt;=C84,"YES","-"),"-")</f>
        <v>-</v>
      </c>
    </row>
    <row r="85" spans="1:8" ht="39.950000000000003" customHeight="1" x14ac:dyDescent="0.2"/>
    <row r="86" spans="1:8" ht="24.95" customHeight="1" x14ac:dyDescent="0.2">
      <c r="A86" s="18" t="s">
        <v>12140</v>
      </c>
      <c r="B86" s="17" t="s">
        <v>11452</v>
      </c>
      <c r="F86" s="22"/>
    </row>
    <row r="87" spans="1:8" ht="51" x14ac:dyDescent="0.2">
      <c r="B87" s="14" t="s">
        <v>11397</v>
      </c>
      <c r="C87" s="14" t="s">
        <v>11398</v>
      </c>
      <c r="D87" s="24"/>
      <c r="E87" s="15" t="s">
        <v>11453</v>
      </c>
      <c r="F87" s="14" t="s">
        <v>11400</v>
      </c>
      <c r="G87" s="14" t="s">
        <v>11454</v>
      </c>
      <c r="H87" s="13" t="s">
        <v>11402</v>
      </c>
    </row>
    <row r="88" spans="1:8" ht="30" customHeight="1" x14ac:dyDescent="0.2">
      <c r="B88" s="19"/>
      <c r="C88" s="12">
        <f>IF(ISERROR(IF(B88&gt;=15,(B88*950)/95,150)),"-",IF(B88&gt;=15,(B88*950)/95,150))</f>
        <v>150</v>
      </c>
      <c r="D88" s="22"/>
      <c r="E88" s="19"/>
      <c r="F88" s="19"/>
      <c r="G88" s="10" t="str">
        <f>IF(ISERROR((E88/F88)*1000000),"-",((E88/F88)*1000000))</f>
        <v>-</v>
      </c>
      <c r="H88" s="9" t="str">
        <f>IF(ISNUMBER(G88),IF(G88&gt;=C88,"YES","-"),"-")</f>
        <v>-</v>
      </c>
    </row>
    <row r="89" spans="1:8" ht="39.950000000000003" customHeight="1" x14ac:dyDescent="0.2"/>
    <row r="90" spans="1:8" ht="30" customHeight="1" x14ac:dyDescent="0.2">
      <c r="A90" s="18" t="s">
        <v>12141</v>
      </c>
      <c r="B90" s="17" t="s">
        <v>11455</v>
      </c>
      <c r="F90" s="22"/>
    </row>
    <row r="91" spans="1:8" ht="51" x14ac:dyDescent="0.2">
      <c r="B91" s="14" t="s">
        <v>11397</v>
      </c>
      <c r="C91" s="14" t="s">
        <v>11398</v>
      </c>
      <c r="D91" s="24"/>
      <c r="E91" s="14" t="s">
        <v>11456</v>
      </c>
      <c r="F91" s="14" t="s">
        <v>11405</v>
      </c>
      <c r="G91" s="14" t="s">
        <v>11457</v>
      </c>
      <c r="H91" s="13" t="s">
        <v>11402</v>
      </c>
    </row>
    <row r="92" spans="1:8" ht="30" customHeight="1" x14ac:dyDescent="0.2">
      <c r="B92" s="19"/>
      <c r="C92" s="12">
        <f>IF(ISERROR(IF(B92&gt;=21,((B92*6.8)/95),1.5)),"-",(IF(B92&gt;=21,((B92*6.8)/95),1.5)))</f>
        <v>1.5</v>
      </c>
      <c r="D92" s="22"/>
      <c r="E92" s="19"/>
      <c r="F92" s="19"/>
      <c r="G92" s="10" t="str">
        <f>IF(ISERROR(E92/F92)*100,"-",(E92/F92)*100)</f>
        <v>-</v>
      </c>
      <c r="H92" s="9" t="str">
        <f>IF(ISNUMBER(G92),IF(G92&gt;=C92,"YES","-"),"-")</f>
        <v>-</v>
      </c>
    </row>
    <row r="93" spans="1:8" ht="39.950000000000003" customHeight="1" x14ac:dyDescent="0.2">
      <c r="B93" s="8" t="s">
        <v>11566</v>
      </c>
    </row>
    <row r="94" spans="1:8" ht="24.95" customHeight="1" x14ac:dyDescent="0.2">
      <c r="A94" s="18" t="s">
        <v>12149</v>
      </c>
      <c r="B94" s="17" t="s">
        <v>11458</v>
      </c>
      <c r="F94" s="22"/>
    </row>
    <row r="95" spans="1:8" ht="51" x14ac:dyDescent="0.2">
      <c r="B95" s="14" t="s">
        <v>11397</v>
      </c>
      <c r="C95" s="14" t="s">
        <v>11398</v>
      </c>
      <c r="D95" s="24"/>
      <c r="E95" s="14" t="s">
        <v>11459</v>
      </c>
      <c r="F95" s="14" t="s">
        <v>11400</v>
      </c>
      <c r="G95" s="14" t="s">
        <v>11460</v>
      </c>
      <c r="H95" s="13" t="s">
        <v>11402</v>
      </c>
    </row>
    <row r="96" spans="1:8" ht="30" customHeight="1" x14ac:dyDescent="0.2">
      <c r="B96" s="19"/>
      <c r="C96" s="12">
        <f>IF(ISERROR(IF(B96&gt;=15,(B96*1.6)/95,0.253)),"-",IF(B96&gt;=15,(B96*1.6)/95,0.253))</f>
        <v>0.253</v>
      </c>
      <c r="D96" s="22"/>
      <c r="E96" s="19"/>
      <c r="F96" s="19"/>
      <c r="G96" s="10" t="str">
        <f>IF(ISERROR((E96/F96)*100),"-",((E96/F96)*100))</f>
        <v>-</v>
      </c>
      <c r="H96" s="9" t="str">
        <f>IF(ISNUMBER(G96),IF(G96&gt;=C96,"YES","-"),"-")</f>
        <v>-</v>
      </c>
    </row>
    <row r="97" spans="1:8" ht="39.950000000000003" customHeight="1" x14ac:dyDescent="0.2"/>
    <row r="98" spans="1:8" s="27" customFormat="1" ht="24.95" customHeight="1" x14ac:dyDescent="0.2">
      <c r="A98" s="18" t="s">
        <v>12142</v>
      </c>
      <c r="B98" s="17" t="s">
        <v>11461</v>
      </c>
      <c r="C98" s="5"/>
      <c r="D98" s="5"/>
      <c r="E98" s="5"/>
      <c r="F98" s="5"/>
      <c r="G98" s="22"/>
      <c r="H98" s="22"/>
    </row>
    <row r="99" spans="1:8" ht="24.95" customHeight="1" x14ac:dyDescent="0.2">
      <c r="A99" s="24"/>
      <c r="B99" s="17" t="s">
        <v>11462</v>
      </c>
    </row>
    <row r="101" spans="1:8" ht="50.1" customHeight="1" x14ac:dyDescent="0.2">
      <c r="B101" s="14" t="s">
        <v>11397</v>
      </c>
      <c r="C101" s="14" t="s">
        <v>11398</v>
      </c>
      <c r="D101" s="24"/>
      <c r="E101" s="14" t="s">
        <v>11463</v>
      </c>
      <c r="F101" s="14" t="s">
        <v>11405</v>
      </c>
      <c r="G101" s="14" t="s">
        <v>11464</v>
      </c>
      <c r="H101" s="29" t="s">
        <v>11402</v>
      </c>
    </row>
    <row r="102" spans="1:8" ht="30" customHeight="1" x14ac:dyDescent="0.2">
      <c r="A102" s="26"/>
      <c r="B102" s="19"/>
      <c r="C102" s="12">
        <f>IF(ISERROR(IF(B102&gt;=15,(0.13*B102)+0.5,2.45)),"-",IF(B102&gt;=15,(0.13*B102)+0.5,2.45))</f>
        <v>2.4500000000000002</v>
      </c>
      <c r="D102" s="22"/>
      <c r="E102" s="19"/>
      <c r="F102" s="19"/>
      <c r="G102" s="10" t="str">
        <f>IF(ISERROR((E102/F102)*100),"-",((E102/F102)*100))</f>
        <v>-</v>
      </c>
      <c r="H102" s="9" t="str">
        <f>IF(ISNUMBER(G102),IF(G102&gt;=C102,"YES","-"),"-")</f>
        <v>-</v>
      </c>
    </row>
    <row r="103" spans="1:8" s="28" customFormat="1" x14ac:dyDescent="0.2">
      <c r="A103" s="24"/>
      <c r="B103" s="5"/>
      <c r="C103" s="5"/>
      <c r="D103" s="5"/>
      <c r="E103" s="5"/>
      <c r="F103" s="5"/>
      <c r="G103" s="5"/>
      <c r="H103" s="24"/>
    </row>
    <row r="104" spans="1:8" s="27" customFormat="1" ht="50.1" customHeight="1" x14ac:dyDescent="0.25">
      <c r="A104" s="24"/>
      <c r="B104" s="14" t="s">
        <v>11397</v>
      </c>
      <c r="C104" s="14" t="s">
        <v>11398</v>
      </c>
      <c r="D104" s="24"/>
      <c r="E104" s="14" t="s">
        <v>11463</v>
      </c>
      <c r="F104" s="14" t="s">
        <v>11405</v>
      </c>
      <c r="G104" s="14" t="s">
        <v>11464</v>
      </c>
      <c r="H104" s="13" t="s">
        <v>11402</v>
      </c>
    </row>
    <row r="105" spans="1:8" ht="30" customHeight="1" x14ac:dyDescent="0.2">
      <c r="A105" s="26"/>
      <c r="B105" s="19"/>
      <c r="C105" s="12">
        <f>IF(ISERROR(IF(B105&gt;=15,B105*0.13,1.95)),"-",IF(B105&gt;=15,B105*0.13,1.95))</f>
        <v>1.95</v>
      </c>
      <c r="D105" s="22"/>
      <c r="E105" s="19"/>
      <c r="F105" s="19"/>
      <c r="G105" s="10" t="str">
        <f>IF(ISERROR((E105/F105)*100),"-",((E105/F105)*100))</f>
        <v>-</v>
      </c>
      <c r="H105" s="9" t="str">
        <f>IF(ISNUMBER(G105),IF(G105&gt;=C105,"YES","-"),"-")</f>
        <v>-</v>
      </c>
    </row>
    <row r="106" spans="1:8" ht="39.950000000000003" customHeight="1" x14ac:dyDescent="0.2">
      <c r="H106" s="24"/>
    </row>
    <row r="107" spans="1:8" ht="24.95" customHeight="1" x14ac:dyDescent="0.2">
      <c r="A107" s="18" t="s">
        <v>12143</v>
      </c>
      <c r="B107" s="17" t="s">
        <v>11465</v>
      </c>
      <c r="F107" s="22"/>
    </row>
    <row r="108" spans="1:8" ht="51" x14ac:dyDescent="0.2">
      <c r="B108" s="14" t="s">
        <v>11397</v>
      </c>
      <c r="C108" s="14" t="s">
        <v>11398</v>
      </c>
      <c r="D108" s="24"/>
      <c r="E108" s="14" t="s">
        <v>11466</v>
      </c>
      <c r="F108" s="14" t="s">
        <v>11400</v>
      </c>
      <c r="G108" s="14" t="s">
        <v>11467</v>
      </c>
      <c r="H108" s="13" t="s">
        <v>11402</v>
      </c>
    </row>
    <row r="109" spans="1:8" ht="30" customHeight="1" x14ac:dyDescent="0.2">
      <c r="B109" s="19"/>
      <c r="C109" s="12">
        <f>IF(ISERROR(IF(B109&gt;=15,(B109*2.5)/95,0.395)),"-",(IF(B109&gt;=15,(B109*2.5)/95,0.395)))</f>
        <v>0.39500000000000002</v>
      </c>
      <c r="D109" s="22"/>
      <c r="E109" s="19"/>
      <c r="F109" s="19"/>
      <c r="G109" s="10" t="str">
        <f>IF(ISERROR((E109/F109)*100),"-",((E109/F109)*100))</f>
        <v>-</v>
      </c>
      <c r="H109" s="9" t="str">
        <f>IF(ISNUMBER(G109),IF(G109&gt;=C109,"YES","-"),"-")</f>
        <v>-</v>
      </c>
    </row>
    <row r="110" spans="1:8" ht="39.950000000000003" customHeight="1" x14ac:dyDescent="0.2"/>
    <row r="111" spans="1:8" ht="24.95" customHeight="1" x14ac:dyDescent="0.2">
      <c r="A111" s="18" t="s">
        <v>12144</v>
      </c>
      <c r="B111" s="17" t="s">
        <v>11465</v>
      </c>
      <c r="F111" s="22"/>
    </row>
    <row r="112" spans="1:8" ht="51" x14ac:dyDescent="0.2">
      <c r="B112" s="14" t="s">
        <v>11397</v>
      </c>
      <c r="C112" s="14" t="s">
        <v>11398</v>
      </c>
      <c r="D112" s="24"/>
      <c r="E112" s="14" t="s">
        <v>11468</v>
      </c>
      <c r="F112" s="14" t="s">
        <v>11400</v>
      </c>
      <c r="G112" s="14" t="s">
        <v>11469</v>
      </c>
      <c r="H112" s="13" t="s">
        <v>11402</v>
      </c>
    </row>
    <row r="113" spans="1:11" ht="30" customHeight="1" x14ac:dyDescent="0.2">
      <c r="B113" s="19"/>
      <c r="C113" s="12">
        <f>IF(ISERROR(IF(B113&gt;=15,(B113*2.5)/95,0.395)),"-",IF(B113&gt;=15,(B113*2.5)/95,0.395))</f>
        <v>0.39500000000000002</v>
      </c>
      <c r="D113" s="22"/>
      <c r="E113" s="19"/>
      <c r="F113" s="19"/>
      <c r="G113" s="10" t="str">
        <f>IF(ISERROR((E113/F113)*100),"-",((E113/F113)*100))</f>
        <v>-</v>
      </c>
      <c r="H113" s="9" t="str">
        <f>IF(ISNUMBER(G113),IF(G113&gt;=C113,"YES","-"),"-")</f>
        <v>-</v>
      </c>
    </row>
    <row r="114" spans="1:11" ht="39.950000000000003" customHeight="1" x14ac:dyDescent="0.2"/>
    <row r="115" spans="1:11" ht="24.95" customHeight="1" x14ac:dyDescent="0.2">
      <c r="A115" s="18" t="s">
        <v>12145</v>
      </c>
      <c r="B115" s="17" t="s">
        <v>11470</v>
      </c>
      <c r="F115" s="22"/>
    </row>
    <row r="116" spans="1:11" ht="51" x14ac:dyDescent="0.2">
      <c r="B116" s="14" t="s">
        <v>11397</v>
      </c>
      <c r="C116" s="14" t="s">
        <v>11398</v>
      </c>
      <c r="D116" s="24"/>
      <c r="E116" s="14" t="s">
        <v>11471</v>
      </c>
      <c r="F116" s="14" t="s">
        <v>11422</v>
      </c>
      <c r="G116" s="14" t="s">
        <v>11472</v>
      </c>
      <c r="H116" s="13" t="s">
        <v>11402</v>
      </c>
    </row>
    <row r="117" spans="1:11" ht="30" customHeight="1" x14ac:dyDescent="0.2">
      <c r="B117" s="19"/>
      <c r="C117" s="12">
        <f>IF(ISERROR(IF(B117&gt;=15,(B117*3.2)/95,0.505)),"-",IF(B117&gt;=15,(B117*3.2)/95,0.505))</f>
        <v>0.505</v>
      </c>
      <c r="D117" s="22"/>
      <c r="E117" s="19"/>
      <c r="F117" s="19"/>
      <c r="G117" s="10" t="str">
        <f>IF(ISERROR((E117*0.0353)/(F117/3785.33)),"-",((E117*0.0353)/(F117/3785.33)))</f>
        <v>-</v>
      </c>
      <c r="H117" s="9" t="str">
        <f>IF(ISNUMBER(G117),IF(G117&gt;=C117,"YES","-"),"-")</f>
        <v>-</v>
      </c>
    </row>
    <row r="118" spans="1:11" ht="39.950000000000003" customHeight="1" x14ac:dyDescent="0.2"/>
    <row r="119" spans="1:11" ht="24.95" customHeight="1" x14ac:dyDescent="0.2">
      <c r="A119" s="18" t="s">
        <v>12146</v>
      </c>
      <c r="B119" s="25" t="s">
        <v>11473</v>
      </c>
      <c r="F119" s="22"/>
    </row>
    <row r="120" spans="1:11" ht="51" x14ac:dyDescent="0.2">
      <c r="B120" s="14" t="s">
        <v>11397</v>
      </c>
      <c r="C120" s="14" t="s">
        <v>11474</v>
      </c>
      <c r="D120" s="24"/>
      <c r="E120" s="15" t="s">
        <v>11475</v>
      </c>
      <c r="F120" s="15" t="s">
        <v>11476</v>
      </c>
      <c r="G120" s="15" t="s">
        <v>11477</v>
      </c>
      <c r="H120" s="13" t="s">
        <v>11402</v>
      </c>
    </row>
    <row r="121" spans="1:11" ht="30" customHeight="1" x14ac:dyDescent="0.2">
      <c r="B121" s="11"/>
      <c r="C121" s="23">
        <f>IF(ISERROR(IF(B121&gt;=15,(B121*6.33)/95,1)),"-",IF(B121&gt;=15,(B121*6.33)/95,1))</f>
        <v>1</v>
      </c>
      <c r="D121" s="22"/>
      <c r="E121" s="11"/>
      <c r="F121" s="11"/>
      <c r="G121" s="10" t="str">
        <f>IF(ISERROR((E121/F121)*100),"-",((E121/F121)*100))</f>
        <v>-</v>
      </c>
      <c r="H121" s="9" t="str">
        <f>IF(ISNUMBER(G121),IF(G121&gt;=C121,"YES","-"),"-")</f>
        <v>-</v>
      </c>
    </row>
    <row r="122" spans="1:11" ht="39.950000000000003" customHeight="1" x14ac:dyDescent="0.2">
      <c r="B122" s="8" t="s">
        <v>12150</v>
      </c>
    </row>
    <row r="123" spans="1:11" ht="30" customHeight="1" x14ac:dyDescent="0.2">
      <c r="A123" s="18" t="s">
        <v>12147</v>
      </c>
      <c r="B123" s="17" t="s">
        <v>11478</v>
      </c>
      <c r="F123" s="21"/>
    </row>
    <row r="124" spans="1:11" ht="51" x14ac:dyDescent="0.2">
      <c r="B124" s="14" t="s">
        <v>11397</v>
      </c>
      <c r="C124" s="14" t="s">
        <v>11398</v>
      </c>
      <c r="E124" s="15" t="s">
        <v>11479</v>
      </c>
      <c r="F124" s="15" t="s">
        <v>11400</v>
      </c>
      <c r="G124" s="14" t="s">
        <v>11480</v>
      </c>
      <c r="H124" s="13" t="s">
        <v>11402</v>
      </c>
    </row>
    <row r="125" spans="1:11" ht="30" customHeight="1" x14ac:dyDescent="0.2">
      <c r="B125" s="11"/>
      <c r="C125" s="20">
        <f>IF(ISERROR(IF(B125&gt;=15,B125/95,0.158)),"-",IF(B125&gt;=15,B125/95,0.158))</f>
        <v>0.158</v>
      </c>
      <c r="E125" s="19"/>
      <c r="F125" s="19"/>
      <c r="G125" s="10" t="str">
        <f>IF(ISERROR((E125/F125)*100),"-",((E125/F125)*100))</f>
        <v>-</v>
      </c>
      <c r="H125" s="9" t="str">
        <f>IF(ISNUMBER(G125),IF(G125&gt;=C125,"YES","-"),"-")</f>
        <v>-</v>
      </c>
    </row>
    <row r="126" spans="1:11" ht="39.950000000000003" customHeight="1" x14ac:dyDescent="0.2">
      <c r="B126" s="8" t="s">
        <v>11481</v>
      </c>
      <c r="K126" s="7"/>
    </row>
    <row r="127" spans="1:11" ht="30" customHeight="1" x14ac:dyDescent="0.2">
      <c r="A127" s="18" t="s">
        <v>11482</v>
      </c>
      <c r="B127" s="17" t="s">
        <v>11483</v>
      </c>
      <c r="F127" s="16"/>
    </row>
    <row r="128" spans="1:11" ht="51" x14ac:dyDescent="0.2">
      <c r="B128" s="14" t="s">
        <v>11397</v>
      </c>
      <c r="C128" s="14" t="s">
        <v>11398</v>
      </c>
      <c r="E128" s="15" t="s">
        <v>11484</v>
      </c>
      <c r="F128" s="15" t="s">
        <v>11400</v>
      </c>
      <c r="G128" s="14" t="s">
        <v>11485</v>
      </c>
      <c r="H128" s="13" t="s">
        <v>11402</v>
      </c>
    </row>
    <row r="129" spans="2:11" ht="30" customHeight="1" x14ac:dyDescent="0.2">
      <c r="B129" s="11"/>
      <c r="C129" s="12">
        <f>IF(ISERROR(IF(B129&gt;=15,((B129*2)/95),0.316)),"-",IF(B129&gt;=15,((B129*2)/95),0.316))</f>
        <v>0.316</v>
      </c>
      <c r="E129" s="11"/>
      <c r="F129" s="11"/>
      <c r="G129" s="10" t="str">
        <f>IF(ISERROR((E129/F129)*100),"-",((E129/F129)*100))</f>
        <v>-</v>
      </c>
      <c r="H129" s="9" t="str">
        <f>IF(ISNUMBER(G129),IF(G129&gt;=C129,"YES","-"),"-")</f>
        <v>-</v>
      </c>
    </row>
    <row r="130" spans="2:11" ht="25.5" customHeight="1" x14ac:dyDescent="0.2">
      <c r="B130" s="8" t="s">
        <v>11481</v>
      </c>
      <c r="K130" s="7"/>
    </row>
  </sheetData>
  <sheetProtection algorithmName="SHA-512" hashValue="SRMmgSbID615oOMGBj9jDYlQzi7zI6dGYqnovnfqLO8h3+Xh+TKVkWBC+HWGftKnsBJkl0TZNBTM9icJZvgBIA==" saltValue="KLd2+orquLJDOSHv87I+/g==" spinCount="100000" sheet="1" objects="1" scenarios="1"/>
  <mergeCells count="3">
    <mergeCell ref="F36:H36"/>
    <mergeCell ref="J77:K78"/>
    <mergeCell ref="J24:K25"/>
  </mergeCells>
  <printOptions horizontalCentered="1"/>
  <pageMargins left="0.55000000000000004" right="0.75" top="1" bottom="1" header="0.5" footer="0.5"/>
  <pageSetup scale="76" orientation="landscape" r:id="rId1"/>
  <headerFooter alignWithMargins="0"/>
  <rowBreaks count="5" manualBreakCount="5">
    <brk id="30" max="10" man="1"/>
    <brk id="47" max="10" man="1"/>
    <brk id="81" max="10" man="1"/>
    <brk id="97" max="10" man="1"/>
    <brk id="113" max="1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0"/>
  <sheetViews>
    <sheetView zoomScaleNormal="100" workbookViewId="0">
      <pane ySplit="4" topLeftCell="A295" activePane="bottomLeft" state="frozen"/>
      <selection pane="bottomLeft" activeCell="E2" sqref="E2"/>
    </sheetView>
  </sheetViews>
  <sheetFormatPr defaultRowHeight="28.5" customHeight="1" x14ac:dyDescent="0.25"/>
  <cols>
    <col min="1" max="1" width="8.7109375" style="148" customWidth="1"/>
    <col min="2" max="2" width="12.7109375" style="144" bestFit="1" customWidth="1"/>
    <col min="3" max="3" width="44.7109375" style="144" customWidth="1"/>
    <col min="4" max="4" width="8.7109375" style="144" customWidth="1"/>
    <col min="5" max="5" width="12.7109375" style="144" bestFit="1" customWidth="1"/>
    <col min="6" max="6" width="12.140625" style="150" customWidth="1"/>
    <col min="7" max="7" width="22.28515625" style="150" customWidth="1"/>
    <col min="8" max="8" width="13.7109375" style="144" customWidth="1"/>
    <col min="9" max="9" width="22.28515625" style="148" customWidth="1"/>
    <col min="10" max="16384" width="9.140625" style="43"/>
  </cols>
  <sheetData>
    <row r="1" spans="1:9" ht="28.5" customHeight="1" x14ac:dyDescent="0.35">
      <c r="A1" s="160" t="s">
        <v>11580</v>
      </c>
      <c r="B1" s="160"/>
      <c r="C1" s="160"/>
      <c r="D1" s="160"/>
      <c r="E1" s="160"/>
      <c r="F1" s="160"/>
      <c r="G1" s="160"/>
      <c r="H1" s="158" t="str">
        <f>'Flavor Unfitness Worksheet'!J1</f>
        <v>Version 2021.1</v>
      </c>
      <c r="I1" s="160"/>
    </row>
    <row r="2" spans="1:9" ht="28.5" customHeight="1" x14ac:dyDescent="0.25">
      <c r="A2" s="367" t="s">
        <v>11581</v>
      </c>
      <c r="B2" s="367"/>
      <c r="C2" s="367"/>
      <c r="D2" s="142" t="s">
        <v>1</v>
      </c>
      <c r="E2" s="106"/>
      <c r="F2" s="143"/>
      <c r="G2" s="143"/>
      <c r="I2" s="142"/>
    </row>
    <row r="3" spans="1:9" ht="28.5" customHeight="1" x14ac:dyDescent="0.25">
      <c r="A3" s="367"/>
      <c r="B3" s="367"/>
      <c r="C3" s="367"/>
      <c r="D3" s="142" t="s">
        <v>11582</v>
      </c>
      <c r="E3" s="145" t="str">
        <f>IF(ISNUMBER(E2),IF(F3="-","NO","YES"),"-")</f>
        <v>-</v>
      </c>
      <c r="F3" s="368" t="str">
        <f>IF(ISERROR(VLOOKUP(E2,A7:C605,3,FALSE)),"-",(VLOOKUP(E2,A7:C605,3,FALSE)))</f>
        <v>-</v>
      </c>
      <c r="G3" s="369"/>
      <c r="H3" s="146"/>
      <c r="I3" s="43"/>
    </row>
    <row r="4" spans="1:9" ht="28.5" customHeight="1" x14ac:dyDescent="0.25">
      <c r="A4" s="251" t="s">
        <v>13256</v>
      </c>
      <c r="B4" s="107"/>
      <c r="C4" s="107"/>
      <c r="F4" s="370" t="str">
        <f>IF(ISERROR(IF(VLOOKUP(E2,A7:E464,2,FALSE)="Nat","Natural Only",IF(VLOOKUP(E2,A7:E464,2,FALSE)="Art","Artificial Only","  "))),"  ",(IF(VLOOKUP(E2,A7:E464,2,FALSE)="Nat","Natural Only",IF(VLOOKUP(E2,A7:E464,2,FALSE)="Art","Artificial Only","  "))))</f>
        <v xml:space="preserve">  </v>
      </c>
      <c r="G4" s="370"/>
      <c r="H4" s="147"/>
    </row>
    <row r="5" spans="1:9" ht="28.5" customHeight="1" x14ac:dyDescent="0.25">
      <c r="C5" s="149" t="s">
        <v>11583</v>
      </c>
      <c r="G5" s="149"/>
    </row>
    <row r="6" spans="1:9" ht="28.5" customHeight="1" x14ac:dyDescent="0.25">
      <c r="A6" s="151" t="s">
        <v>1</v>
      </c>
      <c r="B6" s="152" t="s">
        <v>11584</v>
      </c>
      <c r="C6" s="371" t="s">
        <v>11585</v>
      </c>
      <c r="D6" s="372"/>
      <c r="E6" s="151" t="s">
        <v>11586</v>
      </c>
      <c r="F6" s="371" t="s">
        <v>2071</v>
      </c>
      <c r="G6" s="373"/>
      <c r="H6" s="372"/>
      <c r="I6" s="43"/>
    </row>
    <row r="7" spans="1:9" ht="28.5" customHeight="1" x14ac:dyDescent="0.25">
      <c r="A7" s="153">
        <v>2002</v>
      </c>
      <c r="B7" s="154"/>
      <c r="C7" s="364" t="s">
        <v>2079</v>
      </c>
      <c r="D7" s="365"/>
      <c r="E7" s="153" t="s">
        <v>2078</v>
      </c>
      <c r="F7" s="364" t="s">
        <v>11587</v>
      </c>
      <c r="G7" s="366"/>
      <c r="H7" s="365"/>
      <c r="I7" s="43"/>
    </row>
    <row r="8" spans="1:9" ht="28.5" customHeight="1" x14ac:dyDescent="0.25">
      <c r="A8" s="153">
        <v>2003</v>
      </c>
      <c r="B8" s="154"/>
      <c r="C8" s="364" t="s">
        <v>2086</v>
      </c>
      <c r="D8" s="365"/>
      <c r="E8" s="153" t="s">
        <v>2085</v>
      </c>
      <c r="F8" s="364" t="s">
        <v>2088</v>
      </c>
      <c r="G8" s="366"/>
      <c r="H8" s="365"/>
      <c r="I8" s="43"/>
    </row>
    <row r="9" spans="1:9" ht="28.5" customHeight="1" x14ac:dyDescent="0.25">
      <c r="A9" s="153">
        <v>2005</v>
      </c>
      <c r="B9" s="154"/>
      <c r="C9" s="364" t="s">
        <v>2097</v>
      </c>
      <c r="D9" s="365"/>
      <c r="E9" s="153" t="s">
        <v>11588</v>
      </c>
      <c r="F9" s="364" t="s">
        <v>11589</v>
      </c>
      <c r="G9" s="366"/>
      <c r="H9" s="365"/>
      <c r="I9" s="43"/>
    </row>
    <row r="10" spans="1:9" ht="28.5" customHeight="1" x14ac:dyDescent="0.25">
      <c r="A10" s="153">
        <v>2008</v>
      </c>
      <c r="B10" s="154"/>
      <c r="C10" s="364" t="s">
        <v>2116</v>
      </c>
      <c r="D10" s="365"/>
      <c r="E10" s="153" t="s">
        <v>2115</v>
      </c>
      <c r="F10" s="364" t="s">
        <v>11590</v>
      </c>
      <c r="G10" s="366"/>
      <c r="H10" s="365"/>
      <c r="I10" s="43"/>
    </row>
    <row r="11" spans="1:9" ht="28.5" customHeight="1" x14ac:dyDescent="0.25">
      <c r="A11" s="153">
        <v>2009</v>
      </c>
      <c r="B11" s="154"/>
      <c r="C11" s="364" t="s">
        <v>2124</v>
      </c>
      <c r="D11" s="365"/>
      <c r="E11" s="153" t="s">
        <v>2123</v>
      </c>
      <c r="F11" s="364" t="s">
        <v>11591</v>
      </c>
      <c r="G11" s="366"/>
      <c r="H11" s="365"/>
      <c r="I11" s="43"/>
    </row>
    <row r="12" spans="1:9" ht="28.5" customHeight="1" x14ac:dyDescent="0.25">
      <c r="A12" s="153">
        <v>2018</v>
      </c>
      <c r="B12" s="151" t="s">
        <v>11592</v>
      </c>
      <c r="C12" s="364" t="s">
        <v>11593</v>
      </c>
      <c r="D12" s="365"/>
      <c r="E12" s="153" t="s">
        <v>2155</v>
      </c>
      <c r="F12" s="364" t="s">
        <v>11594</v>
      </c>
      <c r="G12" s="366"/>
      <c r="H12" s="365"/>
      <c r="I12" s="43"/>
    </row>
    <row r="13" spans="1:9" ht="28.5" customHeight="1" x14ac:dyDescent="0.25">
      <c r="A13" s="153">
        <v>2028</v>
      </c>
      <c r="B13" s="154"/>
      <c r="C13" s="364" t="s">
        <v>11595</v>
      </c>
      <c r="D13" s="365"/>
      <c r="E13" s="153" t="s">
        <v>2221</v>
      </c>
      <c r="F13" s="364" t="s">
        <v>2223</v>
      </c>
      <c r="G13" s="366"/>
      <c r="H13" s="365"/>
      <c r="I13" s="43"/>
    </row>
    <row r="14" spans="1:9" ht="28.5" customHeight="1" x14ac:dyDescent="0.25">
      <c r="A14" s="153">
        <v>2032</v>
      </c>
      <c r="B14" s="154"/>
      <c r="C14" s="364" t="s">
        <v>11596</v>
      </c>
      <c r="D14" s="365"/>
      <c r="E14" s="153" t="s">
        <v>2245</v>
      </c>
      <c r="F14" s="364" t="s">
        <v>11597</v>
      </c>
      <c r="G14" s="366"/>
      <c r="H14" s="365"/>
      <c r="I14" s="43"/>
    </row>
    <row r="15" spans="1:9" ht="28.5" customHeight="1" x14ac:dyDescent="0.25">
      <c r="A15" s="153">
        <v>2034</v>
      </c>
      <c r="B15" s="154"/>
      <c r="C15" s="364" t="s">
        <v>11598</v>
      </c>
      <c r="D15" s="365"/>
      <c r="E15" s="153" t="s">
        <v>2259</v>
      </c>
      <c r="F15" s="364" t="s">
        <v>11599</v>
      </c>
      <c r="G15" s="366"/>
      <c r="H15" s="365"/>
      <c r="I15" s="43"/>
    </row>
    <row r="16" spans="1:9" ht="28.5" customHeight="1" x14ac:dyDescent="0.25">
      <c r="A16" s="153">
        <v>2035</v>
      </c>
      <c r="B16" s="154"/>
      <c r="C16" s="364" t="s">
        <v>11600</v>
      </c>
      <c r="D16" s="365"/>
      <c r="E16" s="153" t="s">
        <v>11601</v>
      </c>
      <c r="F16" s="364" t="s">
        <v>2270</v>
      </c>
      <c r="G16" s="366"/>
      <c r="H16" s="365"/>
      <c r="I16" s="43"/>
    </row>
    <row r="17" spans="1:9" ht="28.5" customHeight="1" x14ac:dyDescent="0.25">
      <c r="A17" s="153">
        <v>2036</v>
      </c>
      <c r="B17" s="154"/>
      <c r="C17" s="364" t="s">
        <v>11602</v>
      </c>
      <c r="D17" s="365"/>
      <c r="E17" s="153" t="s">
        <v>2271</v>
      </c>
      <c r="F17" s="364" t="s">
        <v>11603</v>
      </c>
      <c r="G17" s="366"/>
      <c r="H17" s="365"/>
      <c r="I17" s="43"/>
    </row>
    <row r="18" spans="1:9" ht="28.5" customHeight="1" x14ac:dyDescent="0.25">
      <c r="A18" s="153">
        <v>2037</v>
      </c>
      <c r="B18" s="154"/>
      <c r="C18" s="364" t="s">
        <v>11604</v>
      </c>
      <c r="D18" s="365"/>
      <c r="E18" s="153" t="s">
        <v>2278</v>
      </c>
      <c r="F18" s="364" t="s">
        <v>11605</v>
      </c>
      <c r="G18" s="366"/>
      <c r="H18" s="365"/>
      <c r="I18" s="43"/>
    </row>
    <row r="19" spans="1:9" ht="28.5" customHeight="1" x14ac:dyDescent="0.25">
      <c r="A19" s="153">
        <v>2042</v>
      </c>
      <c r="B19" s="154"/>
      <c r="C19" s="364" t="s">
        <v>11606</v>
      </c>
      <c r="D19" s="365"/>
      <c r="E19" s="153" t="s">
        <v>2305</v>
      </c>
      <c r="F19" s="364" t="s">
        <v>11607</v>
      </c>
      <c r="G19" s="366"/>
      <c r="H19" s="365"/>
      <c r="I19" s="43"/>
    </row>
    <row r="20" spans="1:9" ht="28.5" customHeight="1" x14ac:dyDescent="0.25">
      <c r="A20" s="153">
        <v>2045</v>
      </c>
      <c r="B20" s="154"/>
      <c r="C20" s="364" t="s">
        <v>11608</v>
      </c>
      <c r="D20" s="365"/>
      <c r="E20" s="153" t="s">
        <v>2321</v>
      </c>
      <c r="F20" s="364" t="s">
        <v>11609</v>
      </c>
      <c r="G20" s="366"/>
      <c r="H20" s="365"/>
      <c r="I20" s="43"/>
    </row>
    <row r="21" spans="1:9" ht="28.5" customHeight="1" x14ac:dyDescent="0.25">
      <c r="A21" s="153">
        <v>2046</v>
      </c>
      <c r="B21" s="151" t="s">
        <v>11592</v>
      </c>
      <c r="C21" s="364" t="s">
        <v>11610</v>
      </c>
      <c r="D21" s="365"/>
      <c r="E21" s="153" t="s">
        <v>2330</v>
      </c>
      <c r="F21" s="364"/>
      <c r="G21" s="366"/>
      <c r="H21" s="365"/>
      <c r="I21" s="43"/>
    </row>
    <row r="22" spans="1:9" ht="28.5" customHeight="1" x14ac:dyDescent="0.25">
      <c r="A22" s="153">
        <v>2051</v>
      </c>
      <c r="B22" s="151" t="s">
        <v>11592</v>
      </c>
      <c r="C22" s="364" t="s">
        <v>11611</v>
      </c>
      <c r="D22" s="365"/>
      <c r="E22" s="153" t="s">
        <v>2347</v>
      </c>
      <c r="F22" s="364" t="s">
        <v>2349</v>
      </c>
      <c r="G22" s="366"/>
      <c r="H22" s="365"/>
      <c r="I22" s="43"/>
    </row>
    <row r="23" spans="1:9" ht="28.5" customHeight="1" x14ac:dyDescent="0.25">
      <c r="A23" s="153">
        <v>2053</v>
      </c>
      <c r="B23" s="154"/>
      <c r="C23" s="364" t="s">
        <v>11612</v>
      </c>
      <c r="D23" s="365"/>
      <c r="E23" s="153" t="s">
        <v>2353</v>
      </c>
      <c r="F23" s="364"/>
      <c r="G23" s="366"/>
      <c r="H23" s="365"/>
      <c r="I23" s="43"/>
    </row>
    <row r="24" spans="1:9" ht="28.5" customHeight="1" x14ac:dyDescent="0.25">
      <c r="A24" s="153">
        <v>2055</v>
      </c>
      <c r="B24" s="154"/>
      <c r="C24" s="364" t="s">
        <v>11613</v>
      </c>
      <c r="D24" s="365"/>
      <c r="E24" s="153" t="s">
        <v>2361</v>
      </c>
      <c r="F24" s="364" t="s">
        <v>11614</v>
      </c>
      <c r="G24" s="366"/>
      <c r="H24" s="365"/>
      <c r="I24" s="43"/>
    </row>
    <row r="25" spans="1:9" ht="28.5" customHeight="1" x14ac:dyDescent="0.25">
      <c r="A25" s="153">
        <v>2059</v>
      </c>
      <c r="B25" s="154"/>
      <c r="C25" s="364" t="s">
        <v>11615</v>
      </c>
      <c r="D25" s="365"/>
      <c r="E25" s="153" t="s">
        <v>2385</v>
      </c>
      <c r="F25" s="364" t="s">
        <v>11616</v>
      </c>
      <c r="G25" s="366"/>
      <c r="H25" s="365"/>
      <c r="I25" s="43"/>
    </row>
    <row r="26" spans="1:9" ht="28.5" customHeight="1" x14ac:dyDescent="0.25">
      <c r="A26" s="153">
        <v>2061</v>
      </c>
      <c r="B26" s="154"/>
      <c r="C26" s="364" t="s">
        <v>11617</v>
      </c>
      <c r="D26" s="365"/>
      <c r="E26" s="153" t="s">
        <v>2397</v>
      </c>
      <c r="F26" s="364" t="s">
        <v>11618</v>
      </c>
      <c r="G26" s="366"/>
      <c r="H26" s="365"/>
      <c r="I26" s="43"/>
    </row>
    <row r="27" spans="1:9" ht="28.5" customHeight="1" x14ac:dyDescent="0.25">
      <c r="A27" s="153">
        <v>2069</v>
      </c>
      <c r="B27" s="154"/>
      <c r="C27" s="364" t="s">
        <v>11619</v>
      </c>
      <c r="D27" s="365"/>
      <c r="E27" s="153" t="s">
        <v>2453</v>
      </c>
      <c r="F27" s="364"/>
      <c r="G27" s="366"/>
      <c r="H27" s="365"/>
      <c r="I27" s="43"/>
    </row>
    <row r="28" spans="1:9" ht="28.5" customHeight="1" x14ac:dyDescent="0.25">
      <c r="A28" s="153">
        <v>2073</v>
      </c>
      <c r="B28" s="154"/>
      <c r="C28" s="364" t="s">
        <v>11620</v>
      </c>
      <c r="D28" s="365"/>
      <c r="E28" s="153" t="s">
        <v>2481</v>
      </c>
      <c r="F28" s="364" t="s">
        <v>11621</v>
      </c>
      <c r="G28" s="366"/>
      <c r="H28" s="365"/>
      <c r="I28" s="43"/>
    </row>
    <row r="29" spans="1:9" ht="28.5" customHeight="1" x14ac:dyDescent="0.25">
      <c r="A29" s="153">
        <v>2074</v>
      </c>
      <c r="B29" s="154"/>
      <c r="C29" s="364" t="s">
        <v>11622</v>
      </c>
      <c r="D29" s="365"/>
      <c r="E29" s="153" t="s">
        <v>2488</v>
      </c>
      <c r="F29" s="364" t="s">
        <v>11623</v>
      </c>
      <c r="G29" s="366"/>
      <c r="H29" s="365"/>
      <c r="I29" s="43"/>
    </row>
    <row r="30" spans="1:9" ht="28.5" customHeight="1" x14ac:dyDescent="0.25">
      <c r="A30" s="153">
        <v>2075</v>
      </c>
      <c r="B30" s="154"/>
      <c r="C30" s="364" t="s">
        <v>11624</v>
      </c>
      <c r="D30" s="365"/>
      <c r="E30" s="153" t="s">
        <v>2495</v>
      </c>
      <c r="F30" s="364" t="s">
        <v>11625</v>
      </c>
      <c r="G30" s="366"/>
      <c r="H30" s="365"/>
      <c r="I30" s="43"/>
    </row>
    <row r="31" spans="1:9" ht="28.5" customHeight="1" x14ac:dyDescent="0.25">
      <c r="A31" s="153">
        <v>2079</v>
      </c>
      <c r="B31" s="154"/>
      <c r="C31" s="364" t="s">
        <v>11626</v>
      </c>
      <c r="D31" s="365"/>
      <c r="E31" s="153" t="s">
        <v>2524</v>
      </c>
      <c r="F31" s="364" t="s">
        <v>11627</v>
      </c>
      <c r="G31" s="366"/>
      <c r="H31" s="365"/>
      <c r="I31" s="43"/>
    </row>
    <row r="32" spans="1:9" ht="28.5" customHeight="1" x14ac:dyDescent="0.25">
      <c r="A32" s="153">
        <v>2080</v>
      </c>
      <c r="B32" s="154"/>
      <c r="C32" s="364" t="s">
        <v>11628</v>
      </c>
      <c r="D32" s="365"/>
      <c r="E32" s="153" t="s">
        <v>2531</v>
      </c>
      <c r="F32" s="364" t="s">
        <v>11629</v>
      </c>
      <c r="G32" s="366"/>
      <c r="H32" s="365"/>
      <c r="I32" s="43"/>
    </row>
    <row r="33" spans="1:9" ht="28.5" customHeight="1" x14ac:dyDescent="0.25">
      <c r="A33" s="153">
        <v>2082</v>
      </c>
      <c r="B33" s="154"/>
      <c r="C33" s="364" t="s">
        <v>11630</v>
      </c>
      <c r="D33" s="365"/>
      <c r="E33" s="153" t="s">
        <v>2546</v>
      </c>
      <c r="F33" s="364" t="s">
        <v>11631</v>
      </c>
      <c r="G33" s="366"/>
      <c r="H33" s="365"/>
      <c r="I33" s="43"/>
    </row>
    <row r="34" spans="1:9" ht="28.5" customHeight="1" x14ac:dyDescent="0.25">
      <c r="A34" s="153">
        <v>2085</v>
      </c>
      <c r="B34" s="154"/>
      <c r="C34" s="364" t="s">
        <v>11632</v>
      </c>
      <c r="D34" s="365"/>
      <c r="E34" s="153" t="s">
        <v>2568</v>
      </c>
      <c r="F34" s="364" t="s">
        <v>2576</v>
      </c>
      <c r="G34" s="366"/>
      <c r="H34" s="365"/>
      <c r="I34" s="43"/>
    </row>
    <row r="35" spans="1:9" ht="28.5" customHeight="1" x14ac:dyDescent="0.25">
      <c r="A35" s="153">
        <v>2088</v>
      </c>
      <c r="B35" s="151" t="s">
        <v>11592</v>
      </c>
      <c r="C35" s="364" t="s">
        <v>11633</v>
      </c>
      <c r="D35" s="365"/>
      <c r="E35" s="153" t="s">
        <v>2589</v>
      </c>
      <c r="F35" s="364" t="s">
        <v>11634</v>
      </c>
      <c r="G35" s="366"/>
      <c r="H35" s="365"/>
      <c r="I35" s="43"/>
    </row>
    <row r="36" spans="1:9" ht="28.5" customHeight="1" x14ac:dyDescent="0.25">
      <c r="A36" s="153">
        <v>2098</v>
      </c>
      <c r="B36" s="151" t="s">
        <v>11592</v>
      </c>
      <c r="C36" s="364" t="s">
        <v>11635</v>
      </c>
      <c r="D36" s="365"/>
      <c r="E36" s="153" t="s">
        <v>2622</v>
      </c>
      <c r="F36" s="364"/>
      <c r="G36" s="366"/>
      <c r="H36" s="365"/>
      <c r="I36" s="43"/>
    </row>
    <row r="37" spans="1:9" ht="28.5" customHeight="1" x14ac:dyDescent="0.25">
      <c r="A37" s="153">
        <v>2116</v>
      </c>
      <c r="B37" s="151" t="s">
        <v>11592</v>
      </c>
      <c r="C37" s="364" t="s">
        <v>11636</v>
      </c>
      <c r="D37" s="365"/>
      <c r="E37" s="153" t="s">
        <v>2700</v>
      </c>
      <c r="F37" s="364" t="s">
        <v>11637</v>
      </c>
      <c r="G37" s="366"/>
      <c r="H37" s="365"/>
      <c r="I37" s="43"/>
    </row>
    <row r="38" spans="1:9" ht="28.5" customHeight="1" x14ac:dyDescent="0.25">
      <c r="A38" s="153">
        <v>2119</v>
      </c>
      <c r="B38" s="151" t="s">
        <v>11592</v>
      </c>
      <c r="C38" s="364" t="s">
        <v>11638</v>
      </c>
      <c r="D38" s="365"/>
      <c r="E38" s="153" t="s">
        <v>2708</v>
      </c>
      <c r="F38" s="364" t="s">
        <v>11639</v>
      </c>
      <c r="G38" s="366"/>
      <c r="H38" s="365"/>
      <c r="I38" s="43"/>
    </row>
    <row r="39" spans="1:9" ht="28.5" customHeight="1" x14ac:dyDescent="0.25">
      <c r="A39" s="153">
        <v>2125</v>
      </c>
      <c r="B39" s="151" t="s">
        <v>11592</v>
      </c>
      <c r="C39" s="364" t="s">
        <v>11640</v>
      </c>
      <c r="D39" s="365"/>
      <c r="E39" s="153" t="s">
        <v>2729</v>
      </c>
      <c r="F39" s="364" t="s">
        <v>11641</v>
      </c>
      <c r="G39" s="366"/>
      <c r="H39" s="365"/>
      <c r="I39" s="43"/>
    </row>
    <row r="40" spans="1:9" ht="28.5" customHeight="1" x14ac:dyDescent="0.25">
      <c r="A40" s="153">
        <v>2126</v>
      </c>
      <c r="B40" s="151" t="s">
        <v>11592</v>
      </c>
      <c r="C40" s="364" t="s">
        <v>11642</v>
      </c>
      <c r="D40" s="365"/>
      <c r="E40" s="153" t="s">
        <v>2736</v>
      </c>
      <c r="F40" s="364" t="s">
        <v>11643</v>
      </c>
      <c r="G40" s="366"/>
      <c r="H40" s="365"/>
      <c r="I40" s="43"/>
    </row>
    <row r="41" spans="1:9" ht="28.5" customHeight="1" x14ac:dyDescent="0.25">
      <c r="A41" s="153">
        <v>2127</v>
      </c>
      <c r="B41" s="154"/>
      <c r="C41" s="364" t="s">
        <v>2742</v>
      </c>
      <c r="D41" s="365"/>
      <c r="E41" s="153" t="s">
        <v>2741</v>
      </c>
      <c r="F41" s="364"/>
      <c r="G41" s="366"/>
      <c r="H41" s="365"/>
      <c r="I41" s="43"/>
    </row>
    <row r="42" spans="1:9" ht="28.5" customHeight="1" x14ac:dyDescent="0.25">
      <c r="A42" s="153">
        <v>2134</v>
      </c>
      <c r="B42" s="154" t="s">
        <v>11592</v>
      </c>
      <c r="C42" s="364" t="s">
        <v>2781</v>
      </c>
      <c r="D42" s="365"/>
      <c r="E42" s="153" t="s">
        <v>2780</v>
      </c>
      <c r="F42" s="364" t="s">
        <v>2784</v>
      </c>
      <c r="G42" s="366"/>
      <c r="H42" s="365"/>
      <c r="I42" s="43"/>
    </row>
    <row r="43" spans="1:9" ht="28.5" customHeight="1" x14ac:dyDescent="0.25">
      <c r="A43" s="153">
        <v>2135</v>
      </c>
      <c r="B43" s="154"/>
      <c r="C43" s="364" t="s">
        <v>11644</v>
      </c>
      <c r="D43" s="365"/>
      <c r="E43" s="153" t="s">
        <v>2788</v>
      </c>
      <c r="F43" s="364" t="s">
        <v>11645</v>
      </c>
      <c r="G43" s="366"/>
      <c r="H43" s="365"/>
      <c r="I43" s="43"/>
    </row>
    <row r="44" spans="1:9" ht="28.5" customHeight="1" x14ac:dyDescent="0.25">
      <c r="A44" s="153">
        <v>2137</v>
      </c>
      <c r="B44" s="154"/>
      <c r="C44" s="364" t="s">
        <v>11646</v>
      </c>
      <c r="D44" s="365"/>
      <c r="E44" s="153" t="s">
        <v>2799</v>
      </c>
      <c r="F44" s="364" t="s">
        <v>2804</v>
      </c>
      <c r="G44" s="366"/>
      <c r="H44" s="365"/>
      <c r="I44" s="43"/>
    </row>
    <row r="45" spans="1:9" ht="28.5" customHeight="1" x14ac:dyDescent="0.25">
      <c r="A45" s="153">
        <v>2138</v>
      </c>
      <c r="B45" s="154"/>
      <c r="C45" s="364" t="s">
        <v>11647</v>
      </c>
      <c r="D45" s="365"/>
      <c r="E45" s="153" t="s">
        <v>2806</v>
      </c>
      <c r="F45" s="364" t="s">
        <v>11648</v>
      </c>
      <c r="G45" s="366"/>
      <c r="H45" s="365"/>
      <c r="I45" s="43"/>
    </row>
    <row r="46" spans="1:9" ht="28.5" customHeight="1" x14ac:dyDescent="0.25">
      <c r="A46" s="153">
        <v>2140</v>
      </c>
      <c r="B46" s="154"/>
      <c r="C46" s="364" t="s">
        <v>11649</v>
      </c>
      <c r="D46" s="365"/>
      <c r="E46" s="153" t="s">
        <v>2814</v>
      </c>
      <c r="F46" s="364" t="s">
        <v>11650</v>
      </c>
      <c r="G46" s="366"/>
      <c r="H46" s="365"/>
      <c r="I46" s="43"/>
    </row>
    <row r="47" spans="1:9" ht="28.5" customHeight="1" x14ac:dyDescent="0.25">
      <c r="A47" s="153">
        <v>2141</v>
      </c>
      <c r="B47" s="154"/>
      <c r="C47" s="364" t="s">
        <v>11651</v>
      </c>
      <c r="D47" s="365"/>
      <c r="E47" s="153" t="s">
        <v>2818</v>
      </c>
      <c r="F47" s="364" t="s">
        <v>2820</v>
      </c>
      <c r="G47" s="366"/>
      <c r="H47" s="365"/>
      <c r="I47" s="43"/>
    </row>
    <row r="48" spans="1:9" ht="28.5" customHeight="1" x14ac:dyDescent="0.25">
      <c r="A48" s="153">
        <v>2142</v>
      </c>
      <c r="B48" s="154"/>
      <c r="C48" s="364" t="s">
        <v>11652</v>
      </c>
      <c r="D48" s="365"/>
      <c r="E48" s="153" t="s">
        <v>2822</v>
      </c>
      <c r="F48" s="364" t="s">
        <v>2825</v>
      </c>
      <c r="G48" s="366"/>
      <c r="H48" s="365"/>
      <c r="I48" s="43"/>
    </row>
    <row r="49" spans="1:9" ht="28.5" customHeight="1" x14ac:dyDescent="0.25">
      <c r="A49" s="153">
        <v>2145</v>
      </c>
      <c r="B49" s="154"/>
      <c r="C49" s="364" t="s">
        <v>11653</v>
      </c>
      <c r="D49" s="365"/>
      <c r="E49" s="153" t="s">
        <v>2837</v>
      </c>
      <c r="F49" s="364" t="s">
        <v>11654</v>
      </c>
      <c r="G49" s="366"/>
      <c r="H49" s="365"/>
      <c r="I49" s="43"/>
    </row>
    <row r="50" spans="1:9" ht="28.5" customHeight="1" x14ac:dyDescent="0.25">
      <c r="A50" s="153">
        <v>2150</v>
      </c>
      <c r="B50" s="154"/>
      <c r="C50" s="364" t="s">
        <v>11655</v>
      </c>
      <c r="D50" s="365"/>
      <c r="E50" s="153" t="s">
        <v>2866</v>
      </c>
      <c r="F50" s="364" t="s">
        <v>11656</v>
      </c>
      <c r="G50" s="366"/>
      <c r="H50" s="365"/>
      <c r="I50" s="43"/>
    </row>
    <row r="51" spans="1:9" ht="28.5" customHeight="1" x14ac:dyDescent="0.25">
      <c r="A51" s="153">
        <v>2152</v>
      </c>
      <c r="B51" s="154"/>
      <c r="C51" s="364" t="s">
        <v>11657</v>
      </c>
      <c r="D51" s="365"/>
      <c r="E51" s="153" t="s">
        <v>2874</v>
      </c>
      <c r="F51" s="364" t="s">
        <v>11658</v>
      </c>
      <c r="G51" s="366"/>
      <c r="H51" s="365"/>
      <c r="I51" s="43"/>
    </row>
    <row r="52" spans="1:9" ht="28.5" customHeight="1" x14ac:dyDescent="0.25">
      <c r="A52" s="153">
        <v>2153</v>
      </c>
      <c r="B52" s="151" t="s">
        <v>11592</v>
      </c>
      <c r="C52" s="364" t="s">
        <v>13247</v>
      </c>
      <c r="D52" s="365"/>
      <c r="E52" s="153" t="s">
        <v>2880</v>
      </c>
      <c r="F52" s="364" t="s">
        <v>11659</v>
      </c>
      <c r="G52" s="366"/>
      <c r="H52" s="365"/>
      <c r="I52" s="43"/>
    </row>
    <row r="53" spans="1:9" ht="28.5" customHeight="1" x14ac:dyDescent="0.25">
      <c r="A53" s="153">
        <v>2156</v>
      </c>
      <c r="B53" s="151" t="s">
        <v>11592</v>
      </c>
      <c r="C53" s="364" t="s">
        <v>11660</v>
      </c>
      <c r="D53" s="365"/>
      <c r="E53" s="153" t="s">
        <v>2898</v>
      </c>
      <c r="F53" s="364" t="s">
        <v>11661</v>
      </c>
      <c r="G53" s="366"/>
      <c r="H53" s="365"/>
      <c r="I53" s="43"/>
    </row>
    <row r="54" spans="1:9" ht="28.5" customHeight="1" x14ac:dyDescent="0.25">
      <c r="A54" s="153">
        <v>2158</v>
      </c>
      <c r="B54" s="154"/>
      <c r="C54" s="364" t="s">
        <v>2916</v>
      </c>
      <c r="D54" s="365"/>
      <c r="E54" s="153" t="s">
        <v>2914</v>
      </c>
      <c r="F54" s="364"/>
      <c r="G54" s="366"/>
      <c r="H54" s="365"/>
      <c r="I54" s="43"/>
    </row>
    <row r="55" spans="1:9" ht="28.5" customHeight="1" x14ac:dyDescent="0.25">
      <c r="A55" s="153">
        <v>2167</v>
      </c>
      <c r="B55" s="151" t="s">
        <v>11592</v>
      </c>
      <c r="C55" s="364" t="s">
        <v>11662</v>
      </c>
      <c r="D55" s="365"/>
      <c r="E55" s="153" t="s">
        <v>2975</v>
      </c>
      <c r="F55" s="364" t="s">
        <v>11663</v>
      </c>
      <c r="G55" s="366"/>
      <c r="H55" s="365"/>
      <c r="I55" s="43"/>
    </row>
    <row r="56" spans="1:9" ht="28.5" customHeight="1" x14ac:dyDescent="0.25">
      <c r="A56" s="153">
        <v>2169</v>
      </c>
      <c r="B56" s="151" t="s">
        <v>11592</v>
      </c>
      <c r="C56" s="364" t="s">
        <v>11664</v>
      </c>
      <c r="D56" s="365"/>
      <c r="E56" s="153" t="s">
        <v>2979</v>
      </c>
      <c r="F56" s="364" t="s">
        <v>11665</v>
      </c>
      <c r="G56" s="366"/>
      <c r="H56" s="365"/>
      <c r="I56" s="43"/>
    </row>
    <row r="57" spans="1:9" ht="28.5" customHeight="1" x14ac:dyDescent="0.25">
      <c r="A57" s="153">
        <v>2174</v>
      </c>
      <c r="B57" s="154"/>
      <c r="C57" s="364" t="s">
        <v>11666</v>
      </c>
      <c r="D57" s="365"/>
      <c r="E57" s="153" t="s">
        <v>2993</v>
      </c>
      <c r="F57" s="364" t="s">
        <v>11667</v>
      </c>
      <c r="G57" s="366"/>
      <c r="H57" s="365"/>
      <c r="I57" s="43"/>
    </row>
    <row r="58" spans="1:9" ht="28.5" customHeight="1" x14ac:dyDescent="0.25">
      <c r="A58" s="153">
        <v>2175</v>
      </c>
      <c r="B58" s="154"/>
      <c r="C58" s="364" t="s">
        <v>11668</v>
      </c>
      <c r="D58" s="365"/>
      <c r="E58" s="153" t="s">
        <v>2997</v>
      </c>
      <c r="F58" s="364" t="s">
        <v>11669</v>
      </c>
      <c r="G58" s="366"/>
      <c r="H58" s="365"/>
      <c r="I58" s="43"/>
    </row>
    <row r="59" spans="1:9" ht="28.5" customHeight="1" x14ac:dyDescent="0.25">
      <c r="A59" s="153">
        <v>2176</v>
      </c>
      <c r="B59" s="154"/>
      <c r="C59" s="364" t="s">
        <v>11670</v>
      </c>
      <c r="D59" s="365"/>
      <c r="E59" s="153" t="s">
        <v>3002</v>
      </c>
      <c r="F59" s="364" t="s">
        <v>3005</v>
      </c>
      <c r="G59" s="366"/>
      <c r="H59" s="365"/>
      <c r="I59" s="43"/>
    </row>
    <row r="60" spans="1:9" ht="28.5" customHeight="1" x14ac:dyDescent="0.25">
      <c r="A60" s="153">
        <v>2187</v>
      </c>
      <c r="B60" s="154"/>
      <c r="C60" s="364" t="s">
        <v>11671</v>
      </c>
      <c r="D60" s="365"/>
      <c r="E60" s="153" t="s">
        <v>3064</v>
      </c>
      <c r="F60" s="364" t="s">
        <v>3069</v>
      </c>
      <c r="G60" s="366"/>
      <c r="H60" s="365"/>
      <c r="I60" s="43"/>
    </row>
    <row r="61" spans="1:9" ht="28.5" customHeight="1" x14ac:dyDescent="0.25">
      <c r="A61" s="153">
        <v>2188</v>
      </c>
      <c r="B61" s="154"/>
      <c r="C61" s="364" t="s">
        <v>11672</v>
      </c>
      <c r="D61" s="365"/>
      <c r="E61" s="153" t="s">
        <v>3070</v>
      </c>
      <c r="F61" s="364" t="s">
        <v>11673</v>
      </c>
      <c r="G61" s="366"/>
      <c r="H61" s="365"/>
      <c r="I61" s="43"/>
    </row>
    <row r="62" spans="1:9" ht="28.5" customHeight="1" x14ac:dyDescent="0.25">
      <c r="A62" s="153">
        <v>2190</v>
      </c>
      <c r="B62" s="154"/>
      <c r="C62" s="364" t="s">
        <v>11674</v>
      </c>
      <c r="D62" s="365"/>
      <c r="E62" s="153" t="s">
        <v>3079</v>
      </c>
      <c r="F62" s="364"/>
      <c r="G62" s="366"/>
      <c r="H62" s="365"/>
      <c r="I62" s="43"/>
    </row>
    <row r="63" spans="1:9" ht="28.5" customHeight="1" x14ac:dyDescent="0.25">
      <c r="A63" s="153">
        <v>2196</v>
      </c>
      <c r="B63" s="154"/>
      <c r="C63" s="364" t="s">
        <v>11675</v>
      </c>
      <c r="D63" s="365"/>
      <c r="E63" s="153" t="s">
        <v>11676</v>
      </c>
      <c r="F63" s="364" t="s">
        <v>11677</v>
      </c>
      <c r="G63" s="366"/>
      <c r="H63" s="365"/>
      <c r="I63" s="43"/>
    </row>
    <row r="64" spans="1:9" ht="28.5" customHeight="1" x14ac:dyDescent="0.25">
      <c r="A64" s="153">
        <v>2199</v>
      </c>
      <c r="B64" s="154"/>
      <c r="C64" s="364" t="s">
        <v>11678</v>
      </c>
      <c r="D64" s="365"/>
      <c r="E64" s="153" t="s">
        <v>3130</v>
      </c>
      <c r="F64" s="364"/>
      <c r="G64" s="366"/>
      <c r="H64" s="365"/>
      <c r="I64" s="43"/>
    </row>
    <row r="65" spans="1:9" ht="28.5" customHeight="1" x14ac:dyDescent="0.25">
      <c r="A65" s="153">
        <v>2201</v>
      </c>
      <c r="B65" s="154"/>
      <c r="C65" s="364" t="s">
        <v>11679</v>
      </c>
      <c r="D65" s="365"/>
      <c r="E65" s="153" t="s">
        <v>3141</v>
      </c>
      <c r="F65" s="364" t="s">
        <v>11680</v>
      </c>
      <c r="G65" s="366"/>
      <c r="H65" s="365"/>
      <c r="I65" s="43"/>
    </row>
    <row r="66" spans="1:9" ht="28.5" customHeight="1" x14ac:dyDescent="0.25">
      <c r="A66" s="153">
        <v>2202</v>
      </c>
      <c r="B66" s="154"/>
      <c r="C66" s="364" t="s">
        <v>11681</v>
      </c>
      <c r="D66" s="365"/>
      <c r="E66" s="153" t="s">
        <v>3145</v>
      </c>
      <c r="F66" s="364" t="s">
        <v>11682</v>
      </c>
      <c r="G66" s="366"/>
      <c r="H66" s="365"/>
      <c r="I66" s="43"/>
    </row>
    <row r="67" spans="1:9" ht="28.5" customHeight="1" x14ac:dyDescent="0.25">
      <c r="A67" s="153">
        <v>2212</v>
      </c>
      <c r="B67" s="154"/>
      <c r="C67" s="364" t="s">
        <v>11683</v>
      </c>
      <c r="D67" s="365"/>
      <c r="E67" s="153" t="s">
        <v>3197</v>
      </c>
      <c r="F67" s="364" t="s">
        <v>3200</v>
      </c>
      <c r="G67" s="366"/>
      <c r="H67" s="365"/>
      <c r="I67" s="43"/>
    </row>
    <row r="68" spans="1:9" ht="28.5" customHeight="1" x14ac:dyDescent="0.25">
      <c r="A68" s="153">
        <v>2215</v>
      </c>
      <c r="B68" s="154"/>
      <c r="C68" s="364" t="s">
        <v>11684</v>
      </c>
      <c r="D68" s="365"/>
      <c r="E68" s="153" t="s">
        <v>11685</v>
      </c>
      <c r="F68" s="364"/>
      <c r="G68" s="366"/>
      <c r="H68" s="365"/>
      <c r="I68" s="43"/>
    </row>
    <row r="69" spans="1:9" ht="28.5" customHeight="1" x14ac:dyDescent="0.25">
      <c r="A69" s="153">
        <v>2218</v>
      </c>
      <c r="B69" s="154"/>
      <c r="C69" s="364" t="s">
        <v>11686</v>
      </c>
      <c r="D69" s="365"/>
      <c r="E69" s="153" t="s">
        <v>3228</v>
      </c>
      <c r="F69" s="364" t="s">
        <v>11687</v>
      </c>
      <c r="G69" s="366"/>
      <c r="H69" s="365"/>
      <c r="I69" s="43"/>
    </row>
    <row r="70" spans="1:9" ht="28.5" customHeight="1" x14ac:dyDescent="0.25">
      <c r="A70" s="153">
        <v>2219</v>
      </c>
      <c r="B70" s="154"/>
      <c r="C70" s="364" t="s">
        <v>3237</v>
      </c>
      <c r="D70" s="365"/>
      <c r="E70" s="153" t="s">
        <v>3235</v>
      </c>
      <c r="F70" s="364" t="s">
        <v>11688</v>
      </c>
      <c r="G70" s="366"/>
      <c r="H70" s="365"/>
      <c r="I70" s="43"/>
    </row>
    <row r="71" spans="1:9" ht="28.5" customHeight="1" x14ac:dyDescent="0.25">
      <c r="A71" s="153">
        <v>2220</v>
      </c>
      <c r="B71" s="154"/>
      <c r="C71" s="364" t="s">
        <v>3243</v>
      </c>
      <c r="D71" s="365"/>
      <c r="E71" s="153" t="s">
        <v>3241</v>
      </c>
      <c r="F71" s="364" t="s">
        <v>11689</v>
      </c>
      <c r="G71" s="366"/>
      <c r="H71" s="365"/>
      <c r="I71" s="43"/>
    </row>
    <row r="72" spans="1:9" ht="28.5" customHeight="1" x14ac:dyDescent="0.25">
      <c r="A72" s="153">
        <v>2221</v>
      </c>
      <c r="B72" s="154"/>
      <c r="C72" s="364" t="s">
        <v>11690</v>
      </c>
      <c r="D72" s="365"/>
      <c r="E72" s="153" t="s">
        <v>3247</v>
      </c>
      <c r="F72" s="364" t="s">
        <v>11691</v>
      </c>
      <c r="G72" s="366"/>
      <c r="H72" s="365"/>
      <c r="I72" s="43"/>
    </row>
    <row r="73" spans="1:9" ht="28.5" customHeight="1" x14ac:dyDescent="0.25">
      <c r="A73" s="153">
        <v>2222</v>
      </c>
      <c r="B73" s="154"/>
      <c r="C73" s="364" t="s">
        <v>11692</v>
      </c>
      <c r="D73" s="365"/>
      <c r="E73" s="153" t="s">
        <v>3251</v>
      </c>
      <c r="F73" s="364" t="s">
        <v>11693</v>
      </c>
      <c r="G73" s="366"/>
      <c r="H73" s="365"/>
      <c r="I73" s="43"/>
    </row>
    <row r="74" spans="1:9" ht="28.5" customHeight="1" x14ac:dyDescent="0.25">
      <c r="A74" s="153">
        <v>2234</v>
      </c>
      <c r="B74" s="151" t="s">
        <v>11592</v>
      </c>
      <c r="C74" s="364" t="s">
        <v>11694</v>
      </c>
      <c r="D74" s="365"/>
      <c r="E74" s="153" t="s">
        <v>3303</v>
      </c>
      <c r="F74" s="364"/>
      <c r="G74" s="366"/>
      <c r="H74" s="365"/>
      <c r="I74" s="43"/>
    </row>
    <row r="75" spans="1:9" ht="28.5" customHeight="1" x14ac:dyDescent="0.25">
      <c r="A75" s="153">
        <v>2238</v>
      </c>
      <c r="B75" s="151" t="s">
        <v>11592</v>
      </c>
      <c r="C75" s="364" t="s">
        <v>11695</v>
      </c>
      <c r="D75" s="365"/>
      <c r="E75" s="153" t="s">
        <v>3315</v>
      </c>
      <c r="F75" s="364" t="s">
        <v>3317</v>
      </c>
      <c r="G75" s="366"/>
      <c r="H75" s="365"/>
      <c r="I75" s="43"/>
    </row>
    <row r="76" spans="1:9" ht="28.5" customHeight="1" x14ac:dyDescent="0.25">
      <c r="A76" s="153">
        <v>2241</v>
      </c>
      <c r="B76" s="151" t="s">
        <v>11592</v>
      </c>
      <c r="C76" s="364" t="s">
        <v>11696</v>
      </c>
      <c r="D76" s="365"/>
      <c r="E76" s="153" t="s">
        <v>3325</v>
      </c>
      <c r="F76" s="364" t="s">
        <v>11697</v>
      </c>
      <c r="G76" s="366"/>
      <c r="H76" s="365"/>
      <c r="I76" s="43"/>
    </row>
    <row r="77" spans="1:9" ht="28.5" customHeight="1" x14ac:dyDescent="0.25">
      <c r="A77" s="153">
        <v>2244</v>
      </c>
      <c r="B77" s="151" t="s">
        <v>11592</v>
      </c>
      <c r="C77" s="364" t="s">
        <v>11698</v>
      </c>
      <c r="D77" s="365"/>
      <c r="E77" s="153" t="s">
        <v>3336</v>
      </c>
      <c r="F77" s="364" t="s">
        <v>3340</v>
      </c>
      <c r="G77" s="366"/>
      <c r="H77" s="365"/>
      <c r="I77" s="43"/>
    </row>
    <row r="78" spans="1:9" ht="28.5" customHeight="1" x14ac:dyDescent="0.25">
      <c r="A78" s="153">
        <v>2245</v>
      </c>
      <c r="B78" s="154"/>
      <c r="C78" s="364" t="s">
        <v>3343</v>
      </c>
      <c r="D78" s="365"/>
      <c r="E78" s="153" t="s">
        <v>3342</v>
      </c>
      <c r="F78" s="364" t="s">
        <v>11699</v>
      </c>
      <c r="G78" s="366"/>
      <c r="H78" s="365"/>
      <c r="I78" s="43"/>
    </row>
    <row r="79" spans="1:9" ht="28.5" customHeight="1" x14ac:dyDescent="0.25">
      <c r="A79" s="153">
        <v>2246</v>
      </c>
      <c r="B79" s="154"/>
      <c r="C79" s="364" t="s">
        <v>11700</v>
      </c>
      <c r="D79" s="365"/>
      <c r="E79" s="153" t="s">
        <v>3351</v>
      </c>
      <c r="F79" s="364" t="s">
        <v>11701</v>
      </c>
      <c r="G79" s="366"/>
      <c r="H79" s="365"/>
      <c r="I79" s="43"/>
    </row>
    <row r="80" spans="1:9" ht="28.5" customHeight="1" x14ac:dyDescent="0.25">
      <c r="A80" s="153">
        <v>2248</v>
      </c>
      <c r="B80" s="154"/>
      <c r="C80" s="364" t="s">
        <v>3364</v>
      </c>
      <c r="D80" s="365"/>
      <c r="E80" s="153" t="s">
        <v>3363</v>
      </c>
      <c r="F80" s="364" t="s">
        <v>11702</v>
      </c>
      <c r="G80" s="366"/>
      <c r="H80" s="365"/>
      <c r="I80" s="43"/>
    </row>
    <row r="81" spans="1:9" ht="28.5" customHeight="1" x14ac:dyDescent="0.25">
      <c r="A81" s="153">
        <v>2249</v>
      </c>
      <c r="B81" s="154"/>
      <c r="C81" s="364" t="s">
        <v>3371</v>
      </c>
      <c r="D81" s="365"/>
      <c r="E81" s="153" t="s">
        <v>3370</v>
      </c>
      <c r="F81" s="364" t="s">
        <v>11703</v>
      </c>
      <c r="G81" s="366"/>
      <c r="H81" s="365"/>
      <c r="I81" s="43"/>
    </row>
    <row r="82" spans="1:9" ht="28.5" customHeight="1" x14ac:dyDescent="0.25">
      <c r="A82" s="153">
        <v>2252</v>
      </c>
      <c r="B82" s="154"/>
      <c r="C82" s="364" t="s">
        <v>11704</v>
      </c>
      <c r="D82" s="365"/>
      <c r="E82" s="153" t="s">
        <v>3384</v>
      </c>
      <c r="F82" s="364"/>
      <c r="G82" s="366"/>
      <c r="H82" s="365"/>
      <c r="I82" s="43"/>
    </row>
    <row r="83" spans="1:9" ht="28.5" customHeight="1" x14ac:dyDescent="0.25">
      <c r="A83" s="153">
        <v>2258</v>
      </c>
      <c r="B83" s="151" t="s">
        <v>11592</v>
      </c>
      <c r="C83" s="364" t="s">
        <v>11705</v>
      </c>
      <c r="D83" s="365"/>
      <c r="E83" s="153" t="s">
        <v>3402</v>
      </c>
      <c r="F83" s="364" t="s">
        <v>11706</v>
      </c>
      <c r="G83" s="366"/>
      <c r="H83" s="365"/>
      <c r="I83" s="43"/>
    </row>
    <row r="84" spans="1:9" ht="28.5" customHeight="1" x14ac:dyDescent="0.25">
      <c r="A84" s="153">
        <v>2260</v>
      </c>
      <c r="B84" s="151" t="s">
        <v>11592</v>
      </c>
      <c r="C84" s="364" t="s">
        <v>11707</v>
      </c>
      <c r="D84" s="365"/>
      <c r="E84" s="153" t="s">
        <v>3410</v>
      </c>
      <c r="F84" s="364" t="s">
        <v>11708</v>
      </c>
      <c r="G84" s="366"/>
      <c r="H84" s="365"/>
      <c r="I84" s="43"/>
    </row>
    <row r="85" spans="1:9" ht="28.5" customHeight="1" x14ac:dyDescent="0.25">
      <c r="A85" s="153">
        <v>2261</v>
      </c>
      <c r="B85" s="151" t="s">
        <v>11592</v>
      </c>
      <c r="C85" s="364" t="s">
        <v>11709</v>
      </c>
      <c r="D85" s="365"/>
      <c r="E85" s="153" t="s">
        <v>3414</v>
      </c>
      <c r="F85" s="364" t="s">
        <v>11710</v>
      </c>
      <c r="G85" s="366"/>
      <c r="H85" s="365"/>
      <c r="I85" s="43"/>
    </row>
    <row r="86" spans="1:9" ht="28.5" customHeight="1" x14ac:dyDescent="0.25">
      <c r="A86" s="153">
        <v>2267</v>
      </c>
      <c r="B86" s="151" t="s">
        <v>11592</v>
      </c>
      <c r="C86" s="364" t="s">
        <v>11711</v>
      </c>
      <c r="D86" s="365"/>
      <c r="E86" s="153" t="s">
        <v>3441</v>
      </c>
      <c r="F86" s="364" t="s">
        <v>11712</v>
      </c>
      <c r="G86" s="366"/>
      <c r="H86" s="365"/>
      <c r="I86" s="43"/>
    </row>
    <row r="87" spans="1:9" ht="28.5" customHeight="1" x14ac:dyDescent="0.25">
      <c r="A87" s="153">
        <v>2271</v>
      </c>
      <c r="B87" s="151" t="s">
        <v>11592</v>
      </c>
      <c r="C87" s="364" t="s">
        <v>11713</v>
      </c>
      <c r="D87" s="365"/>
      <c r="E87" s="153" t="s">
        <v>3446</v>
      </c>
      <c r="F87" s="364" t="s">
        <v>3454</v>
      </c>
      <c r="G87" s="366"/>
      <c r="H87" s="365"/>
      <c r="I87" s="43"/>
    </row>
    <row r="88" spans="1:9" ht="28.5" customHeight="1" x14ac:dyDescent="0.25">
      <c r="A88" s="153">
        <v>2275</v>
      </c>
      <c r="B88" s="151" t="s">
        <v>11592</v>
      </c>
      <c r="C88" s="364" t="s">
        <v>11714</v>
      </c>
      <c r="D88" s="365"/>
      <c r="E88" s="153" t="s">
        <v>3457</v>
      </c>
      <c r="F88" s="364" t="s">
        <v>11715</v>
      </c>
      <c r="G88" s="366"/>
      <c r="H88" s="365"/>
      <c r="I88" s="43"/>
    </row>
    <row r="89" spans="1:9" ht="28.5" customHeight="1" x14ac:dyDescent="0.25">
      <c r="A89" s="153">
        <v>2286</v>
      </c>
      <c r="B89" s="154"/>
      <c r="C89" s="364" t="s">
        <v>3497</v>
      </c>
      <c r="D89" s="365"/>
      <c r="E89" s="153" t="s">
        <v>3495</v>
      </c>
      <c r="F89" s="364" t="s">
        <v>11716</v>
      </c>
      <c r="G89" s="366"/>
      <c r="H89" s="365"/>
      <c r="I89" s="43"/>
    </row>
    <row r="90" spans="1:9" ht="28.5" customHeight="1" x14ac:dyDescent="0.25">
      <c r="A90" s="153">
        <v>2288</v>
      </c>
      <c r="B90" s="154"/>
      <c r="C90" s="364" t="s">
        <v>11717</v>
      </c>
      <c r="D90" s="365"/>
      <c r="E90" s="153" t="s">
        <v>3510</v>
      </c>
      <c r="F90" s="364" t="s">
        <v>11718</v>
      </c>
      <c r="G90" s="366"/>
      <c r="H90" s="365"/>
      <c r="I90" s="43"/>
    </row>
    <row r="91" spans="1:9" ht="28.5" customHeight="1" x14ac:dyDescent="0.25">
      <c r="A91" s="153">
        <v>2291</v>
      </c>
      <c r="B91" s="151" t="s">
        <v>11592</v>
      </c>
      <c r="C91" s="364" t="s">
        <v>11719</v>
      </c>
      <c r="D91" s="365"/>
      <c r="E91" s="153" t="s">
        <v>3523</v>
      </c>
      <c r="F91" s="364" t="s">
        <v>11720</v>
      </c>
      <c r="G91" s="366"/>
      <c r="H91" s="365"/>
      <c r="I91" s="43"/>
    </row>
    <row r="92" spans="1:9" ht="28.5" customHeight="1" x14ac:dyDescent="0.25">
      <c r="A92" s="153">
        <v>2292</v>
      </c>
      <c r="B92" s="151" t="s">
        <v>11592</v>
      </c>
      <c r="C92" s="364" t="s">
        <v>11721</v>
      </c>
      <c r="D92" s="365"/>
      <c r="E92" s="153" t="s">
        <v>3523</v>
      </c>
      <c r="F92" s="364" t="s">
        <v>11722</v>
      </c>
      <c r="G92" s="366"/>
      <c r="H92" s="365"/>
      <c r="I92" s="43"/>
    </row>
    <row r="93" spans="1:9" ht="28.5" customHeight="1" x14ac:dyDescent="0.25">
      <c r="A93" s="153">
        <v>2293</v>
      </c>
      <c r="B93" s="154"/>
      <c r="C93" s="364" t="s">
        <v>11723</v>
      </c>
      <c r="D93" s="365"/>
      <c r="E93" s="153" t="s">
        <v>3534</v>
      </c>
      <c r="F93" s="364" t="s">
        <v>11724</v>
      </c>
      <c r="G93" s="366"/>
      <c r="H93" s="365"/>
      <c r="I93" s="43"/>
    </row>
    <row r="94" spans="1:9" ht="28.5" customHeight="1" x14ac:dyDescent="0.25">
      <c r="A94" s="153">
        <v>2294</v>
      </c>
      <c r="B94" s="154"/>
      <c r="C94" s="364" t="s">
        <v>11725</v>
      </c>
      <c r="D94" s="365"/>
      <c r="E94" s="153" t="s">
        <v>3539</v>
      </c>
      <c r="F94" s="364" t="s">
        <v>11726</v>
      </c>
      <c r="G94" s="366"/>
      <c r="H94" s="365"/>
      <c r="I94" s="43"/>
    </row>
    <row r="95" spans="1:9" ht="28.5" customHeight="1" x14ac:dyDescent="0.25">
      <c r="A95" s="153">
        <v>2301</v>
      </c>
      <c r="B95" s="154"/>
      <c r="C95" s="364" t="s">
        <v>11727</v>
      </c>
      <c r="D95" s="365"/>
      <c r="E95" s="153" t="s">
        <v>3580</v>
      </c>
      <c r="F95" s="364"/>
      <c r="G95" s="366"/>
      <c r="H95" s="365"/>
      <c r="I95" s="43"/>
    </row>
    <row r="96" spans="1:9" ht="28.5" customHeight="1" x14ac:dyDescent="0.25">
      <c r="A96" s="153">
        <v>2302</v>
      </c>
      <c r="B96" s="154"/>
      <c r="C96" s="364" t="s">
        <v>11728</v>
      </c>
      <c r="D96" s="365"/>
      <c r="E96" s="153" t="s">
        <v>3586</v>
      </c>
      <c r="F96" s="364" t="s">
        <v>11729</v>
      </c>
      <c r="G96" s="366"/>
      <c r="H96" s="365"/>
      <c r="I96" s="43"/>
    </row>
    <row r="97" spans="1:9" ht="28.5" customHeight="1" x14ac:dyDescent="0.25">
      <c r="A97" s="153">
        <v>2303</v>
      </c>
      <c r="B97" s="154"/>
      <c r="C97" s="364" t="s">
        <v>3594</v>
      </c>
      <c r="D97" s="365"/>
      <c r="E97" s="153" t="s">
        <v>3593</v>
      </c>
      <c r="F97" s="364"/>
      <c r="G97" s="366"/>
      <c r="H97" s="365"/>
      <c r="I97" s="43"/>
    </row>
    <row r="98" spans="1:9" ht="28.5" customHeight="1" x14ac:dyDescent="0.25">
      <c r="A98" s="153">
        <v>2307</v>
      </c>
      <c r="B98" s="154"/>
      <c r="C98" s="364" t="s">
        <v>3618</v>
      </c>
      <c r="D98" s="365"/>
      <c r="E98" s="153" t="s">
        <v>3617</v>
      </c>
      <c r="F98" s="364" t="s">
        <v>11730</v>
      </c>
      <c r="G98" s="366"/>
      <c r="H98" s="365"/>
      <c r="I98" s="43"/>
    </row>
    <row r="99" spans="1:9" ht="28.5" customHeight="1" x14ac:dyDescent="0.25">
      <c r="A99" s="153">
        <v>2309</v>
      </c>
      <c r="B99" s="154"/>
      <c r="C99" s="364" t="s">
        <v>3631</v>
      </c>
      <c r="D99" s="365"/>
      <c r="E99" s="153" t="s">
        <v>3630</v>
      </c>
      <c r="F99" s="364" t="s">
        <v>11731</v>
      </c>
      <c r="G99" s="366"/>
      <c r="H99" s="365"/>
      <c r="I99" s="43"/>
    </row>
    <row r="100" spans="1:9" ht="28.5" customHeight="1" x14ac:dyDescent="0.25">
      <c r="A100" s="153">
        <v>2311</v>
      </c>
      <c r="B100" s="154"/>
      <c r="C100" s="364" t="s">
        <v>11732</v>
      </c>
      <c r="D100" s="365"/>
      <c r="E100" s="153" t="s">
        <v>3641</v>
      </c>
      <c r="F100" s="364" t="s">
        <v>11733</v>
      </c>
      <c r="G100" s="366"/>
      <c r="H100" s="365"/>
      <c r="I100" s="43"/>
    </row>
    <row r="101" spans="1:9" ht="28.5" customHeight="1" x14ac:dyDescent="0.25">
      <c r="A101" s="153">
        <v>2312</v>
      </c>
      <c r="B101" s="154"/>
      <c r="C101" s="364" t="s">
        <v>11734</v>
      </c>
      <c r="D101" s="365"/>
      <c r="E101" s="153" t="s">
        <v>3645</v>
      </c>
      <c r="F101" s="364" t="s">
        <v>3650</v>
      </c>
      <c r="G101" s="366"/>
      <c r="H101" s="365"/>
      <c r="I101" s="43"/>
    </row>
    <row r="102" spans="1:9" ht="28.5" customHeight="1" x14ac:dyDescent="0.25">
      <c r="A102" s="153">
        <v>2314</v>
      </c>
      <c r="B102" s="154"/>
      <c r="C102" s="364" t="s">
        <v>11735</v>
      </c>
      <c r="D102" s="365"/>
      <c r="E102" s="153" t="s">
        <v>3657</v>
      </c>
      <c r="F102" s="364" t="s">
        <v>3659</v>
      </c>
      <c r="G102" s="366"/>
      <c r="H102" s="365"/>
      <c r="I102" s="43"/>
    </row>
    <row r="103" spans="1:9" ht="28.5" customHeight="1" x14ac:dyDescent="0.25">
      <c r="A103" s="153">
        <v>2319</v>
      </c>
      <c r="B103" s="151" t="s">
        <v>11592</v>
      </c>
      <c r="C103" s="364" t="s">
        <v>11736</v>
      </c>
      <c r="D103" s="365"/>
      <c r="E103" s="153" t="s">
        <v>3681</v>
      </c>
      <c r="F103" s="364" t="s">
        <v>11737</v>
      </c>
      <c r="G103" s="366"/>
      <c r="H103" s="365"/>
      <c r="I103" s="43"/>
    </row>
    <row r="104" spans="1:9" ht="28.5" customHeight="1" x14ac:dyDescent="0.25">
      <c r="A104" s="153">
        <v>2321</v>
      </c>
      <c r="B104" s="151" t="s">
        <v>11592</v>
      </c>
      <c r="C104" s="364" t="s">
        <v>11738</v>
      </c>
      <c r="D104" s="365"/>
      <c r="E104" s="153" t="s">
        <v>3686</v>
      </c>
      <c r="F104" s="364" t="s">
        <v>11739</v>
      </c>
      <c r="G104" s="366"/>
      <c r="H104" s="365"/>
      <c r="I104" s="43"/>
    </row>
    <row r="105" spans="1:9" ht="28.5" customHeight="1" x14ac:dyDescent="0.25">
      <c r="A105" s="153">
        <v>2323</v>
      </c>
      <c r="B105" s="151" t="s">
        <v>11592</v>
      </c>
      <c r="C105" s="364" t="s">
        <v>11740</v>
      </c>
      <c r="D105" s="365"/>
      <c r="E105" s="153" t="s">
        <v>3698</v>
      </c>
      <c r="F105" s="364" t="s">
        <v>11741</v>
      </c>
      <c r="G105" s="366"/>
      <c r="H105" s="365"/>
      <c r="I105" s="43"/>
    </row>
    <row r="106" spans="1:9" ht="28.5" customHeight="1" x14ac:dyDescent="0.25">
      <c r="A106" s="153">
        <v>2325</v>
      </c>
      <c r="B106" s="151" t="s">
        <v>11592</v>
      </c>
      <c r="C106" s="364" t="s">
        <v>11742</v>
      </c>
      <c r="D106" s="365"/>
      <c r="E106" s="153" t="s">
        <v>3698</v>
      </c>
      <c r="F106" s="364" t="s">
        <v>11743</v>
      </c>
      <c r="G106" s="366"/>
      <c r="H106" s="365"/>
      <c r="I106" s="43"/>
    </row>
    <row r="107" spans="1:9" ht="28.5" customHeight="1" x14ac:dyDescent="0.25">
      <c r="A107" s="153">
        <v>2332</v>
      </c>
      <c r="B107" s="151" t="s">
        <v>11592</v>
      </c>
      <c r="C107" s="364" t="s">
        <v>11744</v>
      </c>
      <c r="D107" s="365"/>
      <c r="E107" s="153" t="s">
        <v>3721</v>
      </c>
      <c r="F107" s="364"/>
      <c r="G107" s="366"/>
      <c r="H107" s="365"/>
      <c r="I107" s="43"/>
    </row>
    <row r="108" spans="1:9" ht="28.5" customHeight="1" x14ac:dyDescent="0.25">
      <c r="A108" s="153">
        <v>2334</v>
      </c>
      <c r="B108" s="151" t="s">
        <v>11592</v>
      </c>
      <c r="C108" s="364" t="s">
        <v>13344</v>
      </c>
      <c r="D108" s="365"/>
      <c r="E108" s="153" t="s">
        <v>3730</v>
      </c>
      <c r="F108" s="364" t="s">
        <v>11745</v>
      </c>
      <c r="G108" s="366"/>
      <c r="H108" s="365"/>
      <c r="I108" s="43"/>
    </row>
    <row r="109" spans="1:9" ht="28.5" customHeight="1" x14ac:dyDescent="0.25">
      <c r="A109" s="153">
        <v>2336</v>
      </c>
      <c r="B109" s="151" t="s">
        <v>11592</v>
      </c>
      <c r="C109" s="364" t="s">
        <v>11746</v>
      </c>
      <c r="D109" s="365"/>
      <c r="E109" s="153" t="s">
        <v>3736</v>
      </c>
      <c r="F109" s="364" t="s">
        <v>11747</v>
      </c>
      <c r="G109" s="366"/>
      <c r="H109" s="365"/>
      <c r="I109" s="43"/>
    </row>
    <row r="110" spans="1:9" ht="28.5" customHeight="1" x14ac:dyDescent="0.25">
      <c r="A110" s="153">
        <v>2337</v>
      </c>
      <c r="B110" s="154"/>
      <c r="C110" s="364" t="s">
        <v>3744</v>
      </c>
      <c r="D110" s="365"/>
      <c r="E110" s="153" t="s">
        <v>3742</v>
      </c>
      <c r="F110" s="364" t="s">
        <v>11748</v>
      </c>
      <c r="G110" s="366"/>
      <c r="H110" s="365"/>
      <c r="I110" s="43"/>
    </row>
    <row r="111" spans="1:9" ht="28.5" customHeight="1" x14ac:dyDescent="0.25">
      <c r="A111" s="153">
        <v>2341</v>
      </c>
      <c r="B111" s="154"/>
      <c r="C111" s="364" t="s">
        <v>3762</v>
      </c>
      <c r="D111" s="365"/>
      <c r="E111" s="153" t="s">
        <v>3760</v>
      </c>
      <c r="F111" s="364" t="s">
        <v>3766</v>
      </c>
      <c r="G111" s="366"/>
      <c r="H111" s="365"/>
      <c r="I111" s="43"/>
    </row>
    <row r="112" spans="1:9" ht="28.5" customHeight="1" x14ac:dyDescent="0.25">
      <c r="A112" s="153">
        <v>2346</v>
      </c>
      <c r="B112" s="151" t="s">
        <v>11592</v>
      </c>
      <c r="C112" s="364" t="s">
        <v>11749</v>
      </c>
      <c r="D112" s="365"/>
      <c r="E112" s="153" t="s">
        <v>3779</v>
      </c>
      <c r="F112" s="364" t="s">
        <v>11750</v>
      </c>
      <c r="G112" s="366"/>
      <c r="H112" s="365"/>
      <c r="I112" s="43"/>
    </row>
    <row r="113" spans="1:9" ht="28.5" customHeight="1" x14ac:dyDescent="0.25">
      <c r="A113" s="153">
        <v>2356</v>
      </c>
      <c r="B113" s="154"/>
      <c r="C113" s="364" t="s">
        <v>3823</v>
      </c>
      <c r="D113" s="365"/>
      <c r="E113" s="153" t="s">
        <v>3821</v>
      </c>
      <c r="F113" s="364" t="s">
        <v>3828</v>
      </c>
      <c r="G113" s="366"/>
      <c r="H113" s="365"/>
      <c r="I113" s="43"/>
    </row>
    <row r="114" spans="1:9" ht="28.5" customHeight="1" x14ac:dyDescent="0.25">
      <c r="A114" s="153">
        <v>2359</v>
      </c>
      <c r="B114" s="151" t="s">
        <v>11592</v>
      </c>
      <c r="C114" s="364" t="s">
        <v>11751</v>
      </c>
      <c r="D114" s="365"/>
      <c r="E114" s="153">
        <v>2233887</v>
      </c>
      <c r="F114" s="364"/>
      <c r="G114" s="366"/>
      <c r="H114" s="365"/>
      <c r="I114" s="43"/>
    </row>
    <row r="115" spans="1:9" ht="28.5" customHeight="1" x14ac:dyDescent="0.25">
      <c r="A115" s="153">
        <v>2360</v>
      </c>
      <c r="B115" s="154"/>
      <c r="C115" s="364" t="s">
        <v>11752</v>
      </c>
      <c r="D115" s="365"/>
      <c r="E115" s="153" t="s">
        <v>3839</v>
      </c>
      <c r="F115" s="364"/>
      <c r="G115" s="366"/>
      <c r="H115" s="365"/>
      <c r="I115" s="43"/>
    </row>
    <row r="116" spans="1:9" ht="28.5" customHeight="1" x14ac:dyDescent="0.25">
      <c r="A116" s="153">
        <v>2361</v>
      </c>
      <c r="B116" s="154"/>
      <c r="C116" s="364" t="s">
        <v>11753</v>
      </c>
      <c r="D116" s="365"/>
      <c r="E116" s="153" t="s">
        <v>3845</v>
      </c>
      <c r="F116" s="364"/>
      <c r="G116" s="366"/>
      <c r="H116" s="365"/>
      <c r="I116" s="43"/>
    </row>
    <row r="117" spans="1:9" ht="28.5" customHeight="1" x14ac:dyDescent="0.25">
      <c r="A117" s="153">
        <v>2362</v>
      </c>
      <c r="B117" s="154"/>
      <c r="C117" s="364" t="s">
        <v>3853</v>
      </c>
      <c r="D117" s="365"/>
      <c r="E117" s="153" t="s">
        <v>3851</v>
      </c>
      <c r="F117" s="364" t="s">
        <v>3852</v>
      </c>
      <c r="G117" s="366"/>
      <c r="H117" s="365"/>
      <c r="I117" s="43"/>
    </row>
    <row r="118" spans="1:9" ht="28.5" customHeight="1" x14ac:dyDescent="0.25">
      <c r="A118" s="153">
        <v>2364</v>
      </c>
      <c r="B118" s="154"/>
      <c r="C118" s="364" t="s">
        <v>11754</v>
      </c>
      <c r="D118" s="365"/>
      <c r="E118" s="153" t="s">
        <v>3865</v>
      </c>
      <c r="F118" s="364" t="s">
        <v>11755</v>
      </c>
      <c r="G118" s="366"/>
      <c r="H118" s="365"/>
      <c r="I118" s="43"/>
    </row>
    <row r="119" spans="1:9" ht="28.5" customHeight="1" x14ac:dyDescent="0.25">
      <c r="A119" s="153">
        <v>2381</v>
      </c>
      <c r="B119" s="154"/>
      <c r="C119" s="364" t="s">
        <v>3972</v>
      </c>
      <c r="D119" s="365"/>
      <c r="E119" s="153" t="s">
        <v>3970</v>
      </c>
      <c r="F119" s="364" t="s">
        <v>3971</v>
      </c>
      <c r="G119" s="366"/>
      <c r="H119" s="365"/>
      <c r="I119" s="43"/>
    </row>
    <row r="120" spans="1:9" ht="28.5" customHeight="1" x14ac:dyDescent="0.25">
      <c r="A120" s="153">
        <v>2389</v>
      </c>
      <c r="B120" s="154"/>
      <c r="C120" s="364" t="s">
        <v>4016</v>
      </c>
      <c r="D120" s="365"/>
      <c r="E120" s="153" t="s">
        <v>4014</v>
      </c>
      <c r="F120" s="364" t="s">
        <v>4019</v>
      </c>
      <c r="G120" s="366"/>
      <c r="H120" s="365"/>
      <c r="I120" s="43"/>
    </row>
    <row r="121" spans="1:9" ht="28.5" customHeight="1" x14ac:dyDescent="0.25">
      <c r="A121" s="153">
        <v>2394</v>
      </c>
      <c r="B121" s="154"/>
      <c r="C121" s="364" t="s">
        <v>11756</v>
      </c>
      <c r="D121" s="365"/>
      <c r="E121" s="155" t="s">
        <v>4048</v>
      </c>
      <c r="F121" s="364" t="s">
        <v>4055</v>
      </c>
      <c r="G121" s="366"/>
      <c r="H121" s="365"/>
      <c r="I121" s="43"/>
    </row>
    <row r="122" spans="1:9" ht="28.5" customHeight="1" x14ac:dyDescent="0.25">
      <c r="A122" s="153">
        <v>2400</v>
      </c>
      <c r="B122" s="154"/>
      <c r="C122" s="364" t="s">
        <v>11757</v>
      </c>
      <c r="D122" s="365"/>
      <c r="E122" s="153">
        <v>148051</v>
      </c>
      <c r="F122" s="364"/>
      <c r="G122" s="366"/>
      <c r="H122" s="365"/>
      <c r="I122" s="43"/>
    </row>
    <row r="123" spans="1:9" ht="28.5" customHeight="1" x14ac:dyDescent="0.25">
      <c r="A123" s="153">
        <v>2401</v>
      </c>
      <c r="B123" s="154"/>
      <c r="C123" s="364" t="s">
        <v>11758</v>
      </c>
      <c r="D123" s="365"/>
      <c r="E123" s="153" t="s">
        <v>4093</v>
      </c>
      <c r="F123" s="364"/>
      <c r="G123" s="366"/>
      <c r="H123" s="365"/>
      <c r="I123" s="43"/>
    </row>
    <row r="124" spans="1:9" ht="28.5" customHeight="1" x14ac:dyDescent="0.25">
      <c r="A124" s="153">
        <v>2406</v>
      </c>
      <c r="B124" s="151" t="s">
        <v>11592</v>
      </c>
      <c r="C124" s="364" t="s">
        <v>11759</v>
      </c>
      <c r="D124" s="365"/>
      <c r="E124" s="153" t="s">
        <v>4115</v>
      </c>
      <c r="F124" s="364" t="s">
        <v>11760</v>
      </c>
      <c r="G124" s="366"/>
      <c r="H124" s="365"/>
      <c r="I124" s="43"/>
    </row>
    <row r="125" spans="1:9" ht="28.5" customHeight="1" x14ac:dyDescent="0.25">
      <c r="A125" s="153">
        <v>2418</v>
      </c>
      <c r="B125" s="154" t="s">
        <v>11592</v>
      </c>
      <c r="C125" s="364" t="s">
        <v>11761</v>
      </c>
      <c r="D125" s="365"/>
      <c r="E125" s="153" t="s">
        <v>4179</v>
      </c>
      <c r="F125" s="364" t="s">
        <v>11762</v>
      </c>
      <c r="G125" s="366"/>
      <c r="H125" s="365"/>
      <c r="I125" s="43"/>
    </row>
    <row r="126" spans="1:9" ht="28.5" customHeight="1" x14ac:dyDescent="0.25">
      <c r="A126" s="153">
        <v>2422</v>
      </c>
      <c r="B126" s="154"/>
      <c r="C126" s="364" t="s">
        <v>11763</v>
      </c>
      <c r="D126" s="365"/>
      <c r="E126" s="153" t="s">
        <v>4197</v>
      </c>
      <c r="F126" s="364"/>
      <c r="G126" s="366"/>
      <c r="H126" s="365"/>
      <c r="I126" s="43"/>
    </row>
    <row r="127" spans="1:9" ht="28.5" customHeight="1" x14ac:dyDescent="0.25">
      <c r="A127" s="153">
        <v>2427</v>
      </c>
      <c r="B127" s="154"/>
      <c r="C127" s="364" t="s">
        <v>11764</v>
      </c>
      <c r="D127" s="365"/>
      <c r="E127" s="153" t="s">
        <v>4220</v>
      </c>
      <c r="F127" s="364"/>
      <c r="G127" s="366"/>
      <c r="H127" s="365"/>
      <c r="I127" s="43"/>
    </row>
    <row r="128" spans="1:9" ht="28.5" customHeight="1" x14ac:dyDescent="0.25">
      <c r="A128" s="153">
        <v>2428</v>
      </c>
      <c r="B128" s="154"/>
      <c r="C128" s="364" t="s">
        <v>11765</v>
      </c>
      <c r="D128" s="365"/>
      <c r="E128" s="153" t="s">
        <v>4226</v>
      </c>
      <c r="F128" s="364" t="s">
        <v>11766</v>
      </c>
      <c r="G128" s="366"/>
      <c r="H128" s="365"/>
      <c r="I128" s="43"/>
    </row>
    <row r="129" spans="1:9" ht="28.5" customHeight="1" x14ac:dyDescent="0.25">
      <c r="A129" s="153">
        <v>2430</v>
      </c>
      <c r="B129" s="154"/>
      <c r="C129" s="364" t="s">
        <v>11767</v>
      </c>
      <c r="D129" s="365"/>
      <c r="E129" s="153" t="s">
        <v>4235</v>
      </c>
      <c r="F129" s="364" t="s">
        <v>11768</v>
      </c>
      <c r="G129" s="366"/>
      <c r="H129" s="365"/>
      <c r="I129" s="43"/>
    </row>
    <row r="130" spans="1:9" ht="28.5" customHeight="1" x14ac:dyDescent="0.25">
      <c r="A130" s="153">
        <v>2432</v>
      </c>
      <c r="B130" s="154"/>
      <c r="C130" s="364" t="s">
        <v>11769</v>
      </c>
      <c r="D130" s="365"/>
      <c r="E130" s="153" t="s">
        <v>4246</v>
      </c>
      <c r="F130" s="364" t="s">
        <v>11770</v>
      </c>
      <c r="G130" s="366"/>
      <c r="H130" s="365"/>
      <c r="I130" s="43"/>
    </row>
    <row r="131" spans="1:9" ht="28.5" customHeight="1" x14ac:dyDescent="0.25">
      <c r="A131" s="153">
        <v>2436</v>
      </c>
      <c r="B131" s="154"/>
      <c r="C131" s="364" t="s">
        <v>11771</v>
      </c>
      <c r="D131" s="365"/>
      <c r="E131" s="153" t="s">
        <v>4263</v>
      </c>
      <c r="F131" s="364" t="s">
        <v>4267</v>
      </c>
      <c r="G131" s="366"/>
      <c r="H131" s="365"/>
      <c r="I131" s="43"/>
    </row>
    <row r="132" spans="1:9" ht="28.5" customHeight="1" x14ac:dyDescent="0.25">
      <c r="A132" s="153">
        <v>2437</v>
      </c>
      <c r="B132" s="154"/>
      <c r="C132" s="364" t="s">
        <v>11772</v>
      </c>
      <c r="D132" s="365"/>
      <c r="E132" s="153" t="s">
        <v>4270</v>
      </c>
      <c r="F132" s="364"/>
      <c r="G132" s="366"/>
      <c r="H132" s="365"/>
      <c r="I132" s="43"/>
    </row>
    <row r="133" spans="1:9" ht="28.5" customHeight="1" x14ac:dyDescent="0.25">
      <c r="A133" s="153">
        <v>2439</v>
      </c>
      <c r="B133" s="154"/>
      <c r="C133" s="364" t="s">
        <v>11773</v>
      </c>
      <c r="D133" s="365"/>
      <c r="E133" s="153" t="s">
        <v>4284</v>
      </c>
      <c r="F133" s="364" t="s">
        <v>11774</v>
      </c>
      <c r="G133" s="366"/>
      <c r="H133" s="365"/>
      <c r="I133" s="43"/>
    </row>
    <row r="134" spans="1:9" ht="28.5" customHeight="1" x14ac:dyDescent="0.25">
      <c r="A134" s="153">
        <v>2440</v>
      </c>
      <c r="B134" s="154"/>
      <c r="C134" s="364" t="s">
        <v>11775</v>
      </c>
      <c r="D134" s="365"/>
      <c r="E134" s="153" t="s">
        <v>4289</v>
      </c>
      <c r="F134" s="364" t="s">
        <v>4290</v>
      </c>
      <c r="G134" s="366"/>
      <c r="H134" s="365"/>
      <c r="I134" s="43"/>
    </row>
    <row r="135" spans="1:9" ht="28.5" customHeight="1" x14ac:dyDescent="0.25">
      <c r="A135" s="153">
        <v>2441</v>
      </c>
      <c r="B135" s="154"/>
      <c r="C135" s="364" t="s">
        <v>11776</v>
      </c>
      <c r="D135" s="365"/>
      <c r="E135" s="153" t="s">
        <v>4294</v>
      </c>
      <c r="F135" s="364" t="s">
        <v>11777</v>
      </c>
      <c r="G135" s="366"/>
      <c r="H135" s="365"/>
      <c r="I135" s="43"/>
    </row>
    <row r="136" spans="1:9" ht="28.5" customHeight="1" x14ac:dyDescent="0.25">
      <c r="A136" s="153">
        <v>2442</v>
      </c>
      <c r="B136" s="154"/>
      <c r="C136" s="364" t="s">
        <v>11778</v>
      </c>
      <c r="D136" s="365"/>
      <c r="E136" s="153" t="s">
        <v>4299</v>
      </c>
      <c r="F136" s="364" t="s">
        <v>4305</v>
      </c>
      <c r="G136" s="366"/>
      <c r="H136" s="365"/>
      <c r="I136" s="43"/>
    </row>
    <row r="137" spans="1:9" ht="28.5" customHeight="1" x14ac:dyDescent="0.25">
      <c r="A137" s="153">
        <v>2443</v>
      </c>
      <c r="B137" s="154"/>
      <c r="C137" s="364" t="s">
        <v>4309</v>
      </c>
      <c r="D137" s="365"/>
      <c r="E137" s="153" t="s">
        <v>4307</v>
      </c>
      <c r="F137" s="364"/>
      <c r="G137" s="366"/>
      <c r="H137" s="365"/>
      <c r="I137" s="43"/>
    </row>
    <row r="138" spans="1:9" ht="28.5" customHeight="1" x14ac:dyDescent="0.25">
      <c r="A138" s="153">
        <v>2444</v>
      </c>
      <c r="B138" s="154"/>
      <c r="C138" s="364" t="s">
        <v>11779</v>
      </c>
      <c r="D138" s="365"/>
      <c r="E138" s="153" t="s">
        <v>4311</v>
      </c>
      <c r="F138" s="364" t="s">
        <v>11780</v>
      </c>
      <c r="G138" s="366"/>
      <c r="H138" s="365"/>
      <c r="I138" s="43"/>
    </row>
    <row r="139" spans="1:9" ht="28.5" customHeight="1" x14ac:dyDescent="0.25">
      <c r="A139" s="153">
        <v>2445</v>
      </c>
      <c r="B139" s="154"/>
      <c r="C139" s="364" t="s">
        <v>11781</v>
      </c>
      <c r="D139" s="365"/>
      <c r="E139" s="153" t="s">
        <v>4322</v>
      </c>
      <c r="F139" s="364" t="s">
        <v>11782</v>
      </c>
      <c r="G139" s="366"/>
      <c r="H139" s="365"/>
      <c r="I139" s="43"/>
    </row>
    <row r="140" spans="1:9" ht="28.5" customHeight="1" x14ac:dyDescent="0.25">
      <c r="A140" s="153">
        <v>2447</v>
      </c>
      <c r="B140" s="154"/>
      <c r="C140" s="364" t="s">
        <v>11783</v>
      </c>
      <c r="D140" s="365"/>
      <c r="E140" s="153" t="s">
        <v>4332</v>
      </c>
      <c r="F140" s="364" t="s">
        <v>11784</v>
      </c>
      <c r="G140" s="366"/>
      <c r="H140" s="365"/>
      <c r="I140" s="43"/>
    </row>
    <row r="141" spans="1:9" ht="28.5" customHeight="1" x14ac:dyDescent="0.25">
      <c r="A141" s="153">
        <v>2449</v>
      </c>
      <c r="B141" s="154"/>
      <c r="C141" s="364" t="s">
        <v>11785</v>
      </c>
      <c r="D141" s="365"/>
      <c r="E141" s="153" t="s">
        <v>4342</v>
      </c>
      <c r="F141" s="364" t="s">
        <v>11786</v>
      </c>
      <c r="G141" s="366"/>
      <c r="H141" s="365"/>
      <c r="I141" s="43"/>
    </row>
    <row r="142" spans="1:9" ht="28.5" customHeight="1" x14ac:dyDescent="0.25">
      <c r="A142" s="153">
        <v>2450</v>
      </c>
      <c r="B142" s="154"/>
      <c r="C142" s="364" t="s">
        <v>11787</v>
      </c>
      <c r="D142" s="365"/>
      <c r="E142" s="153" t="s">
        <v>4348</v>
      </c>
      <c r="F142" s="364"/>
      <c r="G142" s="366"/>
      <c r="H142" s="365"/>
      <c r="I142" s="43"/>
    </row>
    <row r="143" spans="1:9" ht="28.5" customHeight="1" x14ac:dyDescent="0.25">
      <c r="A143" s="153">
        <v>2451</v>
      </c>
      <c r="B143" s="154"/>
      <c r="C143" s="364" t="s">
        <v>11788</v>
      </c>
      <c r="D143" s="365"/>
      <c r="E143" s="153" t="s">
        <v>4352</v>
      </c>
      <c r="F143" s="364" t="s">
        <v>11789</v>
      </c>
      <c r="G143" s="366"/>
      <c r="H143" s="365"/>
      <c r="I143" s="43"/>
    </row>
    <row r="144" spans="1:9" ht="28.5" customHeight="1" x14ac:dyDescent="0.25">
      <c r="A144" s="153">
        <v>2452</v>
      </c>
      <c r="B144" s="154"/>
      <c r="C144" s="364" t="s">
        <v>11790</v>
      </c>
      <c r="D144" s="365"/>
      <c r="E144" s="153" t="s">
        <v>4357</v>
      </c>
      <c r="F144" s="364"/>
      <c r="G144" s="366"/>
      <c r="H144" s="365"/>
      <c r="I144" s="43"/>
    </row>
    <row r="145" spans="1:9" ht="28.5" customHeight="1" x14ac:dyDescent="0.25">
      <c r="A145" s="153">
        <v>2454</v>
      </c>
      <c r="B145" s="154"/>
      <c r="C145" s="364" t="s">
        <v>4367</v>
      </c>
      <c r="D145" s="365"/>
      <c r="E145" s="153" t="s">
        <v>4365</v>
      </c>
      <c r="F145" s="364"/>
      <c r="G145" s="366"/>
      <c r="H145" s="365"/>
      <c r="I145" s="43"/>
    </row>
    <row r="146" spans="1:9" ht="28.5" customHeight="1" x14ac:dyDescent="0.25">
      <c r="A146" s="153">
        <v>2456</v>
      </c>
      <c r="B146" s="154"/>
      <c r="C146" s="364" t="s">
        <v>11791</v>
      </c>
      <c r="D146" s="365"/>
      <c r="E146" s="153" t="s">
        <v>4378</v>
      </c>
      <c r="F146" s="364"/>
      <c r="G146" s="366"/>
      <c r="H146" s="365"/>
      <c r="I146" s="43"/>
    </row>
    <row r="147" spans="1:9" ht="28.5" customHeight="1" x14ac:dyDescent="0.25">
      <c r="A147" s="153">
        <v>2457</v>
      </c>
      <c r="B147" s="154"/>
      <c r="C147" s="364" t="s">
        <v>11792</v>
      </c>
      <c r="D147" s="365"/>
      <c r="E147" s="153" t="s">
        <v>4382</v>
      </c>
      <c r="F147" s="364"/>
      <c r="G147" s="366"/>
      <c r="H147" s="365"/>
      <c r="I147" s="43"/>
    </row>
    <row r="148" spans="1:9" ht="28.5" customHeight="1" x14ac:dyDescent="0.25">
      <c r="A148" s="153">
        <v>2460</v>
      </c>
      <c r="B148" s="154" t="s">
        <v>11793</v>
      </c>
      <c r="C148" s="364" t="s">
        <v>11794</v>
      </c>
      <c r="D148" s="365"/>
      <c r="E148" s="153" t="s">
        <v>4399</v>
      </c>
      <c r="F148" s="364" t="s">
        <v>11795</v>
      </c>
      <c r="G148" s="366"/>
      <c r="H148" s="365"/>
      <c r="I148" s="43"/>
    </row>
    <row r="149" spans="1:9" ht="28.5" customHeight="1" x14ac:dyDescent="0.25">
      <c r="A149" s="153">
        <v>2462</v>
      </c>
      <c r="B149" s="154"/>
      <c r="C149" s="364" t="s">
        <v>11796</v>
      </c>
      <c r="D149" s="365"/>
      <c r="E149" s="153" t="s">
        <v>4410</v>
      </c>
      <c r="F149" s="364" t="s">
        <v>11797</v>
      </c>
      <c r="G149" s="366"/>
      <c r="H149" s="365"/>
      <c r="I149" s="43"/>
    </row>
    <row r="150" spans="1:9" ht="28.5" customHeight="1" x14ac:dyDescent="0.25">
      <c r="A150" s="153">
        <v>2463</v>
      </c>
      <c r="B150" s="154"/>
      <c r="C150" s="364" t="s">
        <v>11798</v>
      </c>
      <c r="D150" s="365"/>
      <c r="E150" s="153" t="s">
        <v>4415</v>
      </c>
      <c r="F150" s="364" t="s">
        <v>11799</v>
      </c>
      <c r="G150" s="366"/>
      <c r="H150" s="365"/>
      <c r="I150" s="43"/>
    </row>
    <row r="151" spans="1:9" ht="28.5" customHeight="1" x14ac:dyDescent="0.25">
      <c r="A151" s="153">
        <v>2465</v>
      </c>
      <c r="B151" s="154"/>
      <c r="C151" s="364" t="s">
        <v>4432</v>
      </c>
      <c r="D151" s="365"/>
      <c r="E151" s="153" t="s">
        <v>4430</v>
      </c>
      <c r="F151" s="364" t="s">
        <v>4433</v>
      </c>
      <c r="G151" s="366"/>
      <c r="H151" s="365"/>
      <c r="I151" s="43"/>
    </row>
    <row r="152" spans="1:9" ht="28.5" customHeight="1" x14ac:dyDescent="0.25">
      <c r="A152" s="153">
        <v>2466</v>
      </c>
      <c r="B152" s="151" t="s">
        <v>11592</v>
      </c>
      <c r="C152" s="364" t="s">
        <v>11800</v>
      </c>
      <c r="D152" s="365"/>
      <c r="E152" s="153" t="s">
        <v>4438</v>
      </c>
      <c r="F152" s="364" t="s">
        <v>11801</v>
      </c>
      <c r="G152" s="366"/>
      <c r="H152" s="365"/>
      <c r="I152" s="43"/>
    </row>
    <row r="153" spans="1:9" ht="28.5" customHeight="1" x14ac:dyDescent="0.25">
      <c r="A153" s="153">
        <v>2467</v>
      </c>
      <c r="B153" s="154"/>
      <c r="C153" s="364" t="s">
        <v>4444</v>
      </c>
      <c r="D153" s="365"/>
      <c r="E153" s="153" t="s">
        <v>4442</v>
      </c>
      <c r="F153" s="364"/>
      <c r="G153" s="366"/>
      <c r="H153" s="365"/>
      <c r="I153" s="43"/>
    </row>
    <row r="154" spans="1:9" ht="28.5" customHeight="1" x14ac:dyDescent="0.25">
      <c r="A154" s="153">
        <v>2480</v>
      </c>
      <c r="B154" s="154"/>
      <c r="C154" s="364" t="s">
        <v>11802</v>
      </c>
      <c r="D154" s="365"/>
      <c r="E154" s="153" t="s">
        <v>4538</v>
      </c>
      <c r="F154" s="364" t="s">
        <v>11803</v>
      </c>
      <c r="G154" s="366"/>
      <c r="H154" s="365"/>
      <c r="I154" s="43"/>
    </row>
    <row r="155" spans="1:9" ht="28.5" customHeight="1" x14ac:dyDescent="0.25">
      <c r="A155" s="153">
        <v>2486</v>
      </c>
      <c r="B155" s="151" t="s">
        <v>11592</v>
      </c>
      <c r="C155" s="364" t="s">
        <v>11804</v>
      </c>
      <c r="D155" s="365"/>
      <c r="E155" s="153" t="s">
        <v>4561</v>
      </c>
      <c r="F155" s="364" t="s">
        <v>11805</v>
      </c>
      <c r="G155" s="366"/>
      <c r="H155" s="365"/>
      <c r="I155" s="43"/>
    </row>
    <row r="156" spans="1:9" ht="28.5" customHeight="1" x14ac:dyDescent="0.25">
      <c r="A156" s="153">
        <v>2487</v>
      </c>
      <c r="B156" s="154"/>
      <c r="C156" s="364" t="s">
        <v>11806</v>
      </c>
      <c r="D156" s="365"/>
      <c r="E156" s="153" t="s">
        <v>4567</v>
      </c>
      <c r="F156" s="364" t="s">
        <v>11807</v>
      </c>
      <c r="G156" s="366"/>
      <c r="H156" s="365"/>
      <c r="I156" s="43"/>
    </row>
    <row r="157" spans="1:9" ht="28.5" customHeight="1" x14ac:dyDescent="0.25">
      <c r="A157" s="153">
        <v>2489</v>
      </c>
      <c r="B157" s="154"/>
      <c r="C157" s="364" t="s">
        <v>4579</v>
      </c>
      <c r="D157" s="365"/>
      <c r="E157" s="153" t="s">
        <v>11808</v>
      </c>
      <c r="F157" s="364" t="s">
        <v>11809</v>
      </c>
      <c r="G157" s="366"/>
      <c r="H157" s="365"/>
      <c r="I157" s="43"/>
    </row>
    <row r="158" spans="1:9" ht="28.5" customHeight="1" x14ac:dyDescent="0.25">
      <c r="A158" s="153">
        <v>2491</v>
      </c>
      <c r="B158" s="154"/>
      <c r="C158" s="364" t="s">
        <v>11810</v>
      </c>
      <c r="D158" s="365"/>
      <c r="E158" s="153" t="s">
        <v>4590</v>
      </c>
      <c r="F158" s="364"/>
      <c r="G158" s="366"/>
      <c r="H158" s="365"/>
      <c r="I158" s="43"/>
    </row>
    <row r="159" spans="1:9" ht="28.5" customHeight="1" x14ac:dyDescent="0.25">
      <c r="A159" s="153">
        <v>2493</v>
      </c>
      <c r="B159" s="154"/>
      <c r="C159" s="364" t="s">
        <v>11811</v>
      </c>
      <c r="D159" s="365"/>
      <c r="E159" s="153" t="s">
        <v>4605</v>
      </c>
      <c r="F159" s="364"/>
      <c r="G159" s="366"/>
      <c r="H159" s="365"/>
      <c r="I159" s="43"/>
    </row>
    <row r="160" spans="1:9" ht="28.5" customHeight="1" x14ac:dyDescent="0.25">
      <c r="A160" s="153">
        <v>2494</v>
      </c>
      <c r="B160" s="151"/>
      <c r="C160" s="364" t="s">
        <v>4612</v>
      </c>
      <c r="D160" s="365"/>
      <c r="E160" s="153" t="s">
        <v>4610</v>
      </c>
      <c r="F160" s="364" t="s">
        <v>11812</v>
      </c>
      <c r="G160" s="366"/>
      <c r="H160" s="365"/>
      <c r="I160" s="43"/>
    </row>
    <row r="161" spans="1:9" ht="28.5" customHeight="1" x14ac:dyDescent="0.25">
      <c r="A161" s="153">
        <v>2500</v>
      </c>
      <c r="B161" s="151" t="s">
        <v>11592</v>
      </c>
      <c r="C161" s="364" t="s">
        <v>11813</v>
      </c>
      <c r="D161" s="365"/>
      <c r="E161" s="153" t="s">
        <v>4631</v>
      </c>
      <c r="F161" s="364" t="s">
        <v>11814</v>
      </c>
      <c r="G161" s="366"/>
      <c r="H161" s="365"/>
      <c r="I161" s="43"/>
    </row>
    <row r="162" spans="1:9" ht="28.5" customHeight="1" x14ac:dyDescent="0.25">
      <c r="A162" s="153">
        <v>2501</v>
      </c>
      <c r="B162" s="151" t="s">
        <v>11592</v>
      </c>
      <c r="C162" s="364" t="s">
        <v>11815</v>
      </c>
      <c r="D162" s="365"/>
      <c r="E162" s="153" t="s">
        <v>4638</v>
      </c>
      <c r="F162" s="364" t="s">
        <v>11816</v>
      </c>
      <c r="G162" s="366"/>
      <c r="H162" s="365"/>
      <c r="I162" s="43"/>
    </row>
    <row r="163" spans="1:9" ht="28.5" customHeight="1" x14ac:dyDescent="0.25">
      <c r="A163" s="153">
        <v>2503</v>
      </c>
      <c r="B163" s="151" t="s">
        <v>11592</v>
      </c>
      <c r="C163" s="283" t="s">
        <v>13348</v>
      </c>
      <c r="D163" s="284"/>
      <c r="E163" s="153" t="s">
        <v>4645</v>
      </c>
      <c r="F163" s="283" t="s">
        <v>13349</v>
      </c>
      <c r="G163" s="285"/>
      <c r="H163" s="284"/>
      <c r="I163" s="43"/>
    </row>
    <row r="164" spans="1:9" ht="28.5" customHeight="1" x14ac:dyDescent="0.25">
      <c r="A164" s="153">
        <v>2504</v>
      </c>
      <c r="B164" s="151" t="s">
        <v>11592</v>
      </c>
      <c r="C164" s="364" t="s">
        <v>11817</v>
      </c>
      <c r="D164" s="365"/>
      <c r="E164" s="153" t="s">
        <v>4649</v>
      </c>
      <c r="F164" s="364" t="s">
        <v>11818</v>
      </c>
      <c r="G164" s="366"/>
      <c r="H164" s="365"/>
      <c r="I164" s="43"/>
    </row>
    <row r="165" spans="1:9" ht="28.5" customHeight="1" x14ac:dyDescent="0.25">
      <c r="A165" s="153">
        <v>2507</v>
      </c>
      <c r="B165" s="154"/>
      <c r="C165" s="364" t="s">
        <v>4660</v>
      </c>
      <c r="D165" s="365"/>
      <c r="E165" s="153" t="s">
        <v>4658</v>
      </c>
      <c r="F165" s="364"/>
      <c r="G165" s="366"/>
      <c r="H165" s="365"/>
      <c r="I165" s="43"/>
    </row>
    <row r="166" spans="1:9" ht="28.5" customHeight="1" x14ac:dyDescent="0.25">
      <c r="A166" s="153">
        <v>2508</v>
      </c>
      <c r="B166" s="151" t="s">
        <v>11592</v>
      </c>
      <c r="C166" s="364" t="s">
        <v>11819</v>
      </c>
      <c r="D166" s="365"/>
      <c r="E166" s="153" t="s">
        <v>4665</v>
      </c>
      <c r="F166" s="364" t="s">
        <v>11820</v>
      </c>
      <c r="G166" s="366"/>
      <c r="H166" s="365"/>
      <c r="I166" s="43"/>
    </row>
    <row r="167" spans="1:9" ht="28.5" customHeight="1" x14ac:dyDescent="0.25">
      <c r="A167" s="153">
        <v>2509</v>
      </c>
      <c r="B167" s="154"/>
      <c r="C167" s="364" t="s">
        <v>11821</v>
      </c>
      <c r="D167" s="365"/>
      <c r="E167" s="153" t="s">
        <v>4667</v>
      </c>
      <c r="F167" s="364" t="s">
        <v>11822</v>
      </c>
      <c r="G167" s="366"/>
      <c r="H167" s="365"/>
      <c r="I167" s="43"/>
    </row>
    <row r="168" spans="1:9" ht="28.5" customHeight="1" x14ac:dyDescent="0.25">
      <c r="A168" s="153">
        <v>2512</v>
      </c>
      <c r="B168" s="154"/>
      <c r="C168" s="364" t="s">
        <v>11823</v>
      </c>
      <c r="D168" s="365"/>
      <c r="E168" s="153" t="s">
        <v>4684</v>
      </c>
      <c r="F168" s="364" t="s">
        <v>4687</v>
      </c>
      <c r="G168" s="366"/>
      <c r="H168" s="365"/>
      <c r="I168" s="43"/>
    </row>
    <row r="169" spans="1:9" ht="28.5" customHeight="1" x14ac:dyDescent="0.25">
      <c r="A169" s="153">
        <v>2513</v>
      </c>
      <c r="B169" s="154"/>
      <c r="C169" s="364" t="s">
        <v>11824</v>
      </c>
      <c r="D169" s="365"/>
      <c r="E169" s="153" t="s">
        <v>4688</v>
      </c>
      <c r="F169" s="364" t="s">
        <v>11825</v>
      </c>
      <c r="G169" s="366"/>
      <c r="H169" s="365"/>
      <c r="I169" s="43"/>
    </row>
    <row r="170" spans="1:9" ht="28.5" customHeight="1" x14ac:dyDescent="0.25">
      <c r="A170" s="153">
        <v>2516</v>
      </c>
      <c r="B170" s="154"/>
      <c r="C170" s="364" t="s">
        <v>11826</v>
      </c>
      <c r="D170" s="365"/>
      <c r="E170" s="153" t="s">
        <v>4703</v>
      </c>
      <c r="F170" s="364" t="s">
        <v>4706</v>
      </c>
      <c r="G170" s="366"/>
      <c r="H170" s="365"/>
      <c r="I170" s="43"/>
    </row>
    <row r="171" spans="1:9" ht="28.5" customHeight="1" x14ac:dyDescent="0.25">
      <c r="A171" s="153">
        <v>2517</v>
      </c>
      <c r="B171" s="154"/>
      <c r="C171" s="364" t="s">
        <v>11827</v>
      </c>
      <c r="D171" s="365"/>
      <c r="E171" s="153" t="s">
        <v>4708</v>
      </c>
      <c r="F171" s="364" t="s">
        <v>4709</v>
      </c>
      <c r="G171" s="366"/>
      <c r="H171" s="365"/>
      <c r="I171" s="43"/>
    </row>
    <row r="172" spans="1:9" ht="28.5" customHeight="1" x14ac:dyDescent="0.25">
      <c r="A172" s="153">
        <v>2518</v>
      </c>
      <c r="B172" s="154"/>
      <c r="C172" s="364" t="s">
        <v>11828</v>
      </c>
      <c r="D172" s="365"/>
      <c r="E172" s="153" t="s">
        <v>4714</v>
      </c>
      <c r="F172" s="364" t="s">
        <v>11829</v>
      </c>
      <c r="G172" s="366"/>
      <c r="H172" s="365"/>
      <c r="I172" s="43"/>
    </row>
    <row r="173" spans="1:9" ht="28.5" customHeight="1" x14ac:dyDescent="0.25">
      <c r="A173" s="153">
        <v>2522</v>
      </c>
      <c r="B173" s="154" t="s">
        <v>11592</v>
      </c>
      <c r="C173" s="279" t="s">
        <v>13315</v>
      </c>
      <c r="D173" s="280"/>
      <c r="E173" s="153" t="s">
        <v>4734</v>
      </c>
      <c r="F173" s="279"/>
      <c r="G173" s="281"/>
      <c r="H173" s="280"/>
      <c r="I173" s="43"/>
    </row>
    <row r="174" spans="1:9" ht="28.5" customHeight="1" x14ac:dyDescent="0.25">
      <c r="A174" s="153">
        <v>2523</v>
      </c>
      <c r="B174" s="151" t="s">
        <v>11592</v>
      </c>
      <c r="C174" s="364" t="s">
        <v>11830</v>
      </c>
      <c r="D174" s="365"/>
      <c r="E174" s="153" t="s">
        <v>4728</v>
      </c>
      <c r="F174" s="364" t="s">
        <v>4730</v>
      </c>
      <c r="G174" s="366"/>
      <c r="H174" s="365"/>
      <c r="I174" s="43"/>
    </row>
    <row r="175" spans="1:9" ht="28.5" customHeight="1" x14ac:dyDescent="0.25">
      <c r="A175" s="153">
        <v>2530</v>
      </c>
      <c r="B175" s="151" t="s">
        <v>11592</v>
      </c>
      <c r="C175" s="364" t="s">
        <v>11831</v>
      </c>
      <c r="D175" s="365"/>
      <c r="E175" s="153" t="s">
        <v>4773</v>
      </c>
      <c r="F175" s="364" t="s">
        <v>11832</v>
      </c>
      <c r="G175" s="366"/>
      <c r="H175" s="365"/>
      <c r="I175" s="43"/>
    </row>
    <row r="176" spans="1:9" ht="28.5" customHeight="1" x14ac:dyDescent="0.25">
      <c r="A176" s="153">
        <v>2532</v>
      </c>
      <c r="B176" s="154"/>
      <c r="C176" s="364" t="s">
        <v>4784</v>
      </c>
      <c r="D176" s="365"/>
      <c r="E176" s="153" t="s">
        <v>4783</v>
      </c>
      <c r="F176" s="364" t="s">
        <v>11833</v>
      </c>
      <c r="G176" s="366"/>
      <c r="H176" s="365"/>
      <c r="I176" s="43"/>
    </row>
    <row r="177" spans="1:9" ht="28.5" customHeight="1" x14ac:dyDescent="0.25">
      <c r="A177" s="153">
        <v>2539</v>
      </c>
      <c r="B177" s="154"/>
      <c r="C177" s="364" t="s">
        <v>11834</v>
      </c>
      <c r="D177" s="365"/>
      <c r="E177" s="153" t="s">
        <v>4819</v>
      </c>
      <c r="F177" s="364"/>
      <c r="G177" s="366"/>
      <c r="H177" s="365"/>
      <c r="I177" s="43"/>
    </row>
    <row r="178" spans="1:9" ht="28.5" customHeight="1" x14ac:dyDescent="0.25">
      <c r="A178" s="153">
        <v>2540</v>
      </c>
      <c r="B178" s="154"/>
      <c r="C178" s="364" t="s">
        <v>4829</v>
      </c>
      <c r="D178" s="365"/>
      <c r="E178" s="153" t="s">
        <v>4827</v>
      </c>
      <c r="F178" s="364" t="s">
        <v>4828</v>
      </c>
      <c r="G178" s="366"/>
      <c r="H178" s="365"/>
      <c r="I178" s="43"/>
    </row>
    <row r="179" spans="1:9" ht="28.5" customHeight="1" x14ac:dyDescent="0.25">
      <c r="A179" s="153">
        <v>2544</v>
      </c>
      <c r="B179" s="154"/>
      <c r="C179" s="364" t="s">
        <v>4855</v>
      </c>
      <c r="D179" s="365"/>
      <c r="E179" s="153" t="s">
        <v>4853</v>
      </c>
      <c r="F179" s="364" t="s">
        <v>11835</v>
      </c>
      <c r="G179" s="366"/>
      <c r="H179" s="365"/>
      <c r="I179" s="43"/>
    </row>
    <row r="180" spans="1:9" ht="28.5" customHeight="1" x14ac:dyDescent="0.25">
      <c r="A180" s="153">
        <v>2545</v>
      </c>
      <c r="B180" s="154"/>
      <c r="C180" s="364" t="s">
        <v>4861</v>
      </c>
      <c r="D180" s="365"/>
      <c r="E180" s="153" t="s">
        <v>4859</v>
      </c>
      <c r="F180" s="364" t="s">
        <v>11836</v>
      </c>
      <c r="G180" s="366"/>
      <c r="H180" s="365"/>
      <c r="I180" s="43"/>
    </row>
    <row r="181" spans="1:9" ht="28.5" customHeight="1" x14ac:dyDescent="0.25">
      <c r="A181" s="153">
        <v>2547</v>
      </c>
      <c r="B181" s="154"/>
      <c r="C181" s="364" t="s">
        <v>11837</v>
      </c>
      <c r="D181" s="365"/>
      <c r="E181" s="153" t="s">
        <v>4867</v>
      </c>
      <c r="F181" s="364" t="s">
        <v>4868</v>
      </c>
      <c r="G181" s="366"/>
      <c r="H181" s="365"/>
      <c r="I181" s="43"/>
    </row>
    <row r="182" spans="1:9" ht="28.5" customHeight="1" x14ac:dyDescent="0.25">
      <c r="A182" s="153">
        <v>2556</v>
      </c>
      <c r="B182" s="154"/>
      <c r="C182" s="364" t="s">
        <v>11838</v>
      </c>
      <c r="D182" s="365"/>
      <c r="E182" s="153" t="s">
        <v>4913</v>
      </c>
      <c r="F182" s="364" t="s">
        <v>4917</v>
      </c>
      <c r="G182" s="366"/>
      <c r="H182" s="365"/>
      <c r="I182" s="43"/>
    </row>
    <row r="183" spans="1:9" ht="28.5" customHeight="1" x14ac:dyDescent="0.25">
      <c r="A183" s="153">
        <v>2557</v>
      </c>
      <c r="B183" s="154"/>
      <c r="C183" s="364" t="s">
        <v>4925</v>
      </c>
      <c r="D183" s="365"/>
      <c r="E183" s="153" t="s">
        <v>4923</v>
      </c>
      <c r="F183" s="364" t="s">
        <v>4924</v>
      </c>
      <c r="G183" s="366"/>
      <c r="H183" s="365"/>
      <c r="I183" s="43"/>
    </row>
    <row r="184" spans="1:9" ht="28.5" customHeight="1" x14ac:dyDescent="0.25">
      <c r="A184" s="153">
        <v>2559</v>
      </c>
      <c r="B184" s="154"/>
      <c r="C184" s="364" t="s">
        <v>11839</v>
      </c>
      <c r="D184" s="365"/>
      <c r="E184" s="153" t="s">
        <v>4935</v>
      </c>
      <c r="F184" s="364" t="s">
        <v>11840</v>
      </c>
      <c r="G184" s="366"/>
      <c r="H184" s="365"/>
      <c r="I184" s="43"/>
    </row>
    <row r="185" spans="1:9" ht="28.5" customHeight="1" x14ac:dyDescent="0.25">
      <c r="A185" s="153">
        <v>2560</v>
      </c>
      <c r="B185" s="154"/>
      <c r="C185" s="364" t="s">
        <v>4944</v>
      </c>
      <c r="D185" s="365"/>
      <c r="E185" s="153" t="s">
        <v>4943</v>
      </c>
      <c r="F185" s="364" t="s">
        <v>11841</v>
      </c>
      <c r="G185" s="366"/>
      <c r="H185" s="365"/>
      <c r="I185" s="43"/>
    </row>
    <row r="186" spans="1:9" ht="28.5" customHeight="1" x14ac:dyDescent="0.25">
      <c r="A186" s="153">
        <v>2561</v>
      </c>
      <c r="B186" s="154"/>
      <c r="C186" s="364" t="s">
        <v>11842</v>
      </c>
      <c r="D186" s="365"/>
      <c r="E186" s="153" t="s">
        <v>4949</v>
      </c>
      <c r="F186" s="364"/>
      <c r="G186" s="366"/>
      <c r="H186" s="365"/>
      <c r="I186" s="43"/>
    </row>
    <row r="187" spans="1:9" ht="28.5" customHeight="1" x14ac:dyDescent="0.25">
      <c r="A187" s="153">
        <v>2562</v>
      </c>
      <c r="B187" s="154"/>
      <c r="C187" s="364" t="s">
        <v>4954</v>
      </c>
      <c r="D187" s="365"/>
      <c r="E187" s="153" t="s">
        <v>4953</v>
      </c>
      <c r="F187" s="364"/>
      <c r="G187" s="366"/>
      <c r="H187" s="365"/>
      <c r="I187" s="43"/>
    </row>
    <row r="188" spans="1:9" ht="28.5" customHeight="1" x14ac:dyDescent="0.25">
      <c r="A188" s="153">
        <v>2563</v>
      </c>
      <c r="B188" s="154"/>
      <c r="C188" s="364" t="s">
        <v>11843</v>
      </c>
      <c r="D188" s="365"/>
      <c r="E188" s="153" t="s">
        <v>4956</v>
      </c>
      <c r="F188" s="364" t="s">
        <v>11844</v>
      </c>
      <c r="G188" s="366"/>
      <c r="H188" s="365"/>
      <c r="I188" s="43"/>
    </row>
    <row r="189" spans="1:9" ht="28.5" customHeight="1" x14ac:dyDescent="0.25">
      <c r="A189" s="153">
        <v>2565</v>
      </c>
      <c r="B189" s="154"/>
      <c r="C189" s="364" t="s">
        <v>11845</v>
      </c>
      <c r="D189" s="365"/>
      <c r="E189" s="153" t="s">
        <v>11846</v>
      </c>
      <c r="F189" s="364" t="s">
        <v>4968</v>
      </c>
      <c r="G189" s="366"/>
      <c r="H189" s="365"/>
      <c r="I189" s="43"/>
    </row>
    <row r="190" spans="1:9" ht="28.5" customHeight="1" x14ac:dyDescent="0.25">
      <c r="A190" s="153">
        <v>2567</v>
      </c>
      <c r="B190" s="154"/>
      <c r="C190" s="364" t="s">
        <v>11847</v>
      </c>
      <c r="D190" s="365"/>
      <c r="E190" s="153" t="s">
        <v>4971</v>
      </c>
      <c r="F190" s="364"/>
      <c r="G190" s="366"/>
      <c r="H190" s="365"/>
      <c r="I190" s="43"/>
    </row>
    <row r="191" spans="1:9" ht="28.5" customHeight="1" x14ac:dyDescent="0.25">
      <c r="A191" s="153">
        <v>2578</v>
      </c>
      <c r="B191" s="151" t="s">
        <v>11592</v>
      </c>
      <c r="C191" s="364" t="s">
        <v>11848</v>
      </c>
      <c r="D191" s="365"/>
      <c r="E191" s="153" t="s">
        <v>5021</v>
      </c>
      <c r="F191" s="364" t="s">
        <v>11849</v>
      </c>
      <c r="G191" s="366"/>
      <c r="H191" s="365"/>
      <c r="I191" s="43"/>
    </row>
    <row r="192" spans="1:9" ht="28.5" customHeight="1" x14ac:dyDescent="0.25">
      <c r="A192" s="153">
        <v>2580</v>
      </c>
      <c r="B192" s="151" t="s">
        <v>11592</v>
      </c>
      <c r="C192" s="364" t="s">
        <v>11850</v>
      </c>
      <c r="D192" s="365"/>
      <c r="E192" s="153">
        <v>2230630</v>
      </c>
      <c r="F192" s="364" t="s">
        <v>11851</v>
      </c>
      <c r="G192" s="366"/>
      <c r="H192" s="365"/>
      <c r="I192" s="43"/>
    </row>
    <row r="193" spans="1:9" ht="28.5" customHeight="1" x14ac:dyDescent="0.25">
      <c r="A193" s="153">
        <v>2591</v>
      </c>
      <c r="B193" s="151" t="s">
        <v>11592</v>
      </c>
      <c r="C193" s="263" t="s">
        <v>13301</v>
      </c>
      <c r="D193" s="264"/>
      <c r="E193" s="153" t="s">
        <v>5087</v>
      </c>
      <c r="F193" s="364" t="s">
        <v>5088</v>
      </c>
      <c r="G193" s="366"/>
      <c r="H193" s="365"/>
      <c r="I193" s="43"/>
    </row>
    <row r="194" spans="1:9" ht="28.5" customHeight="1" x14ac:dyDescent="0.25">
      <c r="A194" s="153">
        <v>2592</v>
      </c>
      <c r="B194" s="151" t="s">
        <v>11592</v>
      </c>
      <c r="C194" s="364" t="s">
        <v>11852</v>
      </c>
      <c r="D194" s="365"/>
      <c r="E194" s="153" t="s">
        <v>5090</v>
      </c>
      <c r="F194" s="364" t="s">
        <v>11853</v>
      </c>
      <c r="G194" s="366"/>
      <c r="H194" s="365"/>
      <c r="I194" s="43"/>
    </row>
    <row r="195" spans="1:9" ht="28.5" customHeight="1" x14ac:dyDescent="0.25">
      <c r="A195" s="153">
        <v>2593</v>
      </c>
      <c r="B195" s="154"/>
      <c r="C195" s="364" t="s">
        <v>5095</v>
      </c>
      <c r="D195" s="365"/>
      <c r="E195" s="153" t="s">
        <v>5093</v>
      </c>
      <c r="F195" s="364"/>
      <c r="G195" s="366"/>
      <c r="H195" s="365"/>
      <c r="I195" s="43"/>
    </row>
    <row r="196" spans="1:9" ht="28.5" customHeight="1" x14ac:dyDescent="0.25">
      <c r="A196" s="153">
        <v>2594</v>
      </c>
      <c r="B196" s="154"/>
      <c r="C196" s="364" t="s">
        <v>11854</v>
      </c>
      <c r="D196" s="365"/>
      <c r="E196" s="153" t="s">
        <v>5100</v>
      </c>
      <c r="F196" s="364" t="s">
        <v>11855</v>
      </c>
      <c r="G196" s="366"/>
      <c r="H196" s="365"/>
      <c r="I196" s="43"/>
    </row>
    <row r="197" spans="1:9" ht="28.5" customHeight="1" x14ac:dyDescent="0.25">
      <c r="A197" s="153">
        <v>2598</v>
      </c>
      <c r="B197" s="151" t="s">
        <v>11592</v>
      </c>
      <c r="C197" s="364" t="s">
        <v>11856</v>
      </c>
      <c r="D197" s="365"/>
      <c r="E197" s="153" t="s">
        <v>5123</v>
      </c>
      <c r="F197" s="364" t="s">
        <v>11857</v>
      </c>
      <c r="G197" s="366"/>
      <c r="H197" s="365"/>
      <c r="I197" s="43"/>
    </row>
    <row r="198" spans="1:9" ht="28.5" customHeight="1" x14ac:dyDescent="0.25">
      <c r="A198" s="153">
        <v>2609</v>
      </c>
      <c r="B198" s="151" t="s">
        <v>11592</v>
      </c>
      <c r="C198" s="364" t="s">
        <v>11858</v>
      </c>
      <c r="D198" s="365"/>
      <c r="E198" s="153" t="s">
        <v>5162</v>
      </c>
      <c r="F198" s="364" t="s">
        <v>11859</v>
      </c>
      <c r="G198" s="366"/>
      <c r="H198" s="365"/>
      <c r="I198" s="43"/>
    </row>
    <row r="199" spans="1:9" ht="28.5" customHeight="1" x14ac:dyDescent="0.25">
      <c r="A199" s="153">
        <v>2614</v>
      </c>
      <c r="B199" s="154"/>
      <c r="C199" s="364" t="s">
        <v>11860</v>
      </c>
      <c r="D199" s="365"/>
      <c r="E199" s="153" t="s">
        <v>5181</v>
      </c>
      <c r="F199" s="364" t="s">
        <v>11861</v>
      </c>
      <c r="G199" s="366"/>
      <c r="H199" s="365"/>
      <c r="I199" s="43"/>
    </row>
    <row r="200" spans="1:9" ht="28.5" customHeight="1" x14ac:dyDescent="0.25">
      <c r="A200" s="153">
        <v>2618</v>
      </c>
      <c r="B200" s="151" t="s">
        <v>11592</v>
      </c>
      <c r="C200" s="364" t="s">
        <v>11862</v>
      </c>
      <c r="D200" s="365"/>
      <c r="E200" s="153" t="s">
        <v>5208</v>
      </c>
      <c r="F200" s="364" t="s">
        <v>5210</v>
      </c>
      <c r="G200" s="366"/>
      <c r="H200" s="365"/>
      <c r="I200" s="43"/>
    </row>
    <row r="201" spans="1:9" ht="28.5" customHeight="1" x14ac:dyDescent="0.25">
      <c r="A201" s="153">
        <v>2622</v>
      </c>
      <c r="B201" s="151" t="s">
        <v>11592</v>
      </c>
      <c r="C201" s="364" t="s">
        <v>13346</v>
      </c>
      <c r="D201" s="365"/>
      <c r="E201" s="153" t="s">
        <v>5211</v>
      </c>
      <c r="F201" s="364" t="s">
        <v>11863</v>
      </c>
      <c r="G201" s="366"/>
      <c r="H201" s="365"/>
      <c r="I201" s="43"/>
    </row>
    <row r="202" spans="1:9" ht="28.5" customHeight="1" x14ac:dyDescent="0.25">
      <c r="A202" s="153">
        <v>2625</v>
      </c>
      <c r="B202" s="151" t="s">
        <v>11592</v>
      </c>
      <c r="C202" s="364" t="s">
        <v>11864</v>
      </c>
      <c r="D202" s="365"/>
      <c r="E202" s="153" t="s">
        <v>5234</v>
      </c>
      <c r="F202" s="364" t="s">
        <v>11865</v>
      </c>
      <c r="G202" s="366"/>
      <c r="H202" s="365"/>
      <c r="I202" s="43"/>
    </row>
    <row r="203" spans="1:9" ht="28.5" customHeight="1" x14ac:dyDescent="0.25">
      <c r="A203" s="153">
        <v>2631</v>
      </c>
      <c r="B203" s="151" t="s">
        <v>11592</v>
      </c>
      <c r="C203" s="364" t="s">
        <v>11866</v>
      </c>
      <c r="D203" s="365"/>
      <c r="E203" s="153" t="s">
        <v>5259</v>
      </c>
      <c r="F203" s="364" t="s">
        <v>11867</v>
      </c>
      <c r="G203" s="366"/>
      <c r="H203" s="365"/>
      <c r="I203" s="43"/>
    </row>
    <row r="204" spans="1:9" ht="28.5" customHeight="1" x14ac:dyDescent="0.25">
      <c r="A204" s="153">
        <v>2635</v>
      </c>
      <c r="B204" s="154"/>
      <c r="C204" s="364" t="s">
        <v>5282</v>
      </c>
      <c r="D204" s="365"/>
      <c r="E204" s="153" t="s">
        <v>5280</v>
      </c>
      <c r="F204" s="364" t="s">
        <v>5283</v>
      </c>
      <c r="G204" s="366"/>
      <c r="H204" s="365"/>
      <c r="I204" s="43"/>
    </row>
    <row r="205" spans="1:9" ht="28.5" customHeight="1" x14ac:dyDescent="0.25">
      <c r="A205" s="153">
        <v>2636</v>
      </c>
      <c r="B205" s="154"/>
      <c r="C205" s="364" t="s">
        <v>11868</v>
      </c>
      <c r="D205" s="365"/>
      <c r="E205" s="153" t="s">
        <v>5288</v>
      </c>
      <c r="F205" s="364" t="s">
        <v>11869</v>
      </c>
      <c r="G205" s="366"/>
      <c r="H205" s="365"/>
      <c r="I205" s="43"/>
    </row>
    <row r="206" spans="1:9" ht="28.5" customHeight="1" x14ac:dyDescent="0.25">
      <c r="A206" s="153">
        <v>2638</v>
      </c>
      <c r="B206" s="154"/>
      <c r="C206" s="364" t="s">
        <v>11870</v>
      </c>
      <c r="D206" s="365"/>
      <c r="E206" s="153" t="s">
        <v>5302</v>
      </c>
      <c r="F206" s="364" t="s">
        <v>5303</v>
      </c>
      <c r="G206" s="366"/>
      <c r="H206" s="365"/>
      <c r="I206" s="43"/>
    </row>
    <row r="207" spans="1:9" ht="28.5" customHeight="1" x14ac:dyDescent="0.25">
      <c r="A207" s="153">
        <v>2651</v>
      </c>
      <c r="B207" s="151" t="s">
        <v>11592</v>
      </c>
      <c r="C207" s="364" t="s">
        <v>11871</v>
      </c>
      <c r="D207" s="365"/>
      <c r="E207" s="153" t="s">
        <v>5368</v>
      </c>
      <c r="F207" s="364" t="s">
        <v>11872</v>
      </c>
      <c r="G207" s="366"/>
      <c r="H207" s="365"/>
      <c r="I207" s="43"/>
    </row>
    <row r="208" spans="1:9" ht="28.5" customHeight="1" x14ac:dyDescent="0.25">
      <c r="A208" s="153">
        <v>2657</v>
      </c>
      <c r="B208" s="151" t="s">
        <v>11592</v>
      </c>
      <c r="C208" s="364" t="s">
        <v>11873</v>
      </c>
      <c r="D208" s="365"/>
      <c r="E208" s="153" t="s">
        <v>11874</v>
      </c>
      <c r="F208" s="364"/>
      <c r="G208" s="366"/>
      <c r="H208" s="365"/>
      <c r="I208" s="43"/>
    </row>
    <row r="209" spans="1:9" ht="28.5" customHeight="1" x14ac:dyDescent="0.25">
      <c r="A209" s="153">
        <v>2665</v>
      </c>
      <c r="B209" s="154"/>
      <c r="C209" s="364" t="s">
        <v>11875</v>
      </c>
      <c r="D209" s="365"/>
      <c r="E209" s="153" t="s">
        <v>5441</v>
      </c>
      <c r="F209" s="364" t="s">
        <v>5443</v>
      </c>
      <c r="G209" s="366"/>
      <c r="H209" s="365"/>
      <c r="I209" s="43"/>
    </row>
    <row r="210" spans="1:9" ht="28.5" customHeight="1" x14ac:dyDescent="0.25">
      <c r="A210" s="153">
        <v>2667</v>
      </c>
      <c r="B210" s="154"/>
      <c r="C210" s="364" t="s">
        <v>5456</v>
      </c>
      <c r="D210" s="365"/>
      <c r="E210" s="153" t="s">
        <v>5454</v>
      </c>
      <c r="F210" s="364" t="s">
        <v>11876</v>
      </c>
      <c r="G210" s="366"/>
      <c r="H210" s="365"/>
      <c r="I210" s="43"/>
    </row>
    <row r="211" spans="1:9" ht="28.5" customHeight="1" x14ac:dyDescent="0.25">
      <c r="A211" s="153">
        <v>2668</v>
      </c>
      <c r="B211" s="154"/>
      <c r="C211" s="364" t="s">
        <v>11877</v>
      </c>
      <c r="D211" s="365"/>
      <c r="E211" s="153" t="s">
        <v>5460</v>
      </c>
      <c r="F211" s="364" t="s">
        <v>5463</v>
      </c>
      <c r="G211" s="366"/>
      <c r="H211" s="365"/>
      <c r="I211" s="43"/>
    </row>
    <row r="212" spans="1:9" ht="28.5" customHeight="1" x14ac:dyDescent="0.25">
      <c r="A212" s="153">
        <v>2670</v>
      </c>
      <c r="B212" s="154"/>
      <c r="C212" s="364" t="s">
        <v>5478</v>
      </c>
      <c r="D212" s="365"/>
      <c r="E212" s="153" t="s">
        <v>5476</v>
      </c>
      <c r="F212" s="364" t="s">
        <v>5477</v>
      </c>
      <c r="G212" s="366"/>
      <c r="H212" s="365"/>
      <c r="I212" s="43"/>
    </row>
    <row r="213" spans="1:9" ht="28.5" customHeight="1" x14ac:dyDescent="0.25">
      <c r="A213" s="153">
        <v>2671</v>
      </c>
      <c r="B213" s="154" t="s">
        <v>11793</v>
      </c>
      <c r="C213" s="364" t="s">
        <v>5484</v>
      </c>
      <c r="D213" s="365"/>
      <c r="E213" s="153" t="s">
        <v>5482</v>
      </c>
      <c r="F213" s="364" t="s">
        <v>11878</v>
      </c>
      <c r="G213" s="366"/>
      <c r="H213" s="365"/>
      <c r="I213" s="43"/>
    </row>
    <row r="214" spans="1:9" ht="28.5" customHeight="1" x14ac:dyDescent="0.25">
      <c r="A214" s="153">
        <v>2680</v>
      </c>
      <c r="B214" s="154"/>
      <c r="C214" s="364" t="s">
        <v>5543</v>
      </c>
      <c r="D214" s="365"/>
      <c r="E214" s="153" t="s">
        <v>5541</v>
      </c>
      <c r="F214" s="364" t="s">
        <v>11879</v>
      </c>
      <c r="G214" s="366"/>
      <c r="H214" s="365"/>
      <c r="I214" s="43"/>
    </row>
    <row r="215" spans="1:9" ht="28.5" customHeight="1" x14ac:dyDescent="0.25">
      <c r="A215" s="153">
        <v>2682</v>
      </c>
      <c r="B215" s="154"/>
      <c r="C215" s="364" t="s">
        <v>11880</v>
      </c>
      <c r="D215" s="365"/>
      <c r="E215" s="153" t="s">
        <v>5558</v>
      </c>
      <c r="F215" s="364"/>
      <c r="G215" s="366"/>
      <c r="H215" s="365"/>
      <c r="I215" s="43"/>
    </row>
    <row r="216" spans="1:9" ht="28.5" customHeight="1" x14ac:dyDescent="0.25">
      <c r="A216" s="153">
        <v>2684</v>
      </c>
      <c r="B216" s="154"/>
      <c r="C216" s="364" t="s">
        <v>11881</v>
      </c>
      <c r="D216" s="365"/>
      <c r="E216" s="153" t="s">
        <v>5569</v>
      </c>
      <c r="F216" s="364" t="s">
        <v>11882</v>
      </c>
      <c r="G216" s="366"/>
      <c r="H216" s="365"/>
      <c r="I216" s="43"/>
    </row>
    <row r="217" spans="1:9" ht="28.5" customHeight="1" x14ac:dyDescent="0.25">
      <c r="A217" s="153">
        <v>2689</v>
      </c>
      <c r="B217" s="154" t="s">
        <v>11793</v>
      </c>
      <c r="C217" s="364" t="s">
        <v>11883</v>
      </c>
      <c r="D217" s="365"/>
      <c r="E217" s="153" t="s">
        <v>5610</v>
      </c>
      <c r="F217" s="364" t="s">
        <v>11884</v>
      </c>
      <c r="G217" s="366"/>
      <c r="H217" s="365"/>
      <c r="I217" s="43"/>
    </row>
    <row r="218" spans="1:9" ht="28.5" customHeight="1" x14ac:dyDescent="0.25">
      <c r="A218" s="153">
        <v>2690</v>
      </c>
      <c r="B218" s="154"/>
      <c r="C218" s="364" t="s">
        <v>11885</v>
      </c>
      <c r="D218" s="365"/>
      <c r="E218" s="153" t="s">
        <v>5616</v>
      </c>
      <c r="F218" s="364"/>
      <c r="G218" s="366"/>
      <c r="H218" s="365"/>
      <c r="I218" s="43"/>
    </row>
    <row r="219" spans="1:9" ht="28.5" customHeight="1" x14ac:dyDescent="0.25">
      <c r="A219" s="153">
        <v>2692</v>
      </c>
      <c r="B219" s="154"/>
      <c r="C219" s="364" t="s">
        <v>5621</v>
      </c>
      <c r="D219" s="365"/>
      <c r="E219" s="153" t="s">
        <v>5619</v>
      </c>
      <c r="F219" s="364" t="s">
        <v>11886</v>
      </c>
      <c r="G219" s="366"/>
      <c r="H219" s="365"/>
      <c r="I219" s="43"/>
    </row>
    <row r="220" spans="1:9" ht="28.5" customHeight="1" x14ac:dyDescent="0.25">
      <c r="A220" s="153">
        <v>2693</v>
      </c>
      <c r="B220" s="154"/>
      <c r="C220" s="364" t="s">
        <v>11887</v>
      </c>
      <c r="D220" s="365"/>
      <c r="E220" s="153" t="s">
        <v>5634</v>
      </c>
      <c r="F220" s="364"/>
      <c r="G220" s="366"/>
      <c r="H220" s="365"/>
      <c r="I220" s="43"/>
    </row>
    <row r="221" spans="1:9" ht="28.5" customHeight="1" x14ac:dyDescent="0.25">
      <c r="A221" s="153">
        <v>2695</v>
      </c>
      <c r="B221" s="154"/>
      <c r="C221" s="364" t="s">
        <v>11888</v>
      </c>
      <c r="D221" s="365"/>
      <c r="E221" s="153" t="s">
        <v>5642</v>
      </c>
      <c r="F221" s="364" t="s">
        <v>5645</v>
      </c>
      <c r="G221" s="366"/>
      <c r="H221" s="365"/>
      <c r="I221" s="43"/>
    </row>
    <row r="222" spans="1:9" ht="28.5" customHeight="1" x14ac:dyDescent="0.25">
      <c r="A222" s="153">
        <v>2698</v>
      </c>
      <c r="B222" s="154"/>
      <c r="C222" s="364" t="s">
        <v>11889</v>
      </c>
      <c r="D222" s="365"/>
      <c r="E222" s="153" t="s">
        <v>5656</v>
      </c>
      <c r="F222" s="364" t="s">
        <v>5658</v>
      </c>
      <c r="G222" s="366"/>
      <c r="H222" s="365"/>
      <c r="I222" s="43"/>
    </row>
    <row r="223" spans="1:9" ht="28.5" customHeight="1" x14ac:dyDescent="0.25">
      <c r="A223" s="153">
        <v>2699</v>
      </c>
      <c r="B223" s="154"/>
      <c r="C223" s="364" t="s">
        <v>5662</v>
      </c>
      <c r="D223" s="365"/>
      <c r="E223" s="153" t="s">
        <v>5660</v>
      </c>
      <c r="F223" s="364"/>
      <c r="G223" s="366"/>
      <c r="H223" s="365"/>
      <c r="I223" s="43"/>
    </row>
    <row r="224" spans="1:9" ht="28.5" customHeight="1" x14ac:dyDescent="0.25">
      <c r="A224" s="153">
        <v>2700</v>
      </c>
      <c r="B224" s="154"/>
      <c r="C224" s="364" t="s">
        <v>11890</v>
      </c>
      <c r="D224" s="365"/>
      <c r="E224" s="153" t="s">
        <v>5667</v>
      </c>
      <c r="F224" s="364" t="s">
        <v>5670</v>
      </c>
      <c r="G224" s="366"/>
      <c r="H224" s="365"/>
      <c r="I224" s="43"/>
    </row>
    <row r="225" spans="1:9" ht="28.5" customHeight="1" x14ac:dyDescent="0.25">
      <c r="A225" s="153">
        <v>2703</v>
      </c>
      <c r="B225" s="154"/>
      <c r="C225" s="364" t="s">
        <v>11891</v>
      </c>
      <c r="D225" s="365"/>
      <c r="E225" s="153" t="s">
        <v>5684</v>
      </c>
      <c r="F225" s="364"/>
      <c r="G225" s="366"/>
      <c r="H225" s="365"/>
      <c r="I225" s="43"/>
    </row>
    <row r="226" spans="1:9" ht="28.5" customHeight="1" x14ac:dyDescent="0.25">
      <c r="A226" s="153">
        <v>2707</v>
      </c>
      <c r="B226" s="154"/>
      <c r="C226" s="364" t="s">
        <v>5710</v>
      </c>
      <c r="D226" s="365"/>
      <c r="E226" s="153" t="s">
        <v>5708</v>
      </c>
      <c r="F226" s="364" t="s">
        <v>11892</v>
      </c>
      <c r="G226" s="366"/>
      <c r="H226" s="365"/>
      <c r="I226" s="43"/>
    </row>
    <row r="227" spans="1:9" ht="28.5" customHeight="1" x14ac:dyDescent="0.25">
      <c r="A227" s="153">
        <v>2708</v>
      </c>
      <c r="B227" s="154"/>
      <c r="C227" s="364" t="s">
        <v>11893</v>
      </c>
      <c r="D227" s="365"/>
      <c r="E227" s="153" t="s">
        <v>5713</v>
      </c>
      <c r="F227" s="364" t="s">
        <v>11894</v>
      </c>
      <c r="G227" s="366"/>
      <c r="H227" s="365"/>
      <c r="I227" s="43"/>
    </row>
    <row r="228" spans="1:9" ht="28.5" customHeight="1" x14ac:dyDescent="0.25">
      <c r="A228" s="153">
        <v>2711</v>
      </c>
      <c r="B228" s="154"/>
      <c r="C228" s="364" t="s">
        <v>11895</v>
      </c>
      <c r="D228" s="365"/>
      <c r="E228" s="153" t="s">
        <v>5728</v>
      </c>
      <c r="F228" s="364"/>
      <c r="G228" s="366"/>
      <c r="H228" s="365"/>
      <c r="I228" s="43"/>
    </row>
    <row r="229" spans="1:9" ht="28.5" customHeight="1" x14ac:dyDescent="0.25">
      <c r="A229" s="153">
        <v>2716</v>
      </c>
      <c r="B229" s="154"/>
      <c r="C229" s="364" t="s">
        <v>11896</v>
      </c>
      <c r="D229" s="365"/>
      <c r="E229" s="153" t="s">
        <v>5764</v>
      </c>
      <c r="F229" s="364"/>
      <c r="G229" s="366"/>
      <c r="H229" s="365"/>
      <c r="I229" s="43"/>
    </row>
    <row r="230" spans="1:9" ht="28.5" customHeight="1" x14ac:dyDescent="0.25">
      <c r="A230" s="153">
        <v>2718</v>
      </c>
      <c r="B230" s="154"/>
      <c r="C230" s="364" t="s">
        <v>11897</v>
      </c>
      <c r="D230" s="365"/>
      <c r="E230" s="153" t="s">
        <v>5778</v>
      </c>
      <c r="F230" s="364" t="s">
        <v>11898</v>
      </c>
      <c r="G230" s="366"/>
      <c r="H230" s="365"/>
      <c r="I230" s="43"/>
    </row>
    <row r="231" spans="1:9" ht="28.5" customHeight="1" x14ac:dyDescent="0.25">
      <c r="A231" s="153">
        <v>2719</v>
      </c>
      <c r="B231" s="154"/>
      <c r="C231" s="364" t="s">
        <v>11899</v>
      </c>
      <c r="D231" s="365"/>
      <c r="E231" s="153" t="s">
        <v>5786</v>
      </c>
      <c r="F231" s="364"/>
      <c r="G231" s="366"/>
      <c r="H231" s="365"/>
      <c r="I231" s="43"/>
    </row>
    <row r="232" spans="1:9" ht="28.5" customHeight="1" x14ac:dyDescent="0.25">
      <c r="A232" s="153">
        <v>2723</v>
      </c>
      <c r="B232" s="154"/>
      <c r="C232" s="364" t="s">
        <v>11900</v>
      </c>
      <c r="D232" s="365"/>
      <c r="E232" s="153" t="s">
        <v>5805</v>
      </c>
      <c r="F232" s="364"/>
      <c r="G232" s="366"/>
      <c r="H232" s="365"/>
      <c r="I232" s="43"/>
    </row>
    <row r="233" spans="1:9" ht="28.5" customHeight="1" x14ac:dyDescent="0.25">
      <c r="A233" s="153">
        <v>2726</v>
      </c>
      <c r="B233" s="154"/>
      <c r="C233" s="364" t="s">
        <v>11901</v>
      </c>
      <c r="D233" s="365"/>
      <c r="E233" s="153" t="s">
        <v>5823</v>
      </c>
      <c r="F233" s="364" t="s">
        <v>11902</v>
      </c>
      <c r="G233" s="366"/>
      <c r="H233" s="365"/>
      <c r="I233" s="43"/>
    </row>
    <row r="234" spans="1:9" ht="28.5" customHeight="1" x14ac:dyDescent="0.25">
      <c r="A234" s="153">
        <v>2728</v>
      </c>
      <c r="B234" s="154"/>
      <c r="C234" s="364" t="s">
        <v>11903</v>
      </c>
      <c r="D234" s="365"/>
      <c r="E234" s="153" t="s">
        <v>5833</v>
      </c>
      <c r="F234" s="364" t="s">
        <v>11904</v>
      </c>
      <c r="G234" s="366"/>
      <c r="H234" s="365"/>
      <c r="I234" s="43"/>
    </row>
    <row r="235" spans="1:9" ht="28.5" customHeight="1" x14ac:dyDescent="0.25">
      <c r="A235" s="153">
        <v>2729</v>
      </c>
      <c r="B235" s="154"/>
      <c r="C235" s="364" t="s">
        <v>11905</v>
      </c>
      <c r="D235" s="365"/>
      <c r="E235" s="153" t="s">
        <v>5838</v>
      </c>
      <c r="F235" s="364" t="s">
        <v>11906</v>
      </c>
      <c r="G235" s="366"/>
      <c r="H235" s="365"/>
      <c r="I235" s="43"/>
    </row>
    <row r="236" spans="1:9" ht="28.5" customHeight="1" x14ac:dyDescent="0.25">
      <c r="A236" s="153">
        <v>2733</v>
      </c>
      <c r="B236" s="154"/>
      <c r="C236" s="364" t="s">
        <v>11907</v>
      </c>
      <c r="D236" s="365"/>
      <c r="E236" s="153" t="s">
        <v>5867</v>
      </c>
      <c r="F236" s="364"/>
      <c r="G236" s="366"/>
      <c r="H236" s="365"/>
      <c r="I236" s="43"/>
    </row>
    <row r="237" spans="1:9" ht="28.5" customHeight="1" x14ac:dyDescent="0.25">
      <c r="A237" s="153">
        <v>2741</v>
      </c>
      <c r="B237" s="154"/>
      <c r="C237" s="364" t="s">
        <v>11908</v>
      </c>
      <c r="D237" s="365"/>
      <c r="E237" s="153" t="s">
        <v>5913</v>
      </c>
      <c r="F237" s="364" t="s">
        <v>11909</v>
      </c>
      <c r="G237" s="366"/>
      <c r="H237" s="365"/>
      <c r="I237" s="43"/>
    </row>
    <row r="238" spans="1:9" ht="28.5" customHeight="1" x14ac:dyDescent="0.25">
      <c r="A238" s="153">
        <v>2743</v>
      </c>
      <c r="B238" s="154"/>
      <c r="C238" s="364" t="s">
        <v>11910</v>
      </c>
      <c r="D238" s="365"/>
      <c r="E238" s="153" t="s">
        <v>5922</v>
      </c>
      <c r="F238" s="364"/>
      <c r="G238" s="366"/>
      <c r="H238" s="365"/>
      <c r="I238" s="43"/>
    </row>
    <row r="239" spans="1:9" ht="28.5" customHeight="1" x14ac:dyDescent="0.25">
      <c r="A239" s="153">
        <v>2745</v>
      </c>
      <c r="B239" s="154"/>
      <c r="C239" s="364" t="s">
        <v>11911</v>
      </c>
      <c r="D239" s="365"/>
      <c r="E239" s="153" t="s">
        <v>5937</v>
      </c>
      <c r="F239" s="364"/>
      <c r="G239" s="366"/>
      <c r="H239" s="365"/>
      <c r="I239" s="43"/>
    </row>
    <row r="240" spans="1:9" ht="28.5" customHeight="1" x14ac:dyDescent="0.25">
      <c r="A240" s="153">
        <v>2746</v>
      </c>
      <c r="B240" s="154"/>
      <c r="C240" s="364" t="s">
        <v>11912</v>
      </c>
      <c r="D240" s="365"/>
      <c r="E240" s="153" t="s">
        <v>5944</v>
      </c>
      <c r="F240" s="364" t="s">
        <v>11913</v>
      </c>
      <c r="G240" s="366"/>
      <c r="H240" s="365"/>
      <c r="I240" s="43"/>
    </row>
    <row r="241" spans="1:9" ht="28.5" customHeight="1" x14ac:dyDescent="0.25">
      <c r="A241" s="153">
        <v>2747</v>
      </c>
      <c r="B241" s="154"/>
      <c r="C241" s="364" t="s">
        <v>5952</v>
      </c>
      <c r="D241" s="365"/>
      <c r="E241" s="153" t="s">
        <v>5950</v>
      </c>
      <c r="F241" s="364" t="s">
        <v>5951</v>
      </c>
      <c r="G241" s="366"/>
      <c r="H241" s="365"/>
      <c r="I241" s="43"/>
    </row>
    <row r="242" spans="1:9" ht="28.5" customHeight="1" x14ac:dyDescent="0.25">
      <c r="A242" s="153">
        <v>2753</v>
      </c>
      <c r="B242" s="154"/>
      <c r="C242" s="364" t="s">
        <v>11914</v>
      </c>
      <c r="D242" s="365"/>
      <c r="E242" s="153" t="s">
        <v>5986</v>
      </c>
      <c r="F242" s="364" t="s">
        <v>5991</v>
      </c>
      <c r="G242" s="366"/>
      <c r="H242" s="365"/>
      <c r="I242" s="43"/>
    </row>
    <row r="243" spans="1:9" ht="28.5" customHeight="1" x14ac:dyDescent="0.25">
      <c r="A243" s="153">
        <v>2755</v>
      </c>
      <c r="B243" s="151" t="s">
        <v>11592</v>
      </c>
      <c r="C243" s="364" t="s">
        <v>11915</v>
      </c>
      <c r="D243" s="365"/>
      <c r="E243" s="153" t="s">
        <v>5998</v>
      </c>
      <c r="F243" s="364" t="s">
        <v>11916</v>
      </c>
      <c r="G243" s="366"/>
      <c r="H243" s="365"/>
      <c r="I243" s="43"/>
    </row>
    <row r="244" spans="1:9" ht="28.5" customHeight="1" x14ac:dyDescent="0.25">
      <c r="A244" s="153">
        <v>2759</v>
      </c>
      <c r="B244" s="151" t="s">
        <v>11592</v>
      </c>
      <c r="C244" s="364" t="s">
        <v>11917</v>
      </c>
      <c r="D244" s="365"/>
      <c r="E244" s="153">
        <v>2228441</v>
      </c>
      <c r="F244" s="364" t="s">
        <v>11918</v>
      </c>
      <c r="G244" s="366"/>
      <c r="H244" s="365"/>
      <c r="I244" s="43"/>
    </row>
    <row r="245" spans="1:9" ht="28.5" customHeight="1" x14ac:dyDescent="0.25">
      <c r="A245" s="153">
        <v>2761</v>
      </c>
      <c r="B245" s="151" t="s">
        <v>11592</v>
      </c>
      <c r="C245" s="364" t="s">
        <v>11919</v>
      </c>
      <c r="D245" s="365"/>
      <c r="E245" s="153" t="s">
        <v>6013</v>
      </c>
      <c r="F245" s="364" t="s">
        <v>11920</v>
      </c>
      <c r="G245" s="366"/>
      <c r="H245" s="365"/>
      <c r="I245" s="43"/>
    </row>
    <row r="246" spans="1:9" ht="28.5" customHeight="1" x14ac:dyDescent="0.25">
      <c r="A246" s="153">
        <v>2762</v>
      </c>
      <c r="B246" s="154" t="s">
        <v>11592</v>
      </c>
      <c r="C246" s="364" t="s">
        <v>6022</v>
      </c>
      <c r="D246" s="365"/>
      <c r="E246" s="153" t="s">
        <v>6020</v>
      </c>
      <c r="F246" s="364" t="s">
        <v>11921</v>
      </c>
      <c r="G246" s="366"/>
      <c r="H246" s="365"/>
      <c r="I246" s="43"/>
    </row>
    <row r="247" spans="1:9" ht="28.5" customHeight="1" x14ac:dyDescent="0.25">
      <c r="A247" s="153">
        <v>2763</v>
      </c>
      <c r="B247" s="154"/>
      <c r="C247" s="364" t="s">
        <v>6027</v>
      </c>
      <c r="D247" s="365"/>
      <c r="E247" s="153" t="s">
        <v>6025</v>
      </c>
      <c r="F247" s="364" t="s">
        <v>6026</v>
      </c>
      <c r="G247" s="366"/>
      <c r="H247" s="365"/>
      <c r="I247" s="43"/>
    </row>
    <row r="248" spans="1:9" ht="28.5" customHeight="1" x14ac:dyDescent="0.25">
      <c r="A248" s="153">
        <v>2764</v>
      </c>
      <c r="B248" s="154"/>
      <c r="C248" s="364" t="s">
        <v>11922</v>
      </c>
      <c r="D248" s="365"/>
      <c r="E248" s="153" t="s">
        <v>6030</v>
      </c>
      <c r="F248" s="364" t="s">
        <v>11923</v>
      </c>
      <c r="G248" s="366"/>
      <c r="H248" s="365"/>
      <c r="I248" s="43"/>
    </row>
    <row r="249" spans="1:9" ht="28.5" customHeight="1" x14ac:dyDescent="0.25">
      <c r="A249" s="153">
        <v>2766</v>
      </c>
      <c r="B249" s="151" t="s">
        <v>11592</v>
      </c>
      <c r="C249" s="364" t="s">
        <v>11924</v>
      </c>
      <c r="D249" s="365"/>
      <c r="E249" s="153" t="s">
        <v>6040</v>
      </c>
      <c r="F249" s="364" t="s">
        <v>11925</v>
      </c>
      <c r="G249" s="366"/>
      <c r="H249" s="365"/>
      <c r="I249" s="43"/>
    </row>
    <row r="250" spans="1:9" ht="28.5" customHeight="1" x14ac:dyDescent="0.25">
      <c r="A250" s="153">
        <v>2768</v>
      </c>
      <c r="B250" s="154"/>
      <c r="C250" s="364" t="s">
        <v>11926</v>
      </c>
      <c r="D250" s="365"/>
      <c r="E250" s="153" t="s">
        <v>6049</v>
      </c>
      <c r="F250" s="364" t="s">
        <v>6055</v>
      </c>
      <c r="G250" s="366"/>
      <c r="H250" s="365"/>
      <c r="I250" s="43"/>
    </row>
    <row r="251" spans="1:9" ht="28.5" customHeight="1" x14ac:dyDescent="0.25">
      <c r="A251" s="153">
        <v>2770</v>
      </c>
      <c r="B251" s="154"/>
      <c r="C251" s="364" t="s">
        <v>6062</v>
      </c>
      <c r="D251" s="365"/>
      <c r="E251" s="153" t="s">
        <v>6060</v>
      </c>
      <c r="F251" s="364" t="s">
        <v>6063</v>
      </c>
      <c r="G251" s="366"/>
      <c r="H251" s="365"/>
      <c r="I251" s="43"/>
    </row>
    <row r="252" spans="1:9" ht="28.5" customHeight="1" x14ac:dyDescent="0.25">
      <c r="A252" s="153">
        <v>2771</v>
      </c>
      <c r="B252" s="151" t="s">
        <v>11592</v>
      </c>
      <c r="C252" s="364" t="s">
        <v>11927</v>
      </c>
      <c r="D252" s="365"/>
      <c r="E252" s="153" t="s">
        <v>6068</v>
      </c>
      <c r="F252" s="364" t="s">
        <v>11928</v>
      </c>
      <c r="G252" s="366"/>
      <c r="H252" s="365"/>
      <c r="I252" s="43"/>
    </row>
    <row r="253" spans="1:9" ht="28.5" customHeight="1" x14ac:dyDescent="0.25">
      <c r="A253" s="153">
        <v>2772</v>
      </c>
      <c r="B253" s="154"/>
      <c r="C253" s="364" t="s">
        <v>11929</v>
      </c>
      <c r="D253" s="365"/>
      <c r="E253" s="153" t="s">
        <v>6074</v>
      </c>
      <c r="F253" s="364" t="s">
        <v>6080</v>
      </c>
      <c r="G253" s="366"/>
      <c r="H253" s="365"/>
      <c r="I253" s="43"/>
    </row>
    <row r="254" spans="1:9" ht="28.5" customHeight="1" x14ac:dyDescent="0.25">
      <c r="A254" s="153">
        <v>2773</v>
      </c>
      <c r="B254" s="154"/>
      <c r="C254" s="364" t="s">
        <v>11930</v>
      </c>
      <c r="D254" s="365"/>
      <c r="E254" s="153" t="s">
        <v>6082</v>
      </c>
      <c r="F254" s="364" t="s">
        <v>6085</v>
      </c>
      <c r="G254" s="366"/>
      <c r="H254" s="365"/>
      <c r="I254" s="43"/>
    </row>
    <row r="255" spans="1:9" ht="28.5" customHeight="1" x14ac:dyDescent="0.25">
      <c r="A255" s="153">
        <v>2780</v>
      </c>
      <c r="B255" s="154"/>
      <c r="C255" s="364" t="s">
        <v>6122</v>
      </c>
      <c r="D255" s="365"/>
      <c r="E255" s="153" t="s">
        <v>6120</v>
      </c>
      <c r="F255" s="364" t="s">
        <v>11931</v>
      </c>
      <c r="G255" s="366"/>
      <c r="H255" s="365"/>
      <c r="I255" s="43"/>
    </row>
    <row r="256" spans="1:9" ht="28.5" customHeight="1" x14ac:dyDescent="0.25">
      <c r="A256" s="153">
        <v>2781</v>
      </c>
      <c r="B256" s="154"/>
      <c r="C256" s="364" t="s">
        <v>11932</v>
      </c>
      <c r="D256" s="365"/>
      <c r="E256" s="153" t="s">
        <v>6125</v>
      </c>
      <c r="F256" s="364" t="s">
        <v>11933</v>
      </c>
      <c r="G256" s="366"/>
      <c r="H256" s="365"/>
      <c r="I256" s="43"/>
    </row>
    <row r="257" spans="1:9" ht="28.5" customHeight="1" x14ac:dyDescent="0.25">
      <c r="A257" s="153">
        <v>2782</v>
      </c>
      <c r="B257" s="154"/>
      <c r="C257" s="364" t="s">
        <v>6138</v>
      </c>
      <c r="D257" s="365"/>
      <c r="E257" s="153" t="s">
        <v>6136</v>
      </c>
      <c r="F257" s="364" t="s">
        <v>6137</v>
      </c>
      <c r="G257" s="366"/>
      <c r="H257" s="365"/>
      <c r="I257" s="43"/>
    </row>
    <row r="258" spans="1:9" ht="28.5" customHeight="1" x14ac:dyDescent="0.25">
      <c r="A258" s="153">
        <v>2793</v>
      </c>
      <c r="B258" s="151" t="s">
        <v>11592</v>
      </c>
      <c r="C258" s="364" t="s">
        <v>11934</v>
      </c>
      <c r="D258" s="365"/>
      <c r="E258" s="153" t="s">
        <v>6193</v>
      </c>
      <c r="F258" s="364"/>
      <c r="G258" s="366"/>
      <c r="H258" s="365"/>
      <c r="I258" s="43"/>
    </row>
    <row r="259" spans="1:9" ht="28.5" customHeight="1" x14ac:dyDescent="0.25">
      <c r="A259" s="153">
        <v>2796</v>
      </c>
      <c r="B259" s="154"/>
      <c r="C259" s="364" t="s">
        <v>11935</v>
      </c>
      <c r="D259" s="365"/>
      <c r="E259" s="153" t="s">
        <v>6208</v>
      </c>
      <c r="F259" s="364"/>
      <c r="G259" s="366"/>
      <c r="H259" s="365"/>
      <c r="I259" s="43"/>
    </row>
    <row r="260" spans="1:9" ht="28.5" customHeight="1" x14ac:dyDescent="0.25">
      <c r="A260" s="153">
        <v>2797</v>
      </c>
      <c r="B260" s="154"/>
      <c r="C260" s="364" t="s">
        <v>6218</v>
      </c>
      <c r="D260" s="365"/>
      <c r="E260" s="153" t="s">
        <v>6216</v>
      </c>
      <c r="F260" s="364" t="s">
        <v>6217</v>
      </c>
      <c r="G260" s="366"/>
      <c r="H260" s="365"/>
      <c r="I260" s="43"/>
    </row>
    <row r="261" spans="1:9" ht="28.5" customHeight="1" x14ac:dyDescent="0.25">
      <c r="A261" s="153">
        <v>2799</v>
      </c>
      <c r="B261" s="154"/>
      <c r="C261" s="364" t="s">
        <v>11936</v>
      </c>
      <c r="D261" s="365"/>
      <c r="E261" s="153" t="s">
        <v>6230</v>
      </c>
      <c r="F261" s="364" t="s">
        <v>11937</v>
      </c>
      <c r="G261" s="366"/>
      <c r="H261" s="365"/>
      <c r="I261" s="43"/>
    </row>
    <row r="262" spans="1:9" ht="28.5" customHeight="1" x14ac:dyDescent="0.25">
      <c r="A262" s="153">
        <v>2817</v>
      </c>
      <c r="B262" s="151" t="s">
        <v>11592</v>
      </c>
      <c r="C262" s="364" t="s">
        <v>11938</v>
      </c>
      <c r="D262" s="365"/>
      <c r="E262" s="153" t="s">
        <v>6323</v>
      </c>
      <c r="F262" s="364" t="s">
        <v>11939</v>
      </c>
      <c r="G262" s="366"/>
      <c r="H262" s="365"/>
      <c r="I262" s="43"/>
    </row>
    <row r="263" spans="1:9" ht="28.5" customHeight="1" x14ac:dyDescent="0.25">
      <c r="A263" s="153">
        <v>2822</v>
      </c>
      <c r="B263" s="151" t="s">
        <v>11592</v>
      </c>
      <c r="C263" s="364" t="s">
        <v>11940</v>
      </c>
      <c r="D263" s="365"/>
      <c r="E263" s="153" t="s">
        <v>6336</v>
      </c>
      <c r="F263" s="364" t="s">
        <v>11941</v>
      </c>
      <c r="G263" s="366"/>
      <c r="H263" s="365"/>
      <c r="I263" s="43"/>
    </row>
    <row r="264" spans="1:9" ht="28.5" customHeight="1" x14ac:dyDescent="0.25">
      <c r="A264" s="153">
        <v>2823</v>
      </c>
      <c r="B264" s="151" t="s">
        <v>11592</v>
      </c>
      <c r="C264" s="364" t="s">
        <v>11942</v>
      </c>
      <c r="D264" s="365"/>
      <c r="E264" s="153" t="s">
        <v>6339</v>
      </c>
      <c r="F264" s="364" t="s">
        <v>11943</v>
      </c>
      <c r="G264" s="366"/>
      <c r="H264" s="365"/>
      <c r="I264" s="43"/>
    </row>
    <row r="265" spans="1:9" ht="28.5" customHeight="1" x14ac:dyDescent="0.25">
      <c r="A265" s="153">
        <v>2825</v>
      </c>
      <c r="B265" s="151" t="s">
        <v>11592</v>
      </c>
      <c r="C265" s="364" t="s">
        <v>13340</v>
      </c>
      <c r="D265" s="365"/>
      <c r="E265" s="153"/>
      <c r="F265" s="364"/>
      <c r="G265" s="366"/>
      <c r="H265" s="365"/>
      <c r="I265" s="43"/>
    </row>
    <row r="266" spans="1:9" ht="28.5" customHeight="1" x14ac:dyDescent="0.25">
      <c r="A266" s="153">
        <v>2829</v>
      </c>
      <c r="B266" s="151" t="s">
        <v>11592</v>
      </c>
      <c r="C266" s="364" t="s">
        <v>11944</v>
      </c>
      <c r="D266" s="365"/>
      <c r="E266" s="153" t="s">
        <v>6364</v>
      </c>
      <c r="F266" s="364" t="s">
        <v>6366</v>
      </c>
      <c r="G266" s="366"/>
      <c r="H266" s="365"/>
      <c r="I266" s="43"/>
    </row>
    <row r="267" spans="1:9" ht="28.5" customHeight="1" x14ac:dyDescent="0.25">
      <c r="A267" s="153">
        <v>2829</v>
      </c>
      <c r="B267" s="151" t="s">
        <v>11592</v>
      </c>
      <c r="C267" s="364" t="s">
        <v>11945</v>
      </c>
      <c r="D267" s="365"/>
      <c r="E267" s="153" t="s">
        <v>6364</v>
      </c>
      <c r="F267" s="364" t="s">
        <v>6366</v>
      </c>
      <c r="G267" s="366"/>
      <c r="H267" s="365"/>
      <c r="I267" s="43"/>
    </row>
    <row r="268" spans="1:9" ht="28.5" customHeight="1" x14ac:dyDescent="0.25">
      <c r="A268" s="153">
        <v>2830</v>
      </c>
      <c r="B268" s="151" t="s">
        <v>11592</v>
      </c>
      <c r="C268" s="364" t="s">
        <v>11946</v>
      </c>
      <c r="D268" s="365"/>
      <c r="E268" s="153" t="s">
        <v>6364</v>
      </c>
      <c r="F268" s="364" t="s">
        <v>6366</v>
      </c>
      <c r="G268" s="366"/>
      <c r="H268" s="365"/>
      <c r="I268" s="43"/>
    </row>
    <row r="269" spans="1:9" ht="28.5" customHeight="1" x14ac:dyDescent="0.25">
      <c r="A269" s="153">
        <v>2831</v>
      </c>
      <c r="B269" s="151" t="s">
        <v>11592</v>
      </c>
      <c r="C269" s="364" t="s">
        <v>11947</v>
      </c>
      <c r="D269" s="365"/>
      <c r="E269" s="153" t="s">
        <v>6369</v>
      </c>
      <c r="F269" s="364" t="s">
        <v>11948</v>
      </c>
      <c r="G269" s="366"/>
      <c r="H269" s="365"/>
      <c r="I269" s="43"/>
    </row>
    <row r="270" spans="1:9" ht="28.5" customHeight="1" x14ac:dyDescent="0.25">
      <c r="A270" s="153">
        <v>2838</v>
      </c>
      <c r="B270" s="151" t="s">
        <v>11592</v>
      </c>
      <c r="C270" s="364" t="s">
        <v>11949</v>
      </c>
      <c r="D270" s="365"/>
      <c r="E270" s="153">
        <v>2233340</v>
      </c>
      <c r="F270" s="364"/>
      <c r="G270" s="366"/>
      <c r="H270" s="365"/>
      <c r="I270" s="43"/>
    </row>
    <row r="271" spans="1:9" ht="28.5" customHeight="1" x14ac:dyDescent="0.25">
      <c r="A271" s="153">
        <v>2839</v>
      </c>
      <c r="B271" s="151" t="s">
        <v>11592</v>
      </c>
      <c r="C271" s="364" t="s">
        <v>11950</v>
      </c>
      <c r="D271" s="365"/>
      <c r="E271" s="153" t="s">
        <v>6404</v>
      </c>
      <c r="F271" s="364" t="s">
        <v>11951</v>
      </c>
      <c r="G271" s="366"/>
      <c r="H271" s="365"/>
      <c r="I271" s="43"/>
    </row>
    <row r="272" spans="1:9" ht="28.5" customHeight="1" x14ac:dyDescent="0.25">
      <c r="A272" s="153">
        <v>2841</v>
      </c>
      <c r="B272" s="154"/>
      <c r="C272" s="364" t="s">
        <v>772</v>
      </c>
      <c r="D272" s="365"/>
      <c r="E272" s="153" t="s">
        <v>6421</v>
      </c>
      <c r="F272" s="364" t="s">
        <v>11952</v>
      </c>
      <c r="G272" s="366"/>
      <c r="H272" s="365"/>
      <c r="I272" s="43"/>
    </row>
    <row r="273" spans="1:9" ht="28.5" customHeight="1" x14ac:dyDescent="0.25">
      <c r="A273" s="153">
        <v>2848</v>
      </c>
      <c r="B273" s="151" t="s">
        <v>11592</v>
      </c>
      <c r="C273" s="364" t="s">
        <v>11953</v>
      </c>
      <c r="D273" s="365"/>
      <c r="E273" s="153" t="s">
        <v>6447</v>
      </c>
      <c r="F273" s="364" t="s">
        <v>6448</v>
      </c>
      <c r="G273" s="366"/>
      <c r="H273" s="365"/>
      <c r="I273" s="43"/>
    </row>
    <row r="274" spans="1:9" ht="28.5" customHeight="1" x14ac:dyDescent="0.25">
      <c r="A274" s="153">
        <v>2855</v>
      </c>
      <c r="B274" s="151" t="s">
        <v>11592</v>
      </c>
      <c r="C274" s="364" t="s">
        <v>11954</v>
      </c>
      <c r="D274" s="365"/>
      <c r="E274" s="153" t="s">
        <v>6464</v>
      </c>
      <c r="F274" s="364" t="s">
        <v>6469</v>
      </c>
      <c r="G274" s="366"/>
      <c r="H274" s="365"/>
      <c r="I274" s="43"/>
    </row>
    <row r="275" spans="1:9" ht="28.5" customHeight="1" x14ac:dyDescent="0.25">
      <c r="A275" s="153">
        <v>2856</v>
      </c>
      <c r="B275" s="154"/>
      <c r="C275" s="364" t="s">
        <v>11955</v>
      </c>
      <c r="D275" s="365"/>
      <c r="E275" s="153" t="s">
        <v>6472</v>
      </c>
      <c r="F275" s="364" t="s">
        <v>6476</v>
      </c>
      <c r="G275" s="366"/>
      <c r="H275" s="365"/>
      <c r="I275" s="43"/>
    </row>
    <row r="276" spans="1:9" ht="28.5" customHeight="1" x14ac:dyDescent="0.25">
      <c r="A276" s="153">
        <v>2857</v>
      </c>
      <c r="B276" s="154"/>
      <c r="C276" s="364" t="s">
        <v>11956</v>
      </c>
      <c r="D276" s="365"/>
      <c r="E276" s="153" t="s">
        <v>6480</v>
      </c>
      <c r="F276" s="364"/>
      <c r="G276" s="366"/>
      <c r="H276" s="365"/>
      <c r="I276" s="43"/>
    </row>
    <row r="277" spans="1:9" ht="28.5" customHeight="1" x14ac:dyDescent="0.25">
      <c r="A277" s="153">
        <v>2858</v>
      </c>
      <c r="B277" s="154"/>
      <c r="C277" s="364" t="s">
        <v>11957</v>
      </c>
      <c r="D277" s="365"/>
      <c r="E277" s="153" t="s">
        <v>6486</v>
      </c>
      <c r="F277" s="364" t="s">
        <v>6491</v>
      </c>
      <c r="G277" s="366"/>
      <c r="H277" s="365"/>
      <c r="I277" s="43"/>
    </row>
    <row r="278" spans="1:9" ht="28.5" customHeight="1" x14ac:dyDescent="0.25">
      <c r="A278" s="153">
        <v>2859</v>
      </c>
      <c r="B278" s="154"/>
      <c r="C278" s="364" t="s">
        <v>11958</v>
      </c>
      <c r="D278" s="365"/>
      <c r="E278" s="153" t="s">
        <v>6496</v>
      </c>
      <c r="F278" s="364"/>
      <c r="G278" s="366"/>
      <c r="H278" s="365"/>
      <c r="I278" s="43"/>
    </row>
    <row r="279" spans="1:9" ht="28.5" customHeight="1" x14ac:dyDescent="0.25">
      <c r="A279" s="153">
        <v>2862</v>
      </c>
      <c r="B279" s="154"/>
      <c r="C279" s="364" t="s">
        <v>11959</v>
      </c>
      <c r="D279" s="365"/>
      <c r="E279" s="153" t="s">
        <v>6515</v>
      </c>
      <c r="F279" s="364" t="s">
        <v>11960</v>
      </c>
      <c r="G279" s="366"/>
      <c r="H279" s="365"/>
      <c r="I279" s="43"/>
    </row>
    <row r="280" spans="1:9" ht="28.5" customHeight="1" x14ac:dyDescent="0.25">
      <c r="A280" s="153">
        <v>2872</v>
      </c>
      <c r="B280" s="154" t="s">
        <v>11793</v>
      </c>
      <c r="C280" s="364" t="s">
        <v>11961</v>
      </c>
      <c r="D280" s="365"/>
      <c r="E280" s="153" t="s">
        <v>6593</v>
      </c>
      <c r="F280" s="364" t="s">
        <v>11962</v>
      </c>
      <c r="G280" s="366"/>
      <c r="H280" s="365"/>
      <c r="I280" s="43"/>
    </row>
    <row r="281" spans="1:9" ht="28.5" customHeight="1" x14ac:dyDescent="0.25">
      <c r="A281" s="153">
        <v>2873</v>
      </c>
      <c r="B281" s="154"/>
      <c r="C281" s="364" t="s">
        <v>11963</v>
      </c>
      <c r="D281" s="365"/>
      <c r="E281" s="153" t="s">
        <v>6600</v>
      </c>
      <c r="F281" s="364"/>
      <c r="G281" s="366"/>
      <c r="H281" s="365"/>
      <c r="I281" s="43"/>
    </row>
    <row r="282" spans="1:9" ht="28.5" customHeight="1" x14ac:dyDescent="0.25">
      <c r="A282" s="153">
        <v>2874</v>
      </c>
      <c r="B282" s="154"/>
      <c r="C282" s="364" t="s">
        <v>6610</v>
      </c>
      <c r="D282" s="365"/>
      <c r="E282" s="153" t="s">
        <v>6608</v>
      </c>
      <c r="F282" s="364"/>
      <c r="G282" s="366"/>
      <c r="H282" s="365"/>
      <c r="I282" s="43"/>
    </row>
    <row r="283" spans="1:9" ht="28.5" customHeight="1" x14ac:dyDescent="0.25">
      <c r="A283" s="153">
        <v>2878</v>
      </c>
      <c r="B283" s="154"/>
      <c r="C283" s="364" t="s">
        <v>6641</v>
      </c>
      <c r="D283" s="365"/>
      <c r="E283" s="153" t="s">
        <v>6639</v>
      </c>
      <c r="F283" s="364"/>
      <c r="G283" s="366"/>
      <c r="H283" s="365"/>
      <c r="I283" s="43"/>
    </row>
    <row r="284" spans="1:9" ht="28.5" customHeight="1" x14ac:dyDescent="0.25">
      <c r="A284" s="153">
        <v>2889</v>
      </c>
      <c r="B284" s="154"/>
      <c r="C284" s="364" t="s">
        <v>11964</v>
      </c>
      <c r="D284" s="365"/>
      <c r="E284" s="153" t="s">
        <v>6708</v>
      </c>
      <c r="F284" s="364" t="s">
        <v>11965</v>
      </c>
      <c r="G284" s="366"/>
      <c r="H284" s="365"/>
      <c r="I284" s="43"/>
    </row>
    <row r="285" spans="1:9" ht="28.5" customHeight="1" x14ac:dyDescent="0.25">
      <c r="A285" s="153">
        <v>2902</v>
      </c>
      <c r="B285" s="154"/>
      <c r="C285" s="364" t="s">
        <v>11966</v>
      </c>
      <c r="D285" s="365"/>
      <c r="E285" s="153" t="s">
        <v>6783</v>
      </c>
      <c r="F285" s="364" t="s">
        <v>6788</v>
      </c>
      <c r="G285" s="366"/>
      <c r="H285" s="365"/>
      <c r="I285" s="43"/>
    </row>
    <row r="286" spans="1:9" ht="28.5" customHeight="1" x14ac:dyDescent="0.25">
      <c r="A286" s="153">
        <v>2903</v>
      </c>
      <c r="B286" s="154"/>
      <c r="C286" s="364" t="s">
        <v>11967</v>
      </c>
      <c r="D286" s="365"/>
      <c r="E286" s="153" t="s">
        <v>6790</v>
      </c>
      <c r="F286" s="364"/>
      <c r="G286" s="366"/>
      <c r="H286" s="365"/>
      <c r="I286" s="43"/>
    </row>
    <row r="287" spans="1:9" ht="28.5" customHeight="1" x14ac:dyDescent="0.25">
      <c r="A287" s="153">
        <v>2905</v>
      </c>
      <c r="B287" s="151" t="s">
        <v>11592</v>
      </c>
      <c r="C287" s="364" t="s">
        <v>11968</v>
      </c>
      <c r="D287" s="365"/>
      <c r="E287" s="153" t="s">
        <v>6803</v>
      </c>
      <c r="F287" s="364" t="s">
        <v>11969</v>
      </c>
      <c r="G287" s="366"/>
      <c r="H287" s="365"/>
      <c r="I287" s="43"/>
    </row>
    <row r="288" spans="1:9" ht="28.5" customHeight="1" x14ac:dyDescent="0.25">
      <c r="A288" s="153">
        <v>2908</v>
      </c>
      <c r="B288" s="154"/>
      <c r="C288" s="364" t="s">
        <v>6818</v>
      </c>
      <c r="D288" s="365"/>
      <c r="E288" s="153" t="s">
        <v>6816</v>
      </c>
      <c r="F288" s="364"/>
      <c r="G288" s="366"/>
      <c r="H288" s="365"/>
      <c r="I288" s="43"/>
    </row>
    <row r="289" spans="1:9" ht="28.5" customHeight="1" x14ac:dyDescent="0.25">
      <c r="A289" s="153">
        <v>2909</v>
      </c>
      <c r="B289" s="154"/>
      <c r="C289" s="364" t="s">
        <v>6823</v>
      </c>
      <c r="D289" s="365"/>
      <c r="E289" s="153" t="s">
        <v>6821</v>
      </c>
      <c r="F289" s="364"/>
      <c r="G289" s="366"/>
      <c r="H289" s="365"/>
      <c r="I289" s="43"/>
    </row>
    <row r="290" spans="1:9" ht="28.5" customHeight="1" x14ac:dyDescent="0.25">
      <c r="A290" s="153">
        <v>2922</v>
      </c>
      <c r="B290" s="154"/>
      <c r="C290" s="364" t="s">
        <v>11970</v>
      </c>
      <c r="D290" s="365"/>
      <c r="E290" s="153" t="s">
        <v>6881</v>
      </c>
      <c r="F290" s="364" t="s">
        <v>11971</v>
      </c>
      <c r="G290" s="366"/>
      <c r="H290" s="365"/>
      <c r="I290" s="43"/>
    </row>
    <row r="291" spans="1:9" ht="28.5" customHeight="1" x14ac:dyDescent="0.25">
      <c r="A291" s="153">
        <v>2924</v>
      </c>
      <c r="B291" s="154"/>
      <c r="C291" s="364" t="s">
        <v>11972</v>
      </c>
      <c r="D291" s="365"/>
      <c r="E291" s="153" t="s">
        <v>6894</v>
      </c>
      <c r="F291" s="364" t="s">
        <v>11973</v>
      </c>
      <c r="G291" s="366"/>
      <c r="H291" s="365"/>
      <c r="I291" s="43"/>
    </row>
    <row r="292" spans="1:9" ht="28.5" customHeight="1" x14ac:dyDescent="0.25">
      <c r="A292" s="153">
        <v>2937</v>
      </c>
      <c r="B292" s="154"/>
      <c r="C292" s="364" t="s">
        <v>11974</v>
      </c>
      <c r="D292" s="365"/>
      <c r="E292" s="153" t="s">
        <v>6960</v>
      </c>
      <c r="F292" s="364" t="s">
        <v>11975</v>
      </c>
      <c r="G292" s="366"/>
      <c r="H292" s="365"/>
      <c r="I292" s="43"/>
    </row>
    <row r="293" spans="1:9" ht="28.5" customHeight="1" x14ac:dyDescent="0.25">
      <c r="A293" s="153">
        <v>2952</v>
      </c>
      <c r="B293" s="154"/>
      <c r="C293" s="364" t="s">
        <v>7037</v>
      </c>
      <c r="D293" s="365"/>
      <c r="E293" s="153" t="s">
        <v>7035</v>
      </c>
      <c r="F293" s="364"/>
      <c r="G293" s="366"/>
      <c r="H293" s="365"/>
      <c r="I293" s="43"/>
    </row>
    <row r="294" spans="1:9" ht="28.5" customHeight="1" x14ac:dyDescent="0.25">
      <c r="A294" s="153">
        <v>2961</v>
      </c>
      <c r="B294" s="154"/>
      <c r="C294" s="364" t="s">
        <v>11976</v>
      </c>
      <c r="D294" s="365"/>
      <c r="E294" s="153" t="s">
        <v>7082</v>
      </c>
      <c r="F294" s="364" t="s">
        <v>11977</v>
      </c>
      <c r="G294" s="366"/>
      <c r="H294" s="365"/>
      <c r="I294" s="43"/>
    </row>
    <row r="295" spans="1:9" ht="28.5" customHeight="1" x14ac:dyDescent="0.25">
      <c r="A295" s="153">
        <v>2963</v>
      </c>
      <c r="B295" s="154" t="s">
        <v>11592</v>
      </c>
      <c r="C295" s="364" t="s">
        <v>7095</v>
      </c>
      <c r="D295" s="365"/>
      <c r="E295" s="153" t="s">
        <v>7093</v>
      </c>
      <c r="F295" s="364" t="s">
        <v>7099</v>
      </c>
      <c r="G295" s="366"/>
      <c r="H295" s="365"/>
      <c r="I295" s="43"/>
    </row>
    <row r="296" spans="1:9" ht="28.5" customHeight="1" x14ac:dyDescent="0.25">
      <c r="A296" s="153">
        <v>2970</v>
      </c>
      <c r="B296" s="154"/>
      <c r="C296" s="364" t="s">
        <v>11978</v>
      </c>
      <c r="D296" s="365"/>
      <c r="E296" s="153" t="s">
        <v>7131</v>
      </c>
      <c r="F296" s="364"/>
      <c r="G296" s="366"/>
      <c r="H296" s="365"/>
      <c r="I296" s="43"/>
    </row>
    <row r="297" spans="1:9" ht="28.5" customHeight="1" x14ac:dyDescent="0.25">
      <c r="A297" s="153">
        <v>2971</v>
      </c>
      <c r="B297" s="151" t="s">
        <v>11592</v>
      </c>
      <c r="C297" s="364" t="s">
        <v>11979</v>
      </c>
      <c r="D297" s="365"/>
      <c r="E297" s="153" t="s">
        <v>7139</v>
      </c>
      <c r="F297" s="364" t="s">
        <v>13918</v>
      </c>
      <c r="G297" s="366"/>
      <c r="H297" s="365"/>
      <c r="I297" s="43"/>
    </row>
    <row r="298" spans="1:9" ht="28.5" customHeight="1" x14ac:dyDescent="0.25">
      <c r="A298" s="153">
        <v>2976</v>
      </c>
      <c r="B298" s="154"/>
      <c r="C298" s="364" t="s">
        <v>11980</v>
      </c>
      <c r="D298" s="365"/>
      <c r="E298" s="153" t="s">
        <v>7157</v>
      </c>
      <c r="F298" s="364"/>
      <c r="G298" s="366"/>
      <c r="H298" s="365"/>
      <c r="I298" s="43"/>
    </row>
    <row r="299" spans="1:9" ht="28.5" customHeight="1" x14ac:dyDescent="0.25">
      <c r="A299" s="153">
        <v>2980</v>
      </c>
      <c r="B299" s="154"/>
      <c r="C299" s="364" t="s">
        <v>7175</v>
      </c>
      <c r="D299" s="365"/>
      <c r="E299" s="153" t="s">
        <v>7173</v>
      </c>
      <c r="F299" s="364" t="s">
        <v>11981</v>
      </c>
      <c r="G299" s="366"/>
      <c r="H299" s="365"/>
      <c r="I299" s="43"/>
    </row>
    <row r="300" spans="1:9" ht="28.5" customHeight="1" x14ac:dyDescent="0.25">
      <c r="A300" s="153">
        <v>2989</v>
      </c>
      <c r="B300" s="151" t="s">
        <v>11592</v>
      </c>
      <c r="C300" s="364" t="s">
        <v>11982</v>
      </c>
      <c r="D300" s="365"/>
      <c r="E300" s="153" t="s">
        <v>7218</v>
      </c>
      <c r="F300" s="364" t="s">
        <v>11983</v>
      </c>
      <c r="G300" s="366"/>
      <c r="H300" s="365"/>
      <c r="I300" s="43"/>
    </row>
    <row r="301" spans="1:9" ht="28.5" customHeight="1" x14ac:dyDescent="0.25">
      <c r="A301" s="153">
        <v>2992</v>
      </c>
      <c r="B301" s="151" t="s">
        <v>11592</v>
      </c>
      <c r="C301" s="364" t="s">
        <v>11984</v>
      </c>
      <c r="D301" s="365"/>
      <c r="E301" s="153" t="s">
        <v>7233</v>
      </c>
      <c r="F301" s="364" t="s">
        <v>11985</v>
      </c>
      <c r="G301" s="366"/>
      <c r="H301" s="365"/>
      <c r="I301" s="43"/>
    </row>
    <row r="302" spans="1:9" ht="28.5" customHeight="1" x14ac:dyDescent="0.25">
      <c r="A302" s="153">
        <v>2995</v>
      </c>
      <c r="B302" s="151" t="s">
        <v>11592</v>
      </c>
      <c r="C302" s="364" t="s">
        <v>11986</v>
      </c>
      <c r="D302" s="365"/>
      <c r="E302" s="153" t="s">
        <v>7244</v>
      </c>
      <c r="F302" s="364" t="s">
        <v>11987</v>
      </c>
      <c r="G302" s="366"/>
      <c r="H302" s="365"/>
      <c r="I302" s="43"/>
    </row>
    <row r="303" spans="1:9" ht="28.5" customHeight="1" x14ac:dyDescent="0.25">
      <c r="A303" s="153">
        <v>2996</v>
      </c>
      <c r="B303" s="154"/>
      <c r="C303" s="364" t="s">
        <v>11988</v>
      </c>
      <c r="D303" s="365"/>
      <c r="E303" s="153" t="s">
        <v>7250</v>
      </c>
      <c r="F303" s="364" t="s">
        <v>11989</v>
      </c>
      <c r="G303" s="366"/>
      <c r="H303" s="365"/>
      <c r="I303" s="43"/>
    </row>
    <row r="304" spans="1:9" ht="28.5" customHeight="1" x14ac:dyDescent="0.25">
      <c r="A304" s="153">
        <v>3019</v>
      </c>
      <c r="B304" s="154"/>
      <c r="C304" s="364" t="s">
        <v>7332</v>
      </c>
      <c r="D304" s="365"/>
      <c r="E304" s="153" t="s">
        <v>7330</v>
      </c>
      <c r="F304" s="364"/>
      <c r="G304" s="366"/>
      <c r="H304" s="365"/>
      <c r="I304" s="43"/>
    </row>
    <row r="305" spans="1:9" ht="28.5" customHeight="1" x14ac:dyDescent="0.25">
      <c r="A305" s="153">
        <v>3032</v>
      </c>
      <c r="B305" s="151" t="s">
        <v>11592</v>
      </c>
      <c r="C305" s="364" t="s">
        <v>11990</v>
      </c>
      <c r="D305" s="365"/>
      <c r="E305" s="153" t="s">
        <v>7392</v>
      </c>
      <c r="F305" s="364" t="s">
        <v>7393</v>
      </c>
      <c r="G305" s="366"/>
      <c r="H305" s="365"/>
      <c r="I305" s="43"/>
    </row>
    <row r="306" spans="1:9" ht="28.5" customHeight="1" x14ac:dyDescent="0.25">
      <c r="A306" s="153">
        <v>3037</v>
      </c>
      <c r="B306" s="151" t="s">
        <v>11592</v>
      </c>
      <c r="C306" s="364" t="s">
        <v>11991</v>
      </c>
      <c r="D306" s="365"/>
      <c r="E306" s="153" t="s">
        <v>7410</v>
      </c>
      <c r="F306" s="364" t="s">
        <v>7411</v>
      </c>
      <c r="G306" s="366"/>
      <c r="H306" s="365"/>
      <c r="I306" s="43"/>
    </row>
    <row r="307" spans="1:9" ht="28.5" customHeight="1" x14ac:dyDescent="0.25">
      <c r="A307" s="153">
        <v>3040</v>
      </c>
      <c r="B307" s="151" t="s">
        <v>11592</v>
      </c>
      <c r="C307" s="364" t="s">
        <v>11992</v>
      </c>
      <c r="D307" s="365"/>
      <c r="E307" s="153" t="s">
        <v>7426</v>
      </c>
      <c r="F307" s="364" t="s">
        <v>11993</v>
      </c>
      <c r="G307" s="366"/>
      <c r="H307" s="365"/>
      <c r="I307" s="43"/>
    </row>
    <row r="308" spans="1:9" ht="28.5" customHeight="1" x14ac:dyDescent="0.25">
      <c r="A308" s="153">
        <v>3041</v>
      </c>
      <c r="B308" s="151" t="s">
        <v>11592</v>
      </c>
      <c r="C308" s="364" t="s">
        <v>11994</v>
      </c>
      <c r="D308" s="365"/>
      <c r="E308" s="153" t="s">
        <v>5405</v>
      </c>
      <c r="F308" s="364" t="s">
        <v>11995</v>
      </c>
      <c r="G308" s="366"/>
      <c r="H308" s="365"/>
      <c r="I308" s="43"/>
    </row>
    <row r="309" spans="1:9" ht="28.5" customHeight="1" x14ac:dyDescent="0.25">
      <c r="A309" s="153">
        <v>3045</v>
      </c>
      <c r="B309" s="154"/>
      <c r="C309" s="364" t="s">
        <v>11996</v>
      </c>
      <c r="D309" s="365"/>
      <c r="E309" s="153" t="s">
        <v>7445</v>
      </c>
      <c r="F309" s="364" t="s">
        <v>7450</v>
      </c>
      <c r="G309" s="366"/>
      <c r="H309" s="365"/>
      <c r="I309" s="43"/>
    </row>
    <row r="310" spans="1:9" ht="28.5" customHeight="1" x14ac:dyDescent="0.25">
      <c r="A310" s="153">
        <v>3047</v>
      </c>
      <c r="B310" s="154"/>
      <c r="C310" s="364" t="s">
        <v>11997</v>
      </c>
      <c r="D310" s="365"/>
      <c r="E310" s="153" t="s">
        <v>7460</v>
      </c>
      <c r="F310" s="364"/>
      <c r="G310" s="366"/>
      <c r="H310" s="365"/>
      <c r="I310" s="43"/>
    </row>
    <row r="311" spans="1:9" ht="28.5" customHeight="1" x14ac:dyDescent="0.25">
      <c r="A311" s="153">
        <v>3062</v>
      </c>
      <c r="B311" s="154"/>
      <c r="C311" s="364" t="s">
        <v>11998</v>
      </c>
      <c r="D311" s="365"/>
      <c r="E311" s="153" t="s">
        <v>7543</v>
      </c>
      <c r="F311" s="364" t="s">
        <v>7544</v>
      </c>
      <c r="G311" s="366"/>
      <c r="H311" s="365"/>
      <c r="I311" s="43"/>
    </row>
    <row r="312" spans="1:9" ht="28.5" customHeight="1" x14ac:dyDescent="0.25">
      <c r="A312" s="153">
        <v>3064</v>
      </c>
      <c r="B312" s="151" t="s">
        <v>11592</v>
      </c>
      <c r="C312" s="364" t="s">
        <v>11999</v>
      </c>
      <c r="D312" s="365"/>
      <c r="E312" s="153" t="s">
        <v>7551</v>
      </c>
      <c r="F312" s="364" t="s">
        <v>12000</v>
      </c>
      <c r="G312" s="366"/>
      <c r="H312" s="365"/>
      <c r="I312" s="43"/>
    </row>
    <row r="313" spans="1:9" ht="28.5" customHeight="1" x14ac:dyDescent="0.25">
      <c r="A313" s="153">
        <v>3066</v>
      </c>
      <c r="B313" s="154"/>
      <c r="C313" s="364" t="s">
        <v>7559</v>
      </c>
      <c r="D313" s="365"/>
      <c r="E313" s="153" t="s">
        <v>7557</v>
      </c>
      <c r="F313" s="364" t="s">
        <v>12001</v>
      </c>
      <c r="G313" s="366"/>
      <c r="H313" s="365"/>
      <c r="I313" s="43"/>
    </row>
    <row r="314" spans="1:9" ht="28.5" customHeight="1" x14ac:dyDescent="0.25">
      <c r="A314" s="153">
        <v>3084</v>
      </c>
      <c r="B314" s="151" t="s">
        <v>11592</v>
      </c>
      <c r="C314" s="364" t="s">
        <v>12002</v>
      </c>
      <c r="D314" s="365"/>
      <c r="E314" s="153">
        <v>2236870</v>
      </c>
      <c r="F314" s="364" t="s">
        <v>12003</v>
      </c>
      <c r="G314" s="366"/>
      <c r="H314" s="365"/>
      <c r="I314" s="43"/>
    </row>
    <row r="315" spans="1:9" ht="28.5" customHeight="1" x14ac:dyDescent="0.25">
      <c r="A315" s="153">
        <v>3091</v>
      </c>
      <c r="B315" s="154"/>
      <c r="C315" s="364" t="s">
        <v>12004</v>
      </c>
      <c r="D315" s="365"/>
      <c r="E315" s="153" t="s">
        <v>7680</v>
      </c>
      <c r="F315" s="364" t="s">
        <v>12005</v>
      </c>
      <c r="G315" s="366"/>
      <c r="H315" s="365"/>
      <c r="I315" s="43"/>
    </row>
    <row r="316" spans="1:9" ht="28.5" customHeight="1" x14ac:dyDescent="0.25">
      <c r="A316" s="153">
        <v>3092</v>
      </c>
      <c r="B316" s="154"/>
      <c r="C316" s="364" t="s">
        <v>7693</v>
      </c>
      <c r="D316" s="365"/>
      <c r="E316" s="153" t="s">
        <v>7691</v>
      </c>
      <c r="F316" s="364" t="s">
        <v>12006</v>
      </c>
      <c r="G316" s="366"/>
      <c r="H316" s="365"/>
      <c r="I316" s="43"/>
    </row>
    <row r="317" spans="1:9" ht="28.5" customHeight="1" x14ac:dyDescent="0.25">
      <c r="A317" s="153">
        <v>3093</v>
      </c>
      <c r="B317" s="154"/>
      <c r="C317" s="364" t="s">
        <v>7700</v>
      </c>
      <c r="D317" s="365"/>
      <c r="E317" s="153" t="s">
        <v>7698</v>
      </c>
      <c r="F317" s="364" t="s">
        <v>12007</v>
      </c>
      <c r="G317" s="366"/>
      <c r="H317" s="365"/>
      <c r="I317" s="43"/>
    </row>
    <row r="318" spans="1:9" ht="28.5" customHeight="1" x14ac:dyDescent="0.25">
      <c r="A318" s="153">
        <v>3100</v>
      </c>
      <c r="B318" s="151" t="s">
        <v>11592</v>
      </c>
      <c r="C318" s="364" t="s">
        <v>12008</v>
      </c>
      <c r="D318" s="365"/>
      <c r="E318" s="155" t="s">
        <v>7740</v>
      </c>
      <c r="F318" s="364" t="s">
        <v>12009</v>
      </c>
      <c r="G318" s="366"/>
      <c r="H318" s="365"/>
      <c r="I318" s="43"/>
    </row>
    <row r="319" spans="1:9" ht="28.5" customHeight="1" x14ac:dyDescent="0.25">
      <c r="A319" s="153">
        <v>3101</v>
      </c>
      <c r="B319" s="154"/>
      <c r="C319" s="364" t="s">
        <v>12010</v>
      </c>
      <c r="D319" s="365"/>
      <c r="E319" s="153" t="s">
        <v>7743</v>
      </c>
      <c r="F319" s="364" t="s">
        <v>12011</v>
      </c>
      <c r="G319" s="366"/>
      <c r="H319" s="365"/>
      <c r="I319" s="43"/>
    </row>
    <row r="320" spans="1:9" ht="28.5" customHeight="1" x14ac:dyDescent="0.25">
      <c r="A320" s="153">
        <v>3102</v>
      </c>
      <c r="B320" s="154"/>
      <c r="C320" s="364" t="s">
        <v>12012</v>
      </c>
      <c r="D320" s="365"/>
      <c r="E320" s="153" t="s">
        <v>7748</v>
      </c>
      <c r="F320" s="364" t="s">
        <v>12013</v>
      </c>
      <c r="G320" s="366"/>
      <c r="H320" s="365"/>
      <c r="I320" s="43"/>
    </row>
    <row r="321" spans="1:9" ht="28.5" customHeight="1" x14ac:dyDescent="0.25">
      <c r="A321" s="153">
        <v>3110</v>
      </c>
      <c r="B321" s="151" t="s">
        <v>11592</v>
      </c>
      <c r="C321" s="364" t="s">
        <v>12014</v>
      </c>
      <c r="D321" s="365"/>
      <c r="E321" s="153" t="s">
        <v>7793</v>
      </c>
      <c r="F321" s="364" t="s">
        <v>12015</v>
      </c>
      <c r="G321" s="366"/>
      <c r="H321" s="365"/>
      <c r="I321" s="43"/>
    </row>
    <row r="322" spans="1:9" ht="28.5" customHeight="1" x14ac:dyDescent="0.25">
      <c r="A322" s="153">
        <v>3113</v>
      </c>
      <c r="B322" s="151" t="s">
        <v>11592</v>
      </c>
      <c r="C322" s="364" t="s">
        <v>12016</v>
      </c>
      <c r="D322" s="365"/>
      <c r="E322" s="153" t="s">
        <v>7804</v>
      </c>
      <c r="F322" s="364"/>
      <c r="G322" s="366"/>
      <c r="H322" s="365"/>
      <c r="I322" s="43"/>
    </row>
    <row r="323" spans="1:9" ht="28.5" customHeight="1" x14ac:dyDescent="0.25">
      <c r="A323" s="153">
        <v>3116</v>
      </c>
      <c r="B323" s="151" t="s">
        <v>11592</v>
      </c>
      <c r="C323" s="364" t="s">
        <v>12017</v>
      </c>
      <c r="D323" s="365"/>
      <c r="E323" s="153" t="s">
        <v>7808</v>
      </c>
      <c r="F323" s="364" t="s">
        <v>12018</v>
      </c>
      <c r="G323" s="366"/>
      <c r="H323" s="365"/>
      <c r="I323" s="43"/>
    </row>
    <row r="324" spans="1:9" ht="28.5" customHeight="1" x14ac:dyDescent="0.25">
      <c r="A324" s="153">
        <v>3117</v>
      </c>
      <c r="B324" s="151" t="s">
        <v>11592</v>
      </c>
      <c r="C324" s="364" t="s">
        <v>12019</v>
      </c>
      <c r="D324" s="365"/>
      <c r="E324" s="153" t="s">
        <v>7820</v>
      </c>
      <c r="F324" s="364" t="s">
        <v>12020</v>
      </c>
      <c r="G324" s="366"/>
      <c r="H324" s="365"/>
      <c r="I324" s="43"/>
    </row>
    <row r="325" spans="1:9" ht="28.5" customHeight="1" x14ac:dyDescent="0.25">
      <c r="A325" s="153">
        <v>3119</v>
      </c>
      <c r="B325" s="151" t="s">
        <v>11592</v>
      </c>
      <c r="C325" s="364" t="s">
        <v>12021</v>
      </c>
      <c r="D325" s="365"/>
      <c r="E325" s="153" t="s">
        <v>7828</v>
      </c>
      <c r="F325" s="364" t="s">
        <v>12022</v>
      </c>
      <c r="G325" s="366"/>
      <c r="H325" s="365"/>
      <c r="I325" s="43"/>
    </row>
    <row r="326" spans="1:9" ht="28.5" customHeight="1" x14ac:dyDescent="0.25">
      <c r="A326" s="153">
        <v>3126</v>
      </c>
      <c r="B326" s="154"/>
      <c r="C326" s="364" t="s">
        <v>7854</v>
      </c>
      <c r="D326" s="365"/>
      <c r="E326" s="153" t="s">
        <v>7853</v>
      </c>
      <c r="F326" s="364"/>
      <c r="G326" s="366"/>
      <c r="H326" s="365"/>
      <c r="I326" s="43"/>
    </row>
    <row r="327" spans="1:9" ht="28.5" customHeight="1" x14ac:dyDescent="0.25">
      <c r="A327" s="153">
        <v>3127</v>
      </c>
      <c r="B327" s="154"/>
      <c r="C327" s="364" t="s">
        <v>12023</v>
      </c>
      <c r="D327" s="365"/>
      <c r="E327" s="153" t="s">
        <v>7858</v>
      </c>
      <c r="F327" s="364"/>
      <c r="G327" s="366"/>
      <c r="H327" s="365"/>
      <c r="I327" s="43"/>
    </row>
    <row r="328" spans="1:9" ht="28.5" customHeight="1" x14ac:dyDescent="0.25">
      <c r="A328" s="153">
        <v>3132</v>
      </c>
      <c r="B328" s="154"/>
      <c r="C328" s="364" t="s">
        <v>7880</v>
      </c>
      <c r="D328" s="365"/>
      <c r="E328" s="153" t="s">
        <v>7878</v>
      </c>
      <c r="F328" s="364"/>
      <c r="G328" s="366"/>
      <c r="H328" s="365"/>
      <c r="I328" s="43"/>
    </row>
    <row r="329" spans="1:9" ht="28.5" customHeight="1" x14ac:dyDescent="0.25">
      <c r="A329" s="153">
        <v>3133</v>
      </c>
      <c r="B329" s="154"/>
      <c r="C329" s="364" t="s">
        <v>7885</v>
      </c>
      <c r="D329" s="365"/>
      <c r="E329" s="153" t="s">
        <v>7884</v>
      </c>
      <c r="F329" s="364"/>
      <c r="G329" s="366"/>
      <c r="H329" s="365"/>
      <c r="I329" s="43"/>
    </row>
    <row r="330" spans="1:9" ht="28.5" customHeight="1" x14ac:dyDescent="0.25">
      <c r="A330" s="153">
        <v>3134</v>
      </c>
      <c r="B330" s="154"/>
      <c r="C330" s="364" t="s">
        <v>7889</v>
      </c>
      <c r="D330" s="365"/>
      <c r="E330" s="153" t="s">
        <v>7888</v>
      </c>
      <c r="F330" s="364"/>
      <c r="G330" s="366"/>
      <c r="H330" s="365"/>
      <c r="I330" s="43"/>
    </row>
    <row r="331" spans="1:9" ht="28.5" customHeight="1" x14ac:dyDescent="0.25">
      <c r="A331" s="153">
        <v>3135</v>
      </c>
      <c r="B331" s="154"/>
      <c r="C331" s="364" t="s">
        <v>12024</v>
      </c>
      <c r="D331" s="365"/>
      <c r="E331" s="153" t="s">
        <v>7891</v>
      </c>
      <c r="F331" s="364"/>
      <c r="G331" s="366"/>
      <c r="H331" s="365"/>
      <c r="I331" s="43"/>
    </row>
    <row r="332" spans="1:9" ht="28.5" customHeight="1" x14ac:dyDescent="0.25">
      <c r="A332" s="153">
        <v>3136</v>
      </c>
      <c r="B332" s="154"/>
      <c r="C332" s="364" t="s">
        <v>12025</v>
      </c>
      <c r="D332" s="365"/>
      <c r="E332" s="153" t="s">
        <v>7895</v>
      </c>
      <c r="F332" s="364"/>
      <c r="G332" s="366"/>
      <c r="H332" s="365"/>
      <c r="I332" s="43"/>
    </row>
    <row r="333" spans="1:9" ht="28.5" customHeight="1" x14ac:dyDescent="0.25">
      <c r="A333" s="153">
        <v>3146</v>
      </c>
      <c r="B333" s="154"/>
      <c r="C333" s="364" t="s">
        <v>12026</v>
      </c>
      <c r="D333" s="365"/>
      <c r="E333" s="153" t="s">
        <v>7941</v>
      </c>
      <c r="F333" s="364" t="s">
        <v>12027</v>
      </c>
      <c r="G333" s="366"/>
      <c r="H333" s="365"/>
      <c r="I333" s="43"/>
    </row>
    <row r="334" spans="1:9" ht="28.5" customHeight="1" x14ac:dyDescent="0.25">
      <c r="A334" s="153">
        <v>3149</v>
      </c>
      <c r="B334" s="154"/>
      <c r="C334" s="364" t="s">
        <v>12028</v>
      </c>
      <c r="D334" s="365"/>
      <c r="E334" s="153" t="s">
        <v>7957</v>
      </c>
      <c r="F334" s="364"/>
      <c r="G334" s="366"/>
      <c r="H334" s="365"/>
      <c r="I334" s="43"/>
    </row>
    <row r="335" spans="1:9" ht="28.5" customHeight="1" x14ac:dyDescent="0.25">
      <c r="A335" s="153">
        <v>3150</v>
      </c>
      <c r="B335" s="154"/>
      <c r="C335" s="364" t="s">
        <v>7961</v>
      </c>
      <c r="D335" s="365"/>
      <c r="E335" s="153" t="s">
        <v>7957</v>
      </c>
      <c r="F335" s="364"/>
      <c r="G335" s="366"/>
      <c r="H335" s="365"/>
      <c r="I335" s="43"/>
    </row>
    <row r="336" spans="1:9" ht="28.5" customHeight="1" x14ac:dyDescent="0.25">
      <c r="A336" s="153">
        <v>3154</v>
      </c>
      <c r="B336" s="154"/>
      <c r="C336" s="364" t="s">
        <v>7978</v>
      </c>
      <c r="D336" s="365"/>
      <c r="E336" s="153" t="s">
        <v>7977</v>
      </c>
      <c r="F336" s="364"/>
      <c r="G336" s="366"/>
      <c r="H336" s="365"/>
      <c r="I336" s="43"/>
    </row>
    <row r="337" spans="1:9" ht="28.5" customHeight="1" x14ac:dyDescent="0.25">
      <c r="A337" s="153">
        <v>3155</v>
      </c>
      <c r="B337" s="154"/>
      <c r="C337" s="364" t="s">
        <v>12029</v>
      </c>
      <c r="D337" s="365"/>
      <c r="E337" s="153" t="s">
        <v>7981</v>
      </c>
      <c r="F337" s="364" t="s">
        <v>7983</v>
      </c>
      <c r="G337" s="366"/>
      <c r="H337" s="365"/>
      <c r="I337" s="43"/>
    </row>
    <row r="338" spans="1:9" ht="28.5" customHeight="1" x14ac:dyDescent="0.25">
      <c r="A338" s="153">
        <v>3162</v>
      </c>
      <c r="B338" s="154"/>
      <c r="C338" s="364" t="s">
        <v>12030</v>
      </c>
      <c r="D338" s="365"/>
      <c r="E338" s="153" t="s">
        <v>8010</v>
      </c>
      <c r="F338" s="364"/>
      <c r="G338" s="366"/>
      <c r="H338" s="365"/>
      <c r="I338" s="43"/>
    </row>
    <row r="339" spans="1:9" ht="28.5" customHeight="1" x14ac:dyDescent="0.25">
      <c r="A339" s="153">
        <v>3165</v>
      </c>
      <c r="B339" s="154"/>
      <c r="C339" s="364" t="s">
        <v>12031</v>
      </c>
      <c r="D339" s="365"/>
      <c r="E339" s="153" t="s">
        <v>8023</v>
      </c>
      <c r="F339" s="364"/>
      <c r="G339" s="366"/>
      <c r="H339" s="365"/>
      <c r="I339" s="43"/>
    </row>
    <row r="340" spans="1:9" ht="28.5" customHeight="1" x14ac:dyDescent="0.25">
      <c r="A340" s="153">
        <v>3166</v>
      </c>
      <c r="B340" s="154"/>
      <c r="C340" s="364" t="s">
        <v>8031</v>
      </c>
      <c r="D340" s="365"/>
      <c r="E340" s="153" t="s">
        <v>8029</v>
      </c>
      <c r="F340" s="364"/>
      <c r="G340" s="366"/>
      <c r="H340" s="365"/>
      <c r="I340" s="43"/>
    </row>
    <row r="341" spans="1:9" ht="28.5" customHeight="1" x14ac:dyDescent="0.25">
      <c r="A341" s="153">
        <v>3169</v>
      </c>
      <c r="B341" s="154"/>
      <c r="C341" s="364" t="s">
        <v>12032</v>
      </c>
      <c r="D341" s="365"/>
      <c r="E341" s="153" t="s">
        <v>12033</v>
      </c>
      <c r="F341" s="364"/>
      <c r="G341" s="366"/>
      <c r="H341" s="365"/>
      <c r="I341" s="43"/>
    </row>
    <row r="342" spans="1:9" ht="28.5" customHeight="1" x14ac:dyDescent="0.25">
      <c r="A342" s="153">
        <v>3171</v>
      </c>
      <c r="B342" s="154"/>
      <c r="C342" s="364" t="s">
        <v>12034</v>
      </c>
      <c r="D342" s="365"/>
      <c r="E342" s="153" t="s">
        <v>8056</v>
      </c>
      <c r="F342" s="364" t="s">
        <v>12035</v>
      </c>
      <c r="G342" s="366"/>
      <c r="H342" s="365"/>
      <c r="I342" s="43"/>
    </row>
    <row r="343" spans="1:9" ht="28.5" customHeight="1" x14ac:dyDescent="0.25">
      <c r="A343" s="153">
        <v>3174</v>
      </c>
      <c r="B343" s="154"/>
      <c r="C343" s="364" t="s">
        <v>8071</v>
      </c>
      <c r="D343" s="365"/>
      <c r="E343" s="153" t="s">
        <v>8069</v>
      </c>
      <c r="F343" s="364" t="s">
        <v>8072</v>
      </c>
      <c r="G343" s="366"/>
      <c r="H343" s="365"/>
      <c r="I343" s="43"/>
    </row>
    <row r="344" spans="1:9" ht="28.5" customHeight="1" x14ac:dyDescent="0.25">
      <c r="A344" s="153">
        <v>3180</v>
      </c>
      <c r="B344" s="154"/>
      <c r="C344" s="364" t="s">
        <v>12036</v>
      </c>
      <c r="D344" s="365"/>
      <c r="E344" s="155" t="s">
        <v>8097</v>
      </c>
      <c r="F344" s="364" t="s">
        <v>12037</v>
      </c>
      <c r="G344" s="366"/>
      <c r="H344" s="365"/>
      <c r="I344" s="43"/>
    </row>
    <row r="345" spans="1:9" ht="28.5" customHeight="1" x14ac:dyDescent="0.25">
      <c r="A345" s="153">
        <v>3183</v>
      </c>
      <c r="B345" s="154"/>
      <c r="C345" s="364" t="s">
        <v>12038</v>
      </c>
      <c r="D345" s="365"/>
      <c r="E345" s="153" t="s">
        <v>8114</v>
      </c>
      <c r="F345" s="364"/>
      <c r="G345" s="366"/>
      <c r="H345" s="365"/>
      <c r="I345" s="43"/>
    </row>
    <row r="346" spans="1:9" ht="28.5" customHeight="1" x14ac:dyDescent="0.25">
      <c r="A346" s="153">
        <v>3189</v>
      </c>
      <c r="B346" s="154"/>
      <c r="C346" s="364" t="s">
        <v>12039</v>
      </c>
      <c r="D346" s="365"/>
      <c r="E346" s="153" t="s">
        <v>8145</v>
      </c>
      <c r="F346" s="364"/>
      <c r="G346" s="366"/>
      <c r="H346" s="365"/>
      <c r="I346" s="43"/>
    </row>
    <row r="347" spans="1:9" ht="28.5" customHeight="1" x14ac:dyDescent="0.25">
      <c r="A347" s="153">
        <v>3202</v>
      </c>
      <c r="B347" s="154"/>
      <c r="C347" s="364" t="s">
        <v>12040</v>
      </c>
      <c r="D347" s="365"/>
      <c r="E347" s="153" t="s">
        <v>8200</v>
      </c>
      <c r="F347" s="364" t="s">
        <v>12041</v>
      </c>
      <c r="G347" s="366"/>
      <c r="H347" s="365"/>
      <c r="I347" s="43"/>
    </row>
    <row r="348" spans="1:9" ht="28.5" customHeight="1" x14ac:dyDescent="0.25">
      <c r="A348" s="153">
        <v>3206</v>
      </c>
      <c r="B348" s="154"/>
      <c r="C348" s="364" t="s">
        <v>12042</v>
      </c>
      <c r="D348" s="365"/>
      <c r="E348" s="153" t="s">
        <v>8222</v>
      </c>
      <c r="F348" s="364" t="s">
        <v>8224</v>
      </c>
      <c r="G348" s="366"/>
      <c r="H348" s="365"/>
      <c r="I348" s="43"/>
    </row>
    <row r="349" spans="1:9" ht="28.5" customHeight="1" x14ac:dyDescent="0.25">
      <c r="A349" s="153">
        <v>3207</v>
      </c>
      <c r="B349" s="154"/>
      <c r="C349" s="364" t="s">
        <v>8228</v>
      </c>
      <c r="D349" s="365"/>
      <c r="E349" s="153" t="s">
        <v>8226</v>
      </c>
      <c r="F349" s="364"/>
      <c r="G349" s="366"/>
      <c r="H349" s="365"/>
      <c r="I349" s="43"/>
    </row>
    <row r="350" spans="1:9" ht="28.5" customHeight="1" x14ac:dyDescent="0.25">
      <c r="A350" s="153">
        <v>3210</v>
      </c>
      <c r="B350" s="154"/>
      <c r="C350" s="364" t="s">
        <v>12043</v>
      </c>
      <c r="D350" s="365"/>
      <c r="E350" s="153" t="s">
        <v>8238</v>
      </c>
      <c r="F350" s="364" t="s">
        <v>8241</v>
      </c>
      <c r="G350" s="366"/>
      <c r="H350" s="365"/>
      <c r="I350" s="43"/>
    </row>
    <row r="351" spans="1:9" ht="28.5" customHeight="1" x14ac:dyDescent="0.25">
      <c r="A351" s="153">
        <v>3212</v>
      </c>
      <c r="B351" s="154"/>
      <c r="C351" s="364" t="s">
        <v>8247</v>
      </c>
      <c r="D351" s="365"/>
      <c r="E351" s="153">
        <v>1771490</v>
      </c>
      <c r="F351" s="364"/>
      <c r="G351" s="366"/>
      <c r="H351" s="365"/>
      <c r="I351" s="43"/>
    </row>
    <row r="352" spans="1:9" ht="28.5" customHeight="1" x14ac:dyDescent="0.25">
      <c r="A352" s="153">
        <v>3213</v>
      </c>
      <c r="B352" s="154"/>
      <c r="C352" s="364" t="s">
        <v>8250</v>
      </c>
      <c r="D352" s="365"/>
      <c r="E352" s="153" t="s">
        <v>8248</v>
      </c>
      <c r="F352" s="364" t="s">
        <v>8252</v>
      </c>
      <c r="G352" s="366"/>
      <c r="H352" s="365"/>
      <c r="I352" s="43"/>
    </row>
    <row r="353" spans="1:9" ht="28.5" customHeight="1" x14ac:dyDescent="0.25">
      <c r="A353" s="153">
        <v>3214</v>
      </c>
      <c r="B353" s="154"/>
      <c r="C353" s="364" t="s">
        <v>12044</v>
      </c>
      <c r="D353" s="365"/>
      <c r="E353" s="153" t="s">
        <v>8253</v>
      </c>
      <c r="F353" s="364"/>
      <c r="G353" s="366"/>
      <c r="H353" s="365"/>
      <c r="I353" s="43"/>
    </row>
    <row r="354" spans="1:9" ht="28.5" customHeight="1" x14ac:dyDescent="0.25">
      <c r="A354" s="153">
        <v>3218</v>
      </c>
      <c r="B354" s="154"/>
      <c r="C354" s="364" t="s">
        <v>8266</v>
      </c>
      <c r="D354" s="365"/>
      <c r="E354" s="153" t="s">
        <v>8264</v>
      </c>
      <c r="F354" s="364"/>
      <c r="G354" s="366"/>
      <c r="H354" s="365"/>
      <c r="I354" s="43"/>
    </row>
    <row r="355" spans="1:9" ht="28.5" customHeight="1" x14ac:dyDescent="0.25">
      <c r="A355" s="153">
        <v>3223</v>
      </c>
      <c r="B355" s="154"/>
      <c r="C355" s="364" t="s">
        <v>8295</v>
      </c>
      <c r="D355" s="365"/>
      <c r="E355" s="153" t="s">
        <v>8293</v>
      </c>
      <c r="F355" s="364"/>
      <c r="G355" s="366"/>
      <c r="H355" s="365"/>
      <c r="I355" s="43"/>
    </row>
    <row r="356" spans="1:9" ht="28.5" customHeight="1" x14ac:dyDescent="0.25">
      <c r="A356" s="153">
        <v>3228</v>
      </c>
      <c r="B356" s="154"/>
      <c r="C356" s="364" t="s">
        <v>12045</v>
      </c>
      <c r="D356" s="365"/>
      <c r="E356" s="153" t="s">
        <v>8317</v>
      </c>
      <c r="F356" s="364"/>
      <c r="G356" s="366"/>
      <c r="H356" s="365"/>
      <c r="I356" s="43"/>
    </row>
    <row r="357" spans="1:9" ht="28.5" customHeight="1" x14ac:dyDescent="0.25">
      <c r="A357" s="153">
        <v>3231</v>
      </c>
      <c r="B357" s="154"/>
      <c r="C357" s="364" t="s">
        <v>12046</v>
      </c>
      <c r="D357" s="365"/>
      <c r="E357" s="153" t="s">
        <v>8332</v>
      </c>
      <c r="F357" s="364" t="s">
        <v>12047</v>
      </c>
      <c r="G357" s="366"/>
      <c r="H357" s="365"/>
      <c r="I357" s="43"/>
    </row>
    <row r="358" spans="1:9" ht="28.5" customHeight="1" x14ac:dyDescent="0.25">
      <c r="A358" s="153">
        <v>3237</v>
      </c>
      <c r="B358" s="154"/>
      <c r="C358" s="364" t="s">
        <v>12048</v>
      </c>
      <c r="D358" s="365"/>
      <c r="E358" s="153" t="s">
        <v>8358</v>
      </c>
      <c r="F358" s="364" t="s">
        <v>12049</v>
      </c>
      <c r="G358" s="366"/>
      <c r="H358" s="365"/>
      <c r="I358" s="43"/>
    </row>
    <row r="359" spans="1:9" ht="28.5" customHeight="1" x14ac:dyDescent="0.25">
      <c r="A359" s="153">
        <v>3243</v>
      </c>
      <c r="B359" s="154"/>
      <c r="C359" s="364" t="s">
        <v>12050</v>
      </c>
      <c r="D359" s="365"/>
      <c r="E359" s="153" t="s">
        <v>8388</v>
      </c>
      <c r="F359" s="364" t="s">
        <v>12051</v>
      </c>
      <c r="G359" s="366"/>
      <c r="H359" s="365"/>
      <c r="I359" s="43"/>
    </row>
    <row r="360" spans="1:9" ht="28.5" customHeight="1" x14ac:dyDescent="0.25">
      <c r="A360" s="153">
        <v>3244</v>
      </c>
      <c r="B360" s="154"/>
      <c r="C360" s="364" t="s">
        <v>12052</v>
      </c>
      <c r="D360" s="365"/>
      <c r="E360" s="153" t="s">
        <v>8396</v>
      </c>
      <c r="F360" s="364"/>
      <c r="G360" s="366"/>
      <c r="H360" s="365"/>
      <c r="I360" s="43"/>
    </row>
    <row r="361" spans="1:9" ht="28.5" customHeight="1" x14ac:dyDescent="0.25">
      <c r="A361" s="153">
        <v>3249</v>
      </c>
      <c r="B361" s="154"/>
      <c r="C361" s="364" t="s">
        <v>8414</v>
      </c>
      <c r="D361" s="365"/>
      <c r="E361" s="153" t="s">
        <v>8412</v>
      </c>
      <c r="F361" s="364" t="s">
        <v>8413</v>
      </c>
      <c r="G361" s="366"/>
      <c r="H361" s="365"/>
      <c r="I361" s="43"/>
    </row>
    <row r="362" spans="1:9" ht="28.5" customHeight="1" x14ac:dyDescent="0.25">
      <c r="A362" s="153">
        <v>3251</v>
      </c>
      <c r="B362" s="154"/>
      <c r="C362" s="364" t="s">
        <v>8422</v>
      </c>
      <c r="D362" s="365"/>
      <c r="E362" s="153" t="s">
        <v>8421</v>
      </c>
      <c r="F362" s="364" t="s">
        <v>8419</v>
      </c>
      <c r="G362" s="366"/>
      <c r="H362" s="365"/>
      <c r="I362" s="43"/>
    </row>
    <row r="363" spans="1:9" ht="28.5" customHeight="1" x14ac:dyDescent="0.25">
      <c r="A363" s="153">
        <v>3253</v>
      </c>
      <c r="B363" s="154"/>
      <c r="C363" s="364" t="s">
        <v>12053</v>
      </c>
      <c r="D363" s="365"/>
      <c r="E363" s="153" t="s">
        <v>8430</v>
      </c>
      <c r="F363" s="364" t="s">
        <v>12054</v>
      </c>
      <c r="G363" s="366"/>
      <c r="H363" s="365"/>
      <c r="I363" s="43"/>
    </row>
    <row r="364" spans="1:9" ht="28.5" customHeight="1" x14ac:dyDescent="0.25">
      <c r="A364" s="153">
        <v>3256</v>
      </c>
      <c r="B364" s="154"/>
      <c r="C364" s="364" t="s">
        <v>8442</v>
      </c>
      <c r="D364" s="365"/>
      <c r="E364" s="153" t="s">
        <v>8441</v>
      </c>
      <c r="F364" s="364"/>
      <c r="G364" s="366"/>
      <c r="H364" s="365"/>
      <c r="I364" s="43"/>
    </row>
    <row r="365" spans="1:9" ht="28.5" customHeight="1" x14ac:dyDescent="0.25">
      <c r="A365" s="153">
        <v>3265</v>
      </c>
      <c r="B365" s="154"/>
      <c r="C365" s="364" t="s">
        <v>12055</v>
      </c>
      <c r="D365" s="365"/>
      <c r="E365" s="153" t="s">
        <v>8472</v>
      </c>
      <c r="F365" s="364"/>
      <c r="G365" s="366"/>
      <c r="H365" s="365"/>
      <c r="I365" s="43"/>
    </row>
    <row r="366" spans="1:9" ht="28.5" customHeight="1" x14ac:dyDescent="0.25">
      <c r="A366" s="153">
        <v>3270</v>
      </c>
      <c r="B366" s="154" t="s">
        <v>11793</v>
      </c>
      <c r="C366" s="364" t="s">
        <v>12056</v>
      </c>
      <c r="D366" s="365"/>
      <c r="E366" s="153" t="s">
        <v>8492</v>
      </c>
      <c r="F366" s="364"/>
      <c r="G366" s="366"/>
      <c r="H366" s="365"/>
      <c r="I366" s="43"/>
    </row>
    <row r="367" spans="1:9" ht="28.5" customHeight="1" x14ac:dyDescent="0.25">
      <c r="A367" s="153">
        <v>3271</v>
      </c>
      <c r="B367" s="154"/>
      <c r="C367" s="364" t="s">
        <v>8497</v>
      </c>
      <c r="D367" s="365"/>
      <c r="E367" s="153" t="s">
        <v>8495</v>
      </c>
      <c r="F367" s="364"/>
      <c r="G367" s="366"/>
      <c r="H367" s="365"/>
      <c r="I367" s="43"/>
    </row>
    <row r="368" spans="1:9" ht="28.5" customHeight="1" x14ac:dyDescent="0.25">
      <c r="A368" s="153">
        <v>3272</v>
      </c>
      <c r="B368" s="154"/>
      <c r="C368" s="364" t="s">
        <v>8501</v>
      </c>
      <c r="D368" s="365"/>
      <c r="E368" s="153" t="s">
        <v>8499</v>
      </c>
      <c r="F368" s="364"/>
      <c r="G368" s="366"/>
      <c r="H368" s="365"/>
      <c r="I368" s="43"/>
    </row>
    <row r="369" spans="1:9" ht="28.5" customHeight="1" x14ac:dyDescent="0.25">
      <c r="A369" s="153">
        <v>3273</v>
      </c>
      <c r="B369" s="154"/>
      <c r="C369" s="364" t="s">
        <v>8507</v>
      </c>
      <c r="D369" s="365"/>
      <c r="E369" s="153" t="s">
        <v>8505</v>
      </c>
      <c r="F369" s="364"/>
      <c r="G369" s="366"/>
      <c r="H369" s="365"/>
      <c r="I369" s="43"/>
    </row>
    <row r="370" spans="1:9" ht="28.5" customHeight="1" x14ac:dyDescent="0.25">
      <c r="A370" s="153">
        <v>3274</v>
      </c>
      <c r="B370" s="154"/>
      <c r="C370" s="364" t="s">
        <v>8512</v>
      </c>
      <c r="D370" s="365"/>
      <c r="E370" s="153" t="s">
        <v>8511</v>
      </c>
      <c r="F370" s="364"/>
      <c r="G370" s="366"/>
      <c r="H370" s="365"/>
      <c r="I370" s="43"/>
    </row>
    <row r="371" spans="1:9" ht="28.5" customHeight="1" x14ac:dyDescent="0.25">
      <c r="A371" s="153">
        <v>3275</v>
      </c>
      <c r="B371" s="154"/>
      <c r="C371" s="364" t="s">
        <v>12057</v>
      </c>
      <c r="D371" s="365"/>
      <c r="E371" s="153" t="s">
        <v>8514</v>
      </c>
      <c r="F371" s="364"/>
      <c r="G371" s="366"/>
      <c r="H371" s="365"/>
      <c r="I371" s="43"/>
    </row>
    <row r="372" spans="1:9" ht="28.5" customHeight="1" x14ac:dyDescent="0.25">
      <c r="A372" s="153">
        <v>3276</v>
      </c>
      <c r="B372" s="154"/>
      <c r="C372" s="364" t="s">
        <v>12058</v>
      </c>
      <c r="D372" s="365"/>
      <c r="E372" s="153" t="s">
        <v>8518</v>
      </c>
      <c r="F372" s="364"/>
      <c r="G372" s="366"/>
      <c r="H372" s="365"/>
      <c r="I372" s="43"/>
    </row>
    <row r="373" spans="1:9" ht="28.5" customHeight="1" x14ac:dyDescent="0.25">
      <c r="A373" s="153">
        <v>3280</v>
      </c>
      <c r="B373" s="154"/>
      <c r="C373" s="364" t="s">
        <v>12059</v>
      </c>
      <c r="D373" s="365"/>
      <c r="E373" s="153" t="s">
        <v>8535</v>
      </c>
      <c r="F373" s="364"/>
      <c r="G373" s="366"/>
      <c r="H373" s="365"/>
      <c r="I373" s="43"/>
    </row>
    <row r="374" spans="1:9" ht="28.5" customHeight="1" x14ac:dyDescent="0.25">
      <c r="A374" s="153">
        <v>3281</v>
      </c>
      <c r="B374" s="154"/>
      <c r="C374" s="364" t="s">
        <v>8541</v>
      </c>
      <c r="D374" s="365"/>
      <c r="E374" s="153" t="s">
        <v>8539</v>
      </c>
      <c r="F374" s="364"/>
      <c r="G374" s="366"/>
      <c r="H374" s="365"/>
      <c r="I374" s="43"/>
    </row>
    <row r="375" spans="1:9" ht="28.5" customHeight="1" x14ac:dyDescent="0.25">
      <c r="A375" s="153">
        <v>3288</v>
      </c>
      <c r="B375" s="154"/>
      <c r="C375" s="364" t="s">
        <v>8569</v>
      </c>
      <c r="D375" s="365"/>
      <c r="E375" s="153" t="s">
        <v>8567</v>
      </c>
      <c r="F375" s="364"/>
      <c r="G375" s="366"/>
      <c r="H375" s="365"/>
      <c r="I375" s="43"/>
    </row>
    <row r="376" spans="1:9" ht="28.5" customHeight="1" x14ac:dyDescent="0.25">
      <c r="A376" s="153">
        <v>3289</v>
      </c>
      <c r="B376" s="154"/>
      <c r="C376" s="364" t="s">
        <v>8574</v>
      </c>
      <c r="D376" s="365"/>
      <c r="E376" s="153" t="s">
        <v>8572</v>
      </c>
      <c r="F376" s="364"/>
      <c r="G376" s="366"/>
      <c r="H376" s="365"/>
      <c r="I376" s="43"/>
    </row>
    <row r="377" spans="1:9" ht="28.5" customHeight="1" x14ac:dyDescent="0.25">
      <c r="A377" s="153">
        <v>3294</v>
      </c>
      <c r="B377" s="154"/>
      <c r="C377" s="364" t="s">
        <v>8596</v>
      </c>
      <c r="D377" s="365"/>
      <c r="E377" s="153" t="s">
        <v>8594</v>
      </c>
      <c r="F377" s="364" t="s">
        <v>12060</v>
      </c>
      <c r="G377" s="366"/>
      <c r="H377" s="365"/>
      <c r="I377" s="43"/>
    </row>
    <row r="378" spans="1:9" ht="28.5" customHeight="1" x14ac:dyDescent="0.25">
      <c r="A378" s="153">
        <v>3296</v>
      </c>
      <c r="B378" s="154"/>
      <c r="C378" s="364" t="s">
        <v>8607</v>
      </c>
      <c r="D378" s="365"/>
      <c r="E378" s="153" t="s">
        <v>8605</v>
      </c>
      <c r="F378" s="364"/>
      <c r="G378" s="366"/>
      <c r="H378" s="365"/>
      <c r="I378" s="43"/>
    </row>
    <row r="379" spans="1:9" ht="28.5" customHeight="1" x14ac:dyDescent="0.25">
      <c r="A379" s="153">
        <v>3299</v>
      </c>
      <c r="B379" s="154"/>
      <c r="C379" s="364" t="s">
        <v>8621</v>
      </c>
      <c r="D379" s="365"/>
      <c r="E379" s="153" t="s">
        <v>8620</v>
      </c>
      <c r="F379" s="364"/>
      <c r="G379" s="366"/>
      <c r="H379" s="365"/>
      <c r="I379" s="43"/>
    </row>
    <row r="380" spans="1:9" ht="28.5" customHeight="1" x14ac:dyDescent="0.25">
      <c r="A380" s="153">
        <v>3307</v>
      </c>
      <c r="B380" s="154"/>
      <c r="C380" s="364" t="s">
        <v>12061</v>
      </c>
      <c r="D380" s="365"/>
      <c r="E380" s="153" t="s">
        <v>8647</v>
      </c>
      <c r="F380" s="364"/>
      <c r="G380" s="366"/>
      <c r="H380" s="365"/>
      <c r="I380" s="43"/>
    </row>
    <row r="381" spans="1:9" ht="28.5" customHeight="1" x14ac:dyDescent="0.25">
      <c r="A381" s="153">
        <v>3310</v>
      </c>
      <c r="B381" s="154"/>
      <c r="C381" s="356" t="s">
        <v>8661</v>
      </c>
      <c r="D381" s="357"/>
      <c r="E381" s="153" t="s">
        <v>8659</v>
      </c>
      <c r="F381" s="356"/>
      <c r="G381" s="358"/>
      <c r="H381" s="357"/>
      <c r="I381" s="43"/>
    </row>
    <row r="382" spans="1:9" ht="28.5" customHeight="1" x14ac:dyDescent="0.25">
      <c r="A382" s="153">
        <v>3313</v>
      </c>
      <c r="B382" s="154"/>
      <c r="C382" s="364" t="s">
        <v>12062</v>
      </c>
      <c r="D382" s="365"/>
      <c r="E382" s="153" t="s">
        <v>8672</v>
      </c>
      <c r="F382" s="364"/>
      <c r="G382" s="366"/>
      <c r="H382" s="365"/>
      <c r="I382" s="43"/>
    </row>
    <row r="383" spans="1:9" ht="28.5" customHeight="1" x14ac:dyDescent="0.25">
      <c r="A383" s="153">
        <v>3323</v>
      </c>
      <c r="B383" s="154"/>
      <c r="C383" s="364" t="s">
        <v>12063</v>
      </c>
      <c r="D383" s="365"/>
      <c r="E383" s="153" t="s">
        <v>8716</v>
      </c>
      <c r="F383" s="364"/>
      <c r="G383" s="366"/>
      <c r="H383" s="365"/>
      <c r="I383" s="43"/>
    </row>
    <row r="384" spans="1:9" ht="28.5" customHeight="1" x14ac:dyDescent="0.25">
      <c r="A384" s="153">
        <v>3325</v>
      </c>
      <c r="B384" s="154"/>
      <c r="C384" s="364" t="s">
        <v>8727</v>
      </c>
      <c r="D384" s="365"/>
      <c r="E384" s="153" t="s">
        <v>8725</v>
      </c>
      <c r="F384" s="364"/>
      <c r="G384" s="366"/>
      <c r="H384" s="365"/>
      <c r="I384" s="43"/>
    </row>
    <row r="385" spans="1:9" ht="28.5" customHeight="1" x14ac:dyDescent="0.25">
      <c r="A385" s="153">
        <v>3327</v>
      </c>
      <c r="B385" s="154"/>
      <c r="C385" s="364" t="s">
        <v>8736</v>
      </c>
      <c r="D385" s="365"/>
      <c r="E385" s="153" t="s">
        <v>8735</v>
      </c>
      <c r="F385" s="364"/>
      <c r="G385" s="366"/>
      <c r="H385" s="365"/>
      <c r="I385" s="43"/>
    </row>
    <row r="386" spans="1:9" ht="28.5" customHeight="1" x14ac:dyDescent="0.25">
      <c r="A386" s="153">
        <v>3328</v>
      </c>
      <c r="B386" s="154"/>
      <c r="C386" s="364" t="s">
        <v>8739</v>
      </c>
      <c r="D386" s="365"/>
      <c r="E386" s="153" t="s">
        <v>8738</v>
      </c>
      <c r="F386" s="364" t="s">
        <v>8742</v>
      </c>
      <c r="G386" s="366"/>
      <c r="H386" s="365"/>
      <c r="I386" s="43"/>
    </row>
    <row r="387" spans="1:9" ht="28.5" customHeight="1" x14ac:dyDescent="0.25">
      <c r="A387" s="153">
        <v>3329</v>
      </c>
      <c r="B387" s="154"/>
      <c r="C387" s="364" t="s">
        <v>12064</v>
      </c>
      <c r="D387" s="365"/>
      <c r="E387" s="153" t="s">
        <v>8744</v>
      </c>
      <c r="F387" s="364"/>
      <c r="G387" s="366"/>
      <c r="H387" s="365"/>
      <c r="I387" s="43"/>
    </row>
    <row r="388" spans="1:9" ht="28.5" customHeight="1" x14ac:dyDescent="0.25">
      <c r="A388" s="153">
        <v>3335</v>
      </c>
      <c r="B388" s="154"/>
      <c r="C388" s="364" t="s">
        <v>8771</v>
      </c>
      <c r="D388" s="365"/>
      <c r="E388" s="153" t="s">
        <v>8769</v>
      </c>
      <c r="F388" s="364"/>
      <c r="G388" s="366"/>
      <c r="H388" s="365"/>
      <c r="I388" s="43"/>
    </row>
    <row r="389" spans="1:9" ht="28.5" customHeight="1" x14ac:dyDescent="0.25">
      <c r="A389" s="153">
        <v>3336</v>
      </c>
      <c r="B389" s="154"/>
      <c r="C389" s="364" t="s">
        <v>8773</v>
      </c>
      <c r="D389" s="365"/>
      <c r="E389" s="153" t="s">
        <v>8772</v>
      </c>
      <c r="F389" s="364"/>
      <c r="G389" s="366"/>
      <c r="H389" s="365"/>
      <c r="I389" s="43"/>
    </row>
    <row r="390" spans="1:9" ht="28.5" customHeight="1" x14ac:dyDescent="0.25">
      <c r="A390" s="153">
        <v>3342</v>
      </c>
      <c r="B390" s="154"/>
      <c r="C390" s="364" t="s">
        <v>8796</v>
      </c>
      <c r="D390" s="365"/>
      <c r="E390" s="153" t="s">
        <v>8795</v>
      </c>
      <c r="F390" s="364"/>
      <c r="G390" s="366"/>
      <c r="H390" s="365"/>
      <c r="I390" s="43"/>
    </row>
    <row r="391" spans="1:9" ht="28.5" customHeight="1" x14ac:dyDescent="0.25">
      <c r="A391" s="153">
        <v>3346</v>
      </c>
      <c r="B391" s="154"/>
      <c r="C391" s="364" t="s">
        <v>12065</v>
      </c>
      <c r="D391" s="365"/>
      <c r="E391" s="153" t="s">
        <v>8808</v>
      </c>
      <c r="F391" s="364"/>
      <c r="G391" s="366"/>
      <c r="H391" s="365"/>
      <c r="I391" s="43"/>
    </row>
    <row r="392" spans="1:9" ht="28.5" customHeight="1" x14ac:dyDescent="0.25">
      <c r="A392" s="153">
        <v>3348</v>
      </c>
      <c r="B392" s="154"/>
      <c r="C392" s="364" t="s">
        <v>12066</v>
      </c>
      <c r="D392" s="365"/>
      <c r="E392" s="153" t="s">
        <v>8814</v>
      </c>
      <c r="F392" s="364" t="s">
        <v>12067</v>
      </c>
      <c r="G392" s="366"/>
      <c r="H392" s="365"/>
      <c r="I392" s="43"/>
    </row>
    <row r="393" spans="1:9" ht="28.5" customHeight="1" x14ac:dyDescent="0.25">
      <c r="A393" s="153">
        <v>3351</v>
      </c>
      <c r="B393" s="154"/>
      <c r="C393" s="364" t="s">
        <v>8830</v>
      </c>
      <c r="D393" s="365"/>
      <c r="E393" s="153" t="s">
        <v>8828</v>
      </c>
      <c r="F393" s="364"/>
      <c r="G393" s="366"/>
      <c r="H393" s="365"/>
      <c r="I393" s="43"/>
    </row>
    <row r="394" spans="1:9" ht="28.5" customHeight="1" x14ac:dyDescent="0.25">
      <c r="A394" s="153">
        <v>3357</v>
      </c>
      <c r="B394" s="154"/>
      <c r="C394" s="364" t="s">
        <v>8859</v>
      </c>
      <c r="D394" s="365"/>
      <c r="E394" s="153" t="s">
        <v>8857</v>
      </c>
      <c r="F394" s="364" t="s">
        <v>8860</v>
      </c>
      <c r="G394" s="366"/>
      <c r="H394" s="365"/>
      <c r="I394" s="43"/>
    </row>
    <row r="395" spans="1:9" ht="28.5" customHeight="1" x14ac:dyDescent="0.25">
      <c r="A395" s="153">
        <v>3358</v>
      </c>
      <c r="B395" s="154"/>
      <c r="C395" s="364" t="s">
        <v>12068</v>
      </c>
      <c r="D395" s="365"/>
      <c r="E395" s="153" t="s">
        <v>8861</v>
      </c>
      <c r="F395" s="364"/>
      <c r="G395" s="366"/>
      <c r="H395" s="365"/>
      <c r="I395" s="43"/>
    </row>
    <row r="396" spans="1:9" ht="28.5" customHeight="1" x14ac:dyDescent="0.25">
      <c r="A396" s="153">
        <v>3369</v>
      </c>
      <c r="B396" s="154"/>
      <c r="C396" s="364" t="s">
        <v>12069</v>
      </c>
      <c r="D396" s="365"/>
      <c r="E396" s="153" t="s">
        <v>8906</v>
      </c>
      <c r="F396" s="364" t="s">
        <v>12070</v>
      </c>
      <c r="G396" s="366"/>
      <c r="H396" s="365"/>
      <c r="I396" s="43"/>
    </row>
    <row r="397" spans="1:9" ht="28.5" customHeight="1" x14ac:dyDescent="0.25">
      <c r="A397" s="153">
        <v>3376</v>
      </c>
      <c r="B397" s="154"/>
      <c r="C397" s="364" t="s">
        <v>8934</v>
      </c>
      <c r="D397" s="365"/>
      <c r="E397" s="153" t="s">
        <v>8933</v>
      </c>
      <c r="F397" s="364"/>
      <c r="G397" s="366"/>
      <c r="H397" s="365"/>
      <c r="I397" s="43"/>
    </row>
    <row r="398" spans="1:9" ht="28.5" customHeight="1" x14ac:dyDescent="0.25">
      <c r="A398" s="153">
        <v>3377</v>
      </c>
      <c r="B398" s="154"/>
      <c r="C398" s="364" t="s">
        <v>8937</v>
      </c>
      <c r="D398" s="365"/>
      <c r="E398" s="153" t="s">
        <v>8936</v>
      </c>
      <c r="F398" s="364" t="s">
        <v>8938</v>
      </c>
      <c r="G398" s="366"/>
      <c r="H398" s="365"/>
      <c r="I398" s="43"/>
    </row>
    <row r="399" spans="1:9" ht="28.5" customHeight="1" x14ac:dyDescent="0.25">
      <c r="A399" s="153">
        <v>3388</v>
      </c>
      <c r="B399" s="154"/>
      <c r="C399" s="364" t="s">
        <v>8985</v>
      </c>
      <c r="D399" s="365"/>
      <c r="E399" s="153" t="s">
        <v>8983</v>
      </c>
      <c r="F399" s="364"/>
      <c r="G399" s="366"/>
      <c r="H399" s="365"/>
      <c r="I399" s="43"/>
    </row>
    <row r="400" spans="1:9" ht="28.5" customHeight="1" x14ac:dyDescent="0.25">
      <c r="A400" s="153">
        <v>3389</v>
      </c>
      <c r="B400" s="154"/>
      <c r="C400" s="364" t="s">
        <v>8989</v>
      </c>
      <c r="D400" s="365"/>
      <c r="E400" s="153" t="s">
        <v>8987</v>
      </c>
      <c r="F400" s="364" t="s">
        <v>8992</v>
      </c>
      <c r="G400" s="366"/>
      <c r="H400" s="365"/>
      <c r="I400" s="43"/>
    </row>
    <row r="401" spans="1:9" ht="28.5" customHeight="1" x14ac:dyDescent="0.25">
      <c r="A401" s="153">
        <v>3394</v>
      </c>
      <c r="B401" s="154"/>
      <c r="C401" s="364" t="s">
        <v>9014</v>
      </c>
      <c r="D401" s="365"/>
      <c r="E401" s="153" t="s">
        <v>9012</v>
      </c>
      <c r="F401" s="364"/>
      <c r="G401" s="366"/>
      <c r="H401" s="365"/>
      <c r="I401" s="43"/>
    </row>
    <row r="402" spans="1:9" ht="28.5" customHeight="1" x14ac:dyDescent="0.25">
      <c r="A402" s="153">
        <v>3402</v>
      </c>
      <c r="B402" s="154"/>
      <c r="C402" s="364" t="s">
        <v>12071</v>
      </c>
      <c r="D402" s="365"/>
      <c r="E402" s="155" t="s">
        <v>9049</v>
      </c>
      <c r="F402" s="364"/>
      <c r="G402" s="366"/>
      <c r="H402" s="365"/>
      <c r="I402" s="43"/>
    </row>
    <row r="403" spans="1:9" ht="28.5" customHeight="1" x14ac:dyDescent="0.25">
      <c r="A403" s="153">
        <v>3403</v>
      </c>
      <c r="B403" s="154" t="s">
        <v>11793</v>
      </c>
      <c r="C403" s="364" t="s">
        <v>12072</v>
      </c>
      <c r="D403" s="365"/>
      <c r="E403" s="153" t="s">
        <v>9057</v>
      </c>
      <c r="F403" s="364" t="s">
        <v>12073</v>
      </c>
      <c r="G403" s="366"/>
      <c r="H403" s="365"/>
      <c r="I403" s="43"/>
    </row>
    <row r="404" spans="1:9" ht="28.5" customHeight="1" x14ac:dyDescent="0.25">
      <c r="A404" s="153">
        <v>3408</v>
      </c>
      <c r="B404" s="154"/>
      <c r="C404" s="364" t="s">
        <v>12074</v>
      </c>
      <c r="D404" s="365"/>
      <c r="E404" s="153" t="s">
        <v>9083</v>
      </c>
      <c r="F404" s="364" t="s">
        <v>9086</v>
      </c>
      <c r="G404" s="366"/>
      <c r="H404" s="365"/>
      <c r="I404" s="43"/>
    </row>
    <row r="405" spans="1:9" ht="28.5" customHeight="1" x14ac:dyDescent="0.25">
      <c r="A405" s="153">
        <v>3415</v>
      </c>
      <c r="B405" s="154"/>
      <c r="C405" s="364" t="s">
        <v>9120</v>
      </c>
      <c r="D405" s="365"/>
      <c r="E405" s="153" t="s">
        <v>9118</v>
      </c>
      <c r="F405" s="364" t="s">
        <v>9121</v>
      </c>
      <c r="G405" s="366"/>
      <c r="H405" s="365"/>
      <c r="I405" s="43"/>
    </row>
    <row r="406" spans="1:9" ht="28.5" customHeight="1" x14ac:dyDescent="0.25">
      <c r="A406" s="153">
        <v>3420</v>
      </c>
      <c r="B406" s="154"/>
      <c r="C406" s="364" t="s">
        <v>9143</v>
      </c>
      <c r="D406" s="365"/>
      <c r="E406" s="153" t="s">
        <v>9141</v>
      </c>
      <c r="F406" s="364" t="s">
        <v>9144</v>
      </c>
      <c r="G406" s="366"/>
      <c r="H406" s="365"/>
      <c r="I406" s="43"/>
    </row>
    <row r="407" spans="1:9" ht="28.5" customHeight="1" x14ac:dyDescent="0.25">
      <c r="A407" s="153">
        <v>3421</v>
      </c>
      <c r="B407" s="154"/>
      <c r="C407" s="364" t="s">
        <v>9149</v>
      </c>
      <c r="D407" s="365"/>
      <c r="E407" s="153" t="s">
        <v>9147</v>
      </c>
      <c r="F407" s="364"/>
      <c r="G407" s="366"/>
      <c r="H407" s="365"/>
      <c r="I407" s="43"/>
    </row>
    <row r="408" spans="1:9" ht="28.5" customHeight="1" x14ac:dyDescent="0.25">
      <c r="A408" s="153">
        <v>3422</v>
      </c>
      <c r="B408" s="154"/>
      <c r="C408" s="364" t="s">
        <v>9151</v>
      </c>
      <c r="D408" s="365"/>
      <c r="E408" s="153" t="s">
        <v>9150</v>
      </c>
      <c r="F408" s="364"/>
      <c r="G408" s="366"/>
      <c r="H408" s="365"/>
      <c r="I408" s="43"/>
    </row>
    <row r="409" spans="1:9" ht="28.5" customHeight="1" x14ac:dyDescent="0.25">
      <c r="A409" s="153">
        <v>3443</v>
      </c>
      <c r="B409" s="154"/>
      <c r="C409" s="364" t="s">
        <v>9253</v>
      </c>
      <c r="D409" s="365"/>
      <c r="E409" s="155">
        <v>997297</v>
      </c>
      <c r="F409" s="364"/>
      <c r="G409" s="366"/>
      <c r="H409" s="365"/>
      <c r="I409" s="43"/>
    </row>
    <row r="410" spans="1:9" ht="28.5" customHeight="1" x14ac:dyDescent="0.25">
      <c r="A410" s="153">
        <v>3455</v>
      </c>
      <c r="B410" s="151" t="s">
        <v>11592</v>
      </c>
      <c r="C410" s="364" t="s">
        <v>9309</v>
      </c>
      <c r="D410" s="365"/>
      <c r="E410" s="153" t="s">
        <v>9307</v>
      </c>
      <c r="F410" s="364"/>
      <c r="G410" s="366"/>
      <c r="H410" s="365"/>
      <c r="I410" s="43"/>
    </row>
    <row r="411" spans="1:9" ht="28.5" customHeight="1" x14ac:dyDescent="0.25">
      <c r="A411" s="153">
        <v>3465</v>
      </c>
      <c r="B411" s="154"/>
      <c r="C411" s="364" t="s">
        <v>9358</v>
      </c>
      <c r="D411" s="365"/>
      <c r="E411" s="153" t="s">
        <v>9354</v>
      </c>
      <c r="F411" s="364"/>
      <c r="G411" s="366"/>
      <c r="H411" s="365"/>
      <c r="I411" s="43"/>
    </row>
    <row r="412" spans="1:9" ht="28.5" customHeight="1" x14ac:dyDescent="0.25">
      <c r="A412" s="153">
        <v>3472</v>
      </c>
      <c r="B412" s="154"/>
      <c r="C412" s="364" t="s">
        <v>9390</v>
      </c>
      <c r="D412" s="365"/>
      <c r="E412" s="153" t="s">
        <v>9388</v>
      </c>
      <c r="F412" s="364" t="s">
        <v>9389</v>
      </c>
      <c r="G412" s="366"/>
      <c r="H412" s="365"/>
      <c r="I412" s="43"/>
    </row>
    <row r="413" spans="1:9" ht="28.5" customHeight="1" x14ac:dyDescent="0.25">
      <c r="A413" s="153">
        <v>3475</v>
      </c>
      <c r="B413" s="154"/>
      <c r="C413" s="364" t="s">
        <v>9401</v>
      </c>
      <c r="D413" s="365"/>
      <c r="E413" s="153" t="s">
        <v>9399</v>
      </c>
      <c r="F413" s="364"/>
      <c r="G413" s="366"/>
      <c r="H413" s="365"/>
      <c r="I413" s="43"/>
    </row>
    <row r="414" spans="1:9" ht="28.5" customHeight="1" x14ac:dyDescent="0.25">
      <c r="A414" s="153">
        <v>3480</v>
      </c>
      <c r="B414" s="154"/>
      <c r="C414" s="364" t="s">
        <v>9417</v>
      </c>
      <c r="D414" s="365"/>
      <c r="E414" s="153" t="s">
        <v>9416</v>
      </c>
      <c r="F414" s="364"/>
      <c r="G414" s="366"/>
      <c r="H414" s="365"/>
      <c r="I414" s="43"/>
    </row>
    <row r="415" spans="1:9" ht="28.5" customHeight="1" x14ac:dyDescent="0.25">
      <c r="A415" s="153">
        <v>3497</v>
      </c>
      <c r="B415" s="154"/>
      <c r="C415" s="364" t="s">
        <v>12075</v>
      </c>
      <c r="D415" s="365"/>
      <c r="E415" s="153" t="s">
        <v>9496</v>
      </c>
      <c r="F415" s="364"/>
      <c r="G415" s="366"/>
      <c r="H415" s="365"/>
      <c r="I415" s="43"/>
    </row>
    <row r="416" spans="1:9" ht="28.5" customHeight="1" x14ac:dyDescent="0.25">
      <c r="A416" s="153">
        <v>3498</v>
      </c>
      <c r="B416" s="154"/>
      <c r="C416" s="364" t="s">
        <v>12076</v>
      </c>
      <c r="D416" s="365"/>
      <c r="E416" s="153" t="s">
        <v>9500</v>
      </c>
      <c r="F416" s="364" t="s">
        <v>12077</v>
      </c>
      <c r="G416" s="366"/>
      <c r="H416" s="365"/>
      <c r="I416" s="43"/>
    </row>
    <row r="417" spans="1:9" ht="28.5" customHeight="1" x14ac:dyDescent="0.25">
      <c r="A417" s="153">
        <v>3507</v>
      </c>
      <c r="B417" s="154"/>
      <c r="C417" s="364" t="s">
        <v>12078</v>
      </c>
      <c r="D417" s="365"/>
      <c r="E417" s="153">
        <v>54791</v>
      </c>
      <c r="F417" s="364" t="s">
        <v>12079</v>
      </c>
      <c r="G417" s="366"/>
      <c r="H417" s="365"/>
      <c r="I417" s="43"/>
    </row>
    <row r="418" spans="1:9" ht="28.5" customHeight="1" x14ac:dyDescent="0.25">
      <c r="A418" s="153">
        <v>3515</v>
      </c>
      <c r="B418" s="154"/>
      <c r="C418" s="364" t="s">
        <v>12080</v>
      </c>
      <c r="D418" s="365"/>
      <c r="E418" s="153" t="s">
        <v>9589</v>
      </c>
      <c r="F418" s="364"/>
      <c r="G418" s="366"/>
      <c r="H418" s="365"/>
      <c r="I418" s="43"/>
    </row>
    <row r="419" spans="1:9" ht="28.5" customHeight="1" x14ac:dyDescent="0.25">
      <c r="A419" s="153">
        <v>3521</v>
      </c>
      <c r="B419" s="154"/>
      <c r="C419" s="364" t="s">
        <v>9610</v>
      </c>
      <c r="D419" s="365"/>
      <c r="E419" s="153" t="s">
        <v>9609</v>
      </c>
      <c r="F419" s="364" t="s">
        <v>12081</v>
      </c>
      <c r="G419" s="366"/>
      <c r="H419" s="365"/>
      <c r="I419" s="43"/>
    </row>
    <row r="420" spans="1:9" ht="28.5" customHeight="1" x14ac:dyDescent="0.25">
      <c r="A420" s="153">
        <v>3524</v>
      </c>
      <c r="B420" s="154"/>
      <c r="C420" s="364" t="s">
        <v>9626</v>
      </c>
      <c r="D420" s="365"/>
      <c r="E420" s="153" t="s">
        <v>9624</v>
      </c>
      <c r="F420" s="364"/>
      <c r="G420" s="366"/>
      <c r="H420" s="365"/>
      <c r="I420" s="43"/>
    </row>
    <row r="421" spans="1:9" ht="28.5" customHeight="1" x14ac:dyDescent="0.25">
      <c r="A421" s="153">
        <v>3536</v>
      </c>
      <c r="B421" s="154"/>
      <c r="C421" s="364" t="s">
        <v>12082</v>
      </c>
      <c r="D421" s="365"/>
      <c r="E421" s="153" t="s">
        <v>9675</v>
      </c>
      <c r="F421" s="364" t="s">
        <v>12083</v>
      </c>
      <c r="G421" s="366"/>
      <c r="H421" s="365"/>
      <c r="I421" s="43"/>
    </row>
    <row r="422" spans="1:9" ht="28.5" customHeight="1" x14ac:dyDescent="0.25">
      <c r="A422" s="153">
        <v>3539</v>
      </c>
      <c r="B422" s="154"/>
      <c r="C422" s="364" t="s">
        <v>9691</v>
      </c>
      <c r="D422" s="365"/>
      <c r="E422" s="153" t="s">
        <v>9690</v>
      </c>
      <c r="F422" s="364" t="s">
        <v>9692</v>
      </c>
      <c r="G422" s="366"/>
      <c r="H422" s="365"/>
      <c r="I422" s="43"/>
    </row>
    <row r="423" spans="1:9" ht="28.5" customHeight="1" x14ac:dyDescent="0.25">
      <c r="A423" s="153">
        <v>3547</v>
      </c>
      <c r="B423" s="154"/>
      <c r="C423" s="364" t="s">
        <v>9727</v>
      </c>
      <c r="D423" s="365"/>
      <c r="E423" s="153" t="s">
        <v>9725</v>
      </c>
      <c r="F423" s="364"/>
      <c r="G423" s="366"/>
      <c r="H423" s="365"/>
      <c r="I423" s="43"/>
    </row>
    <row r="424" spans="1:9" ht="28.5" customHeight="1" x14ac:dyDescent="0.25">
      <c r="A424" s="153">
        <v>3551</v>
      </c>
      <c r="B424" s="154"/>
      <c r="C424" s="364" t="s">
        <v>12084</v>
      </c>
      <c r="D424" s="365"/>
      <c r="E424" s="153" t="s">
        <v>9742</v>
      </c>
      <c r="F424" s="364"/>
      <c r="G424" s="366"/>
      <c r="H424" s="365"/>
      <c r="I424" s="43"/>
    </row>
    <row r="425" spans="1:9" ht="28.5" customHeight="1" x14ac:dyDescent="0.25">
      <c r="A425" s="153">
        <v>3553</v>
      </c>
      <c r="B425" s="154"/>
      <c r="C425" s="364" t="s">
        <v>9758</v>
      </c>
      <c r="D425" s="365"/>
      <c r="E425" s="153" t="s">
        <v>9756</v>
      </c>
      <c r="F425" s="364"/>
      <c r="G425" s="366"/>
      <c r="H425" s="365"/>
      <c r="I425" s="43"/>
    </row>
    <row r="426" spans="1:9" ht="28.5" customHeight="1" x14ac:dyDescent="0.25">
      <c r="A426" s="153">
        <v>3559</v>
      </c>
      <c r="B426" s="154"/>
      <c r="C426" s="364" t="s">
        <v>9788</v>
      </c>
      <c r="D426" s="365"/>
      <c r="E426" s="153" t="s">
        <v>9786</v>
      </c>
      <c r="F426" s="364" t="s">
        <v>12085</v>
      </c>
      <c r="G426" s="366"/>
      <c r="H426" s="365"/>
      <c r="I426" s="43"/>
    </row>
    <row r="427" spans="1:9" ht="28.5" customHeight="1" x14ac:dyDescent="0.25">
      <c r="A427" s="153">
        <v>3565</v>
      </c>
      <c r="B427" s="154"/>
      <c r="C427" s="364" t="s">
        <v>12086</v>
      </c>
      <c r="D427" s="365"/>
      <c r="E427" s="153" t="s">
        <v>9827</v>
      </c>
      <c r="F427" s="364" t="s">
        <v>9830</v>
      </c>
      <c r="G427" s="366"/>
      <c r="H427" s="365"/>
      <c r="I427" s="43"/>
    </row>
    <row r="428" spans="1:9" ht="28.5" customHeight="1" x14ac:dyDescent="0.25">
      <c r="A428" s="153">
        <v>3573</v>
      </c>
      <c r="B428" s="154"/>
      <c r="C428" s="364" t="s">
        <v>9865</v>
      </c>
      <c r="D428" s="365"/>
      <c r="E428" s="153" t="s">
        <v>9863</v>
      </c>
      <c r="F428" s="364"/>
      <c r="G428" s="366"/>
      <c r="H428" s="365"/>
      <c r="I428" s="43"/>
    </row>
    <row r="429" spans="1:9" ht="28.5" customHeight="1" x14ac:dyDescent="0.25">
      <c r="A429" s="153">
        <v>3578</v>
      </c>
      <c r="B429" s="154"/>
      <c r="C429" s="364" t="s">
        <v>9884</v>
      </c>
      <c r="D429" s="365"/>
      <c r="E429" s="153" t="s">
        <v>9883</v>
      </c>
      <c r="F429" s="364"/>
      <c r="G429" s="366"/>
      <c r="H429" s="365"/>
      <c r="I429" s="43"/>
    </row>
    <row r="430" spans="1:9" ht="28.5" customHeight="1" x14ac:dyDescent="0.25">
      <c r="A430" s="153">
        <v>3580</v>
      </c>
      <c r="B430" s="154"/>
      <c r="C430" s="364" t="s">
        <v>9891</v>
      </c>
      <c r="D430" s="365"/>
      <c r="E430" s="153" t="s">
        <v>9889</v>
      </c>
      <c r="F430" s="364"/>
      <c r="G430" s="366"/>
      <c r="H430" s="365"/>
      <c r="I430" s="43"/>
    </row>
    <row r="431" spans="1:9" ht="28.5" customHeight="1" x14ac:dyDescent="0.25">
      <c r="A431" s="153">
        <v>3581</v>
      </c>
      <c r="B431" s="154"/>
      <c r="C431" s="364" t="s">
        <v>9895</v>
      </c>
      <c r="D431" s="365"/>
      <c r="E431" s="153" t="s">
        <v>9893</v>
      </c>
      <c r="F431" s="364"/>
      <c r="G431" s="366"/>
      <c r="H431" s="365"/>
      <c r="I431" s="43"/>
    </row>
    <row r="432" spans="1:9" ht="28.5" customHeight="1" x14ac:dyDescent="0.25">
      <c r="A432" s="153">
        <v>3583</v>
      </c>
      <c r="B432" s="154"/>
      <c r="C432" s="364" t="s">
        <v>12087</v>
      </c>
      <c r="D432" s="365"/>
      <c r="E432" s="153" t="s">
        <v>9907</v>
      </c>
      <c r="F432" s="364"/>
      <c r="G432" s="366"/>
      <c r="H432" s="365"/>
      <c r="I432" s="43"/>
    </row>
    <row r="433" spans="1:9" ht="28.5" customHeight="1" x14ac:dyDescent="0.25">
      <c r="A433" s="153">
        <v>3584</v>
      </c>
      <c r="B433" s="154"/>
      <c r="C433" s="364" t="s">
        <v>9913</v>
      </c>
      <c r="D433" s="365"/>
      <c r="E433" s="153" t="s">
        <v>9911</v>
      </c>
      <c r="F433" s="364" t="s">
        <v>12088</v>
      </c>
      <c r="G433" s="366"/>
      <c r="H433" s="365"/>
      <c r="I433" s="43"/>
    </row>
    <row r="434" spans="1:9" ht="28.5" customHeight="1" x14ac:dyDescent="0.25">
      <c r="A434" s="153">
        <v>3590</v>
      </c>
      <c r="B434" s="154"/>
      <c r="C434" s="364" t="s">
        <v>12089</v>
      </c>
      <c r="D434" s="365"/>
      <c r="E434" s="153" t="s">
        <v>9941</v>
      </c>
      <c r="F434" s="364"/>
      <c r="G434" s="366"/>
      <c r="H434" s="365"/>
      <c r="I434" s="43"/>
    </row>
    <row r="435" spans="1:9" ht="28.5" customHeight="1" x14ac:dyDescent="0.25">
      <c r="A435" s="153">
        <v>3616</v>
      </c>
      <c r="B435" s="154"/>
      <c r="C435" s="364" t="s">
        <v>10051</v>
      </c>
      <c r="D435" s="365"/>
      <c r="E435" s="153" t="s">
        <v>10050</v>
      </c>
      <c r="F435" s="364" t="s">
        <v>10052</v>
      </c>
      <c r="G435" s="366"/>
      <c r="H435" s="365"/>
      <c r="I435" s="43"/>
    </row>
    <row r="436" spans="1:9" ht="28.5" customHeight="1" x14ac:dyDescent="0.25">
      <c r="A436" s="153">
        <v>3634</v>
      </c>
      <c r="B436" s="154"/>
      <c r="C436" s="364" t="s">
        <v>10145</v>
      </c>
      <c r="D436" s="365"/>
      <c r="E436" s="153" t="s">
        <v>10143</v>
      </c>
      <c r="F436" s="364"/>
      <c r="G436" s="366"/>
      <c r="H436" s="365"/>
      <c r="I436" s="43"/>
    </row>
    <row r="437" spans="1:9" ht="28.5" customHeight="1" x14ac:dyDescent="0.25">
      <c r="A437" s="153">
        <v>3646</v>
      </c>
      <c r="B437" s="154"/>
      <c r="C437" s="364" t="s">
        <v>10192</v>
      </c>
      <c r="D437" s="365"/>
      <c r="E437" s="153" t="s">
        <v>10190</v>
      </c>
      <c r="F437" s="364"/>
      <c r="G437" s="366"/>
      <c r="H437" s="365"/>
      <c r="I437" s="43"/>
    </row>
    <row r="438" spans="1:9" ht="28.5" customHeight="1" x14ac:dyDescent="0.25">
      <c r="A438" s="153">
        <v>3670</v>
      </c>
      <c r="B438" s="154"/>
      <c r="C438" s="364" t="s">
        <v>12090</v>
      </c>
      <c r="D438" s="365"/>
      <c r="E438" s="153" t="s">
        <v>10295</v>
      </c>
      <c r="F438" s="364" t="s">
        <v>12091</v>
      </c>
      <c r="G438" s="366"/>
      <c r="H438" s="365"/>
      <c r="I438" s="43"/>
    </row>
    <row r="439" spans="1:9" ht="28.5" customHeight="1" x14ac:dyDescent="0.25">
      <c r="A439" s="153">
        <v>3680</v>
      </c>
      <c r="B439" s="154"/>
      <c r="C439" s="364" t="s">
        <v>10338</v>
      </c>
      <c r="D439" s="365"/>
      <c r="E439" s="153" t="s">
        <v>10337</v>
      </c>
      <c r="F439" s="364"/>
      <c r="G439" s="366"/>
      <c r="H439" s="365"/>
      <c r="I439" s="43"/>
    </row>
    <row r="440" spans="1:9" ht="28.5" customHeight="1" x14ac:dyDescent="0.25">
      <c r="A440" s="153">
        <v>3687</v>
      </c>
      <c r="B440" s="154"/>
      <c r="C440" s="364" t="s">
        <v>12092</v>
      </c>
      <c r="D440" s="365"/>
      <c r="E440" s="153" t="s">
        <v>10362</v>
      </c>
      <c r="F440" s="364" t="s">
        <v>10366</v>
      </c>
      <c r="G440" s="366"/>
      <c r="H440" s="365"/>
      <c r="I440" s="43"/>
    </row>
    <row r="441" spans="1:9" ht="28.5" customHeight="1" x14ac:dyDescent="0.25">
      <c r="A441" s="153">
        <v>3690</v>
      </c>
      <c r="B441" s="154"/>
      <c r="C441" s="364" t="s">
        <v>12093</v>
      </c>
      <c r="D441" s="365"/>
      <c r="E441" s="153" t="s">
        <v>10377</v>
      </c>
      <c r="F441" s="364"/>
      <c r="G441" s="366"/>
      <c r="H441" s="365"/>
      <c r="I441" s="43"/>
    </row>
    <row r="442" spans="1:9" ht="28.5" customHeight="1" x14ac:dyDescent="0.25">
      <c r="A442" s="153">
        <v>3700</v>
      </c>
      <c r="B442" s="154"/>
      <c r="C442" s="364" t="s">
        <v>10424</v>
      </c>
      <c r="D442" s="365"/>
      <c r="E442" s="153" t="s">
        <v>10422</v>
      </c>
      <c r="F442" s="364"/>
      <c r="G442" s="366"/>
      <c r="H442" s="365"/>
      <c r="I442" s="43"/>
    </row>
    <row r="443" spans="1:9" ht="28.5" customHeight="1" x14ac:dyDescent="0.25">
      <c r="A443" s="153">
        <v>3710</v>
      </c>
      <c r="B443" s="154"/>
      <c r="C443" s="364" t="s">
        <v>10463</v>
      </c>
      <c r="D443" s="365"/>
      <c r="E443" s="153" t="s">
        <v>10462</v>
      </c>
      <c r="F443" s="364"/>
      <c r="G443" s="366"/>
      <c r="H443" s="365"/>
      <c r="I443" s="43"/>
    </row>
    <row r="444" spans="1:9" ht="28.5" customHeight="1" x14ac:dyDescent="0.25">
      <c r="A444" s="153">
        <v>3723</v>
      </c>
      <c r="B444" s="154"/>
      <c r="C444" s="364" t="s">
        <v>12094</v>
      </c>
      <c r="D444" s="365"/>
      <c r="E444" s="153" t="s">
        <v>10516</v>
      </c>
      <c r="F444" s="364"/>
      <c r="G444" s="366"/>
      <c r="H444" s="365"/>
      <c r="I444" s="43"/>
    </row>
    <row r="445" spans="1:9" ht="28.5" customHeight="1" x14ac:dyDescent="0.25">
      <c r="A445" s="153">
        <v>3732</v>
      </c>
      <c r="B445" s="151" t="s">
        <v>11592</v>
      </c>
      <c r="C445" s="364" t="s">
        <v>10557</v>
      </c>
      <c r="D445" s="365"/>
      <c r="E445" s="153" t="s">
        <v>10555</v>
      </c>
      <c r="F445" s="364"/>
      <c r="G445" s="366"/>
      <c r="H445" s="365"/>
      <c r="I445" s="43"/>
    </row>
    <row r="446" spans="1:9" ht="28.5" customHeight="1" x14ac:dyDescent="0.25">
      <c r="A446" s="153">
        <v>3742</v>
      </c>
      <c r="B446" s="154" t="s">
        <v>11793</v>
      </c>
      <c r="C446" s="364" t="s">
        <v>12095</v>
      </c>
      <c r="D446" s="365"/>
      <c r="E446" s="153" t="s">
        <v>10606</v>
      </c>
      <c r="F446" s="364" t="s">
        <v>12096</v>
      </c>
      <c r="G446" s="366"/>
      <c r="H446" s="365"/>
      <c r="I446" s="43"/>
    </row>
    <row r="447" spans="1:9" ht="28.5" customHeight="1" x14ac:dyDescent="0.25">
      <c r="A447" s="153">
        <v>3744</v>
      </c>
      <c r="B447" s="154"/>
      <c r="C447" s="356" t="s">
        <v>13913</v>
      </c>
      <c r="D447" s="357"/>
      <c r="E447" s="153" t="s">
        <v>10612</v>
      </c>
      <c r="F447" s="364" t="s">
        <v>10614</v>
      </c>
      <c r="G447" s="366"/>
      <c r="H447" s="365"/>
      <c r="I447" s="43"/>
    </row>
    <row r="448" spans="1:9" ht="28.5" customHeight="1" x14ac:dyDescent="0.25">
      <c r="A448" s="153">
        <v>3750</v>
      </c>
      <c r="B448" s="151" t="s">
        <v>11592</v>
      </c>
      <c r="C448" s="364" t="s">
        <v>12097</v>
      </c>
      <c r="D448" s="365"/>
      <c r="E448" s="153" t="s">
        <v>10648</v>
      </c>
      <c r="F448" s="364"/>
      <c r="G448" s="366"/>
      <c r="H448" s="365"/>
      <c r="I448" s="43"/>
    </row>
    <row r="449" spans="1:9" ht="28.5" customHeight="1" x14ac:dyDescent="0.25">
      <c r="A449" s="153">
        <v>3766</v>
      </c>
      <c r="B449" s="151" t="s">
        <v>11592</v>
      </c>
      <c r="C449" s="364" t="s">
        <v>12098</v>
      </c>
      <c r="D449" s="365"/>
      <c r="E449" s="153" t="s">
        <v>10728</v>
      </c>
      <c r="F449" s="364"/>
      <c r="G449" s="366"/>
      <c r="H449" s="365"/>
      <c r="I449" s="43"/>
    </row>
    <row r="450" spans="1:9" ht="28.5" customHeight="1" x14ac:dyDescent="0.25">
      <c r="A450" s="153">
        <v>3783</v>
      </c>
      <c r="B450" s="151" t="s">
        <v>11592</v>
      </c>
      <c r="C450" s="364" t="s">
        <v>12099</v>
      </c>
      <c r="D450" s="365"/>
      <c r="E450" s="153" t="s">
        <v>10795</v>
      </c>
      <c r="F450" s="364" t="s">
        <v>12100</v>
      </c>
      <c r="G450" s="366"/>
      <c r="H450" s="365"/>
      <c r="I450" s="43"/>
    </row>
    <row r="451" spans="1:9" ht="28.5" customHeight="1" x14ac:dyDescent="0.25">
      <c r="A451" s="153">
        <v>3789</v>
      </c>
      <c r="B451" s="154"/>
      <c r="C451" s="364" t="s">
        <v>12101</v>
      </c>
      <c r="D451" s="365"/>
      <c r="E451" s="153" t="s">
        <v>10817</v>
      </c>
      <c r="F451" s="364"/>
      <c r="G451" s="366"/>
      <c r="H451" s="365"/>
      <c r="I451" s="43"/>
    </row>
    <row r="452" spans="1:9" ht="28.5" customHeight="1" x14ac:dyDescent="0.25">
      <c r="A452" s="153">
        <v>3811</v>
      </c>
      <c r="B452" s="154"/>
      <c r="C452" s="364" t="s">
        <v>12102</v>
      </c>
      <c r="D452" s="365"/>
      <c r="E452" s="153" t="s">
        <v>10920</v>
      </c>
      <c r="F452" s="364"/>
      <c r="G452" s="366"/>
      <c r="H452" s="365"/>
      <c r="I452" s="43"/>
    </row>
    <row r="453" spans="1:9" ht="28.5" customHeight="1" x14ac:dyDescent="0.25">
      <c r="A453" s="153">
        <v>3852</v>
      </c>
      <c r="B453" s="154"/>
      <c r="C453" s="364" t="s">
        <v>12103</v>
      </c>
      <c r="D453" s="365"/>
      <c r="E453" s="153" t="s">
        <v>11120</v>
      </c>
      <c r="F453" s="364" t="s">
        <v>12104</v>
      </c>
      <c r="G453" s="366"/>
      <c r="H453" s="365"/>
      <c r="I453" s="43"/>
    </row>
    <row r="454" spans="1:9" ht="28.5" customHeight="1" x14ac:dyDescent="0.25">
      <c r="A454" s="153">
        <v>3902</v>
      </c>
      <c r="B454" s="151" t="s">
        <v>11592</v>
      </c>
      <c r="C454" s="364" t="s">
        <v>12105</v>
      </c>
      <c r="D454" s="365"/>
      <c r="E454" s="153" t="s">
        <v>11379</v>
      </c>
      <c r="F454" s="364" t="s">
        <v>12106</v>
      </c>
      <c r="G454" s="366"/>
      <c r="H454" s="365"/>
      <c r="I454" s="43"/>
    </row>
    <row r="455" spans="1:9" ht="28.5" customHeight="1" x14ac:dyDescent="0.25">
      <c r="A455" s="153"/>
      <c r="B455" s="151" t="s">
        <v>11793</v>
      </c>
      <c r="C455" s="364" t="s">
        <v>12107</v>
      </c>
      <c r="D455" s="365"/>
      <c r="E455" s="153" t="s">
        <v>12108</v>
      </c>
      <c r="F455" s="364"/>
      <c r="G455" s="366"/>
      <c r="H455" s="365"/>
      <c r="I455" s="43"/>
    </row>
    <row r="456" spans="1:9" ht="28.5" customHeight="1" x14ac:dyDescent="0.25">
      <c r="A456" s="153">
        <v>3543</v>
      </c>
      <c r="B456" s="154"/>
      <c r="C456" s="364" t="s">
        <v>12109</v>
      </c>
      <c r="D456" s="365"/>
      <c r="E456" s="153" t="s">
        <v>9706</v>
      </c>
      <c r="F456" s="364"/>
      <c r="G456" s="366"/>
      <c r="H456" s="365"/>
      <c r="I456" s="43"/>
    </row>
    <row r="457" spans="1:9" ht="28.5" customHeight="1" x14ac:dyDescent="0.25">
      <c r="A457" s="153"/>
      <c r="B457" s="154"/>
      <c r="C457" s="364" t="s">
        <v>12110</v>
      </c>
      <c r="D457" s="365"/>
      <c r="E457" s="153" t="s">
        <v>12111</v>
      </c>
      <c r="F457" s="364"/>
      <c r="G457" s="366"/>
      <c r="H457" s="365"/>
      <c r="I457" s="43"/>
    </row>
    <row r="458" spans="1:9" ht="28.5" customHeight="1" x14ac:dyDescent="0.25">
      <c r="A458" s="153"/>
      <c r="B458" s="151" t="s">
        <v>11592</v>
      </c>
      <c r="C458" s="364" t="s">
        <v>12112</v>
      </c>
      <c r="D458" s="365"/>
      <c r="E458" s="153" t="s">
        <v>12113</v>
      </c>
      <c r="F458" s="364"/>
      <c r="G458" s="366"/>
      <c r="H458" s="365"/>
      <c r="I458" s="43"/>
    </row>
    <row r="459" spans="1:9" ht="28.5" customHeight="1" x14ac:dyDescent="0.25">
      <c r="A459" s="153"/>
      <c r="B459" s="154"/>
      <c r="C459" s="364" t="s">
        <v>12114</v>
      </c>
      <c r="D459" s="365"/>
      <c r="E459" s="153" t="s">
        <v>12115</v>
      </c>
      <c r="F459" s="364" t="s">
        <v>12116</v>
      </c>
      <c r="G459" s="366"/>
      <c r="H459" s="365"/>
      <c r="I459" s="43"/>
    </row>
    <row r="460" spans="1:9" ht="28.5" customHeight="1" x14ac:dyDescent="0.25">
      <c r="A460" s="153"/>
      <c r="B460" s="151" t="s">
        <v>11592</v>
      </c>
      <c r="C460" s="364" t="s">
        <v>12117</v>
      </c>
      <c r="D460" s="365"/>
      <c r="E460" s="153" t="s">
        <v>12118</v>
      </c>
      <c r="F460" s="364"/>
      <c r="G460" s="366"/>
      <c r="H460" s="365"/>
      <c r="I460" s="43"/>
    </row>
    <row r="461" spans="1:9" ht="28.5" customHeight="1" x14ac:dyDescent="0.25">
      <c r="A461" s="153"/>
      <c r="B461" s="154"/>
      <c r="C461" s="364" t="s">
        <v>12119</v>
      </c>
      <c r="D461" s="365"/>
      <c r="E461" s="153" t="s">
        <v>12120</v>
      </c>
      <c r="F461" s="364"/>
      <c r="G461" s="366"/>
      <c r="H461" s="365"/>
      <c r="I461" s="43"/>
    </row>
    <row r="462" spans="1:9" ht="28.5" customHeight="1" x14ac:dyDescent="0.25">
      <c r="A462" s="153"/>
      <c r="B462" s="151" t="s">
        <v>11592</v>
      </c>
      <c r="C462" s="364" t="s">
        <v>12121</v>
      </c>
      <c r="D462" s="365"/>
      <c r="E462" s="153" t="s">
        <v>12122</v>
      </c>
      <c r="F462" s="364"/>
      <c r="G462" s="366"/>
      <c r="H462" s="365"/>
      <c r="I462" s="43"/>
    </row>
    <row r="463" spans="1:9" ht="28.5" customHeight="1" x14ac:dyDescent="0.25">
      <c r="A463" s="153"/>
      <c r="B463" s="151" t="s">
        <v>11592</v>
      </c>
      <c r="C463" s="364" t="s">
        <v>12123</v>
      </c>
      <c r="D463" s="365"/>
      <c r="E463" s="153" t="s">
        <v>12124</v>
      </c>
      <c r="F463" s="364"/>
      <c r="G463" s="366"/>
      <c r="H463" s="365"/>
      <c r="I463" s="43"/>
    </row>
    <row r="464" spans="1:9" ht="28.5" customHeight="1" x14ac:dyDescent="0.25">
      <c r="A464" s="153"/>
      <c r="B464" s="151" t="s">
        <v>11592</v>
      </c>
      <c r="C464" s="364" t="s">
        <v>12125</v>
      </c>
      <c r="D464" s="365"/>
      <c r="E464" s="153"/>
      <c r="F464" s="364"/>
      <c r="G464" s="366"/>
      <c r="H464" s="365"/>
      <c r="I464" s="43"/>
    </row>
    <row r="465" spans="1:9" ht="28.5" customHeight="1" x14ac:dyDescent="0.25">
      <c r="A465" s="153">
        <v>4221</v>
      </c>
      <c r="B465" s="151" t="s">
        <v>11592</v>
      </c>
      <c r="C465" s="364" t="s">
        <v>13279</v>
      </c>
      <c r="D465" s="365"/>
      <c r="E465" s="153"/>
      <c r="F465" s="364"/>
      <c r="G465" s="366"/>
      <c r="H465" s="365"/>
      <c r="I465" s="43"/>
    </row>
    <row r="466" spans="1:9" ht="28.5" customHeight="1" x14ac:dyDescent="0.25">
      <c r="A466" s="153">
        <v>4743</v>
      </c>
      <c r="B466" s="151" t="s">
        <v>11592</v>
      </c>
      <c r="C466" s="364" t="s">
        <v>13280</v>
      </c>
      <c r="D466" s="365"/>
      <c r="E466" s="153"/>
      <c r="F466" s="364"/>
      <c r="G466" s="366"/>
      <c r="H466" s="365"/>
      <c r="I466" s="43"/>
    </row>
    <row r="467" spans="1:9" ht="28.5" customHeight="1" x14ac:dyDescent="0.25">
      <c r="A467" s="153">
        <v>4744</v>
      </c>
      <c r="B467" s="151" t="s">
        <v>11592</v>
      </c>
      <c r="C467" s="364" t="s">
        <v>13281</v>
      </c>
      <c r="D467" s="365"/>
      <c r="E467" s="153"/>
      <c r="F467" s="364"/>
      <c r="G467" s="366"/>
      <c r="H467" s="365"/>
      <c r="I467" s="43"/>
    </row>
    <row r="468" spans="1:9" ht="28.5" customHeight="1" x14ac:dyDescent="0.25">
      <c r="A468" s="153">
        <v>4770</v>
      </c>
      <c r="B468" s="151" t="s">
        <v>11592</v>
      </c>
      <c r="C468" s="364" t="s">
        <v>13282</v>
      </c>
      <c r="D468" s="365"/>
      <c r="E468" s="153"/>
      <c r="F468" s="364"/>
      <c r="G468" s="366"/>
      <c r="H468" s="365"/>
      <c r="I468" s="43"/>
    </row>
    <row r="469" spans="1:9" ht="28.5" customHeight="1" x14ac:dyDescent="0.25">
      <c r="A469" s="153">
        <v>4777</v>
      </c>
      <c r="B469" s="151" t="s">
        <v>11592</v>
      </c>
      <c r="C469" s="364" t="s">
        <v>13283</v>
      </c>
      <c r="D469" s="365"/>
      <c r="E469" s="153"/>
      <c r="F469" s="364"/>
      <c r="G469" s="366"/>
      <c r="H469" s="365"/>
      <c r="I469" s="43"/>
    </row>
    <row r="470" spans="1:9" ht="28.5" customHeight="1" x14ac:dyDescent="0.25">
      <c r="A470" s="153">
        <v>4778</v>
      </c>
      <c r="B470" s="151" t="s">
        <v>11592</v>
      </c>
      <c r="C470" s="364" t="s">
        <v>13284</v>
      </c>
      <c r="D470" s="365"/>
      <c r="E470" s="153"/>
      <c r="F470" s="364"/>
      <c r="G470" s="366"/>
      <c r="H470" s="365"/>
      <c r="I470" s="43"/>
    </row>
  </sheetData>
  <sheetProtection algorithmName="SHA-512" hashValue="zrlMjt7wnze3eTtlPyhKByhKTF2Eft1xni/oA5/aFkFXXYxS/ZfXcdXnwmVjAr2dB/c91whOOPzIxsvlFFrA2g==" saltValue="UVhZY+/TjxSdCBj6w0DIuQ==" spinCount="100000" sheet="1" objects="1" scenarios="1"/>
  <dataConsolidate function="product" topLabels="1">
    <dataRefs count="2">
      <dataRef ref="A1:F354" sheet="Artificial" r:id="rId1"/>
      <dataRef ref="A1:F448" sheet="Natural" r:id="rId2"/>
    </dataRefs>
  </dataConsolidate>
  <mergeCells count="925">
    <mergeCell ref="C7:D7"/>
    <mergeCell ref="F7:H7"/>
    <mergeCell ref="C8:D8"/>
    <mergeCell ref="F8:H8"/>
    <mergeCell ref="C9:D9"/>
    <mergeCell ref="F9:H9"/>
    <mergeCell ref="A2:C3"/>
    <mergeCell ref="F3:G3"/>
    <mergeCell ref="F4:G4"/>
    <mergeCell ref="C6:D6"/>
    <mergeCell ref="F6:H6"/>
    <mergeCell ref="C13:D13"/>
    <mergeCell ref="F13:H13"/>
    <mergeCell ref="C14:D14"/>
    <mergeCell ref="F14:H14"/>
    <mergeCell ref="C15:D15"/>
    <mergeCell ref="F15:H15"/>
    <mergeCell ref="C10:D10"/>
    <mergeCell ref="F10:H10"/>
    <mergeCell ref="C11:D11"/>
    <mergeCell ref="F11:H11"/>
    <mergeCell ref="C12:D12"/>
    <mergeCell ref="F12:H12"/>
    <mergeCell ref="C19:D19"/>
    <mergeCell ref="F19:H19"/>
    <mergeCell ref="C20:D20"/>
    <mergeCell ref="F20:H20"/>
    <mergeCell ref="C21:D21"/>
    <mergeCell ref="F21:H21"/>
    <mergeCell ref="C16:D16"/>
    <mergeCell ref="F16:H16"/>
    <mergeCell ref="C17:D17"/>
    <mergeCell ref="F17:H17"/>
    <mergeCell ref="C18:D18"/>
    <mergeCell ref="F18:H18"/>
    <mergeCell ref="C25:D25"/>
    <mergeCell ref="F25:H25"/>
    <mergeCell ref="C26:D26"/>
    <mergeCell ref="F26:H26"/>
    <mergeCell ref="C27:D27"/>
    <mergeCell ref="F27:H27"/>
    <mergeCell ref="C22:D22"/>
    <mergeCell ref="F22:H22"/>
    <mergeCell ref="C23:D23"/>
    <mergeCell ref="F23:H23"/>
    <mergeCell ref="C24:D24"/>
    <mergeCell ref="F24:H24"/>
    <mergeCell ref="C31:D31"/>
    <mergeCell ref="F31:H31"/>
    <mergeCell ref="C32:D32"/>
    <mergeCell ref="F32:H32"/>
    <mergeCell ref="C33:D33"/>
    <mergeCell ref="F33:H33"/>
    <mergeCell ref="C28:D28"/>
    <mergeCell ref="F28:H28"/>
    <mergeCell ref="C29:D29"/>
    <mergeCell ref="F29:H29"/>
    <mergeCell ref="C30:D30"/>
    <mergeCell ref="F30:H30"/>
    <mergeCell ref="C37:D37"/>
    <mergeCell ref="F37:H37"/>
    <mergeCell ref="C38:D38"/>
    <mergeCell ref="F38:H38"/>
    <mergeCell ref="C39:D39"/>
    <mergeCell ref="F39:H39"/>
    <mergeCell ref="C34:D34"/>
    <mergeCell ref="F34:H34"/>
    <mergeCell ref="C35:D35"/>
    <mergeCell ref="F35:H35"/>
    <mergeCell ref="C36:D36"/>
    <mergeCell ref="F36:H36"/>
    <mergeCell ref="C43:D43"/>
    <mergeCell ref="F43:H43"/>
    <mergeCell ref="C44:D44"/>
    <mergeCell ref="F44:H44"/>
    <mergeCell ref="C45:D45"/>
    <mergeCell ref="F45:H45"/>
    <mergeCell ref="C40:D40"/>
    <mergeCell ref="F40:H40"/>
    <mergeCell ref="C41:D41"/>
    <mergeCell ref="F41:H41"/>
    <mergeCell ref="C42:D42"/>
    <mergeCell ref="F42:H42"/>
    <mergeCell ref="C49:D49"/>
    <mergeCell ref="F49:H49"/>
    <mergeCell ref="C50:D50"/>
    <mergeCell ref="F50:H50"/>
    <mergeCell ref="C51:D51"/>
    <mergeCell ref="F51:H51"/>
    <mergeCell ref="C46:D46"/>
    <mergeCell ref="F46:H46"/>
    <mergeCell ref="C47:D47"/>
    <mergeCell ref="F47:H47"/>
    <mergeCell ref="C48:D48"/>
    <mergeCell ref="F48:H48"/>
    <mergeCell ref="C55:D55"/>
    <mergeCell ref="F55:H55"/>
    <mergeCell ref="C56:D56"/>
    <mergeCell ref="F56:H56"/>
    <mergeCell ref="C57:D57"/>
    <mergeCell ref="F57:H57"/>
    <mergeCell ref="C52:D52"/>
    <mergeCell ref="F52:H52"/>
    <mergeCell ref="C53:D53"/>
    <mergeCell ref="F53:H53"/>
    <mergeCell ref="C54:D54"/>
    <mergeCell ref="F54:H54"/>
    <mergeCell ref="C61:D61"/>
    <mergeCell ref="F61:H61"/>
    <mergeCell ref="C62:D62"/>
    <mergeCell ref="F62:H62"/>
    <mergeCell ref="C63:D63"/>
    <mergeCell ref="F63:H63"/>
    <mergeCell ref="C58:D58"/>
    <mergeCell ref="F58:H58"/>
    <mergeCell ref="C59:D59"/>
    <mergeCell ref="F59:H59"/>
    <mergeCell ref="C60:D60"/>
    <mergeCell ref="F60:H60"/>
    <mergeCell ref="C67:D67"/>
    <mergeCell ref="F67:H67"/>
    <mergeCell ref="C68:D68"/>
    <mergeCell ref="F68:H68"/>
    <mergeCell ref="C69:D69"/>
    <mergeCell ref="F69:H69"/>
    <mergeCell ref="C64:D64"/>
    <mergeCell ref="F64:H64"/>
    <mergeCell ref="C65:D65"/>
    <mergeCell ref="F65:H65"/>
    <mergeCell ref="C66:D66"/>
    <mergeCell ref="F66:H66"/>
    <mergeCell ref="C73:D73"/>
    <mergeCell ref="F73:H73"/>
    <mergeCell ref="C74:D74"/>
    <mergeCell ref="F74:H74"/>
    <mergeCell ref="C75:D75"/>
    <mergeCell ref="F75:H75"/>
    <mergeCell ref="C70:D70"/>
    <mergeCell ref="F70:H70"/>
    <mergeCell ref="C71:D71"/>
    <mergeCell ref="F71:H71"/>
    <mergeCell ref="C72:D72"/>
    <mergeCell ref="F72:H72"/>
    <mergeCell ref="C79:D79"/>
    <mergeCell ref="F79:H79"/>
    <mergeCell ref="C80:D80"/>
    <mergeCell ref="F80:H80"/>
    <mergeCell ref="C81:D81"/>
    <mergeCell ref="F81:H81"/>
    <mergeCell ref="C76:D76"/>
    <mergeCell ref="F76:H76"/>
    <mergeCell ref="C77:D77"/>
    <mergeCell ref="F77:H77"/>
    <mergeCell ref="C78:D78"/>
    <mergeCell ref="F78:H78"/>
    <mergeCell ref="C85:D85"/>
    <mergeCell ref="F85:H85"/>
    <mergeCell ref="C86:D86"/>
    <mergeCell ref="F86:H86"/>
    <mergeCell ref="C87:D87"/>
    <mergeCell ref="F87:H87"/>
    <mergeCell ref="C82:D82"/>
    <mergeCell ref="F82:H82"/>
    <mergeCell ref="C83:D83"/>
    <mergeCell ref="F83:H83"/>
    <mergeCell ref="C84:D84"/>
    <mergeCell ref="F84:H84"/>
    <mergeCell ref="C91:D91"/>
    <mergeCell ref="F91:H91"/>
    <mergeCell ref="C92:D92"/>
    <mergeCell ref="F92:H92"/>
    <mergeCell ref="C93:D93"/>
    <mergeCell ref="F93:H93"/>
    <mergeCell ref="C88:D88"/>
    <mergeCell ref="F88:H88"/>
    <mergeCell ref="C89:D89"/>
    <mergeCell ref="F89:H89"/>
    <mergeCell ref="C90:D90"/>
    <mergeCell ref="F90:H90"/>
    <mergeCell ref="C97:D97"/>
    <mergeCell ref="F97:H97"/>
    <mergeCell ref="C98:D98"/>
    <mergeCell ref="F98:H98"/>
    <mergeCell ref="C99:D99"/>
    <mergeCell ref="F99:H99"/>
    <mergeCell ref="C94:D94"/>
    <mergeCell ref="F94:H94"/>
    <mergeCell ref="C95:D95"/>
    <mergeCell ref="F95:H95"/>
    <mergeCell ref="C96:D96"/>
    <mergeCell ref="F96:H96"/>
    <mergeCell ref="C103:D103"/>
    <mergeCell ref="F103:H103"/>
    <mergeCell ref="C104:D104"/>
    <mergeCell ref="F104:H104"/>
    <mergeCell ref="C105:D105"/>
    <mergeCell ref="F105:H105"/>
    <mergeCell ref="C100:D100"/>
    <mergeCell ref="F100:H100"/>
    <mergeCell ref="C101:D101"/>
    <mergeCell ref="F101:H101"/>
    <mergeCell ref="C102:D102"/>
    <mergeCell ref="F102:H102"/>
    <mergeCell ref="C109:D109"/>
    <mergeCell ref="F109:H109"/>
    <mergeCell ref="C110:D110"/>
    <mergeCell ref="F110:H110"/>
    <mergeCell ref="C111:D111"/>
    <mergeCell ref="F111:H111"/>
    <mergeCell ref="C106:D106"/>
    <mergeCell ref="F106:H106"/>
    <mergeCell ref="C107:D107"/>
    <mergeCell ref="F107:H107"/>
    <mergeCell ref="C108:D108"/>
    <mergeCell ref="F108:H108"/>
    <mergeCell ref="C115:D115"/>
    <mergeCell ref="F115:H115"/>
    <mergeCell ref="C116:D116"/>
    <mergeCell ref="F116:H116"/>
    <mergeCell ref="C117:D117"/>
    <mergeCell ref="F117:H117"/>
    <mergeCell ref="C112:D112"/>
    <mergeCell ref="F112:H112"/>
    <mergeCell ref="C113:D113"/>
    <mergeCell ref="F113:H113"/>
    <mergeCell ref="C114:D114"/>
    <mergeCell ref="F114:H114"/>
    <mergeCell ref="C121:D121"/>
    <mergeCell ref="F121:H121"/>
    <mergeCell ref="C122:D122"/>
    <mergeCell ref="F122:H122"/>
    <mergeCell ref="C123:D123"/>
    <mergeCell ref="F123:H123"/>
    <mergeCell ref="C118:D118"/>
    <mergeCell ref="F118:H118"/>
    <mergeCell ref="C119:D119"/>
    <mergeCell ref="F119:H119"/>
    <mergeCell ref="C120:D120"/>
    <mergeCell ref="F120:H120"/>
    <mergeCell ref="C127:D127"/>
    <mergeCell ref="F127:H127"/>
    <mergeCell ref="C128:D128"/>
    <mergeCell ref="F128:H128"/>
    <mergeCell ref="C129:D129"/>
    <mergeCell ref="F129:H129"/>
    <mergeCell ref="C124:D124"/>
    <mergeCell ref="F124:H124"/>
    <mergeCell ref="C125:D125"/>
    <mergeCell ref="F125:H125"/>
    <mergeCell ref="C126:D126"/>
    <mergeCell ref="F126:H126"/>
    <mergeCell ref="C133:D133"/>
    <mergeCell ref="F133:H133"/>
    <mergeCell ref="C134:D134"/>
    <mergeCell ref="F134:H134"/>
    <mergeCell ref="C135:D135"/>
    <mergeCell ref="F135:H135"/>
    <mergeCell ref="C130:D130"/>
    <mergeCell ref="F130:H130"/>
    <mergeCell ref="C131:D131"/>
    <mergeCell ref="F131:H131"/>
    <mergeCell ref="C132:D132"/>
    <mergeCell ref="F132:H132"/>
    <mergeCell ref="C139:D139"/>
    <mergeCell ref="F139:H139"/>
    <mergeCell ref="C140:D140"/>
    <mergeCell ref="F140:H140"/>
    <mergeCell ref="C141:D141"/>
    <mergeCell ref="F141:H141"/>
    <mergeCell ref="C136:D136"/>
    <mergeCell ref="F136:H136"/>
    <mergeCell ref="C137:D137"/>
    <mergeCell ref="F137:H137"/>
    <mergeCell ref="C138:D138"/>
    <mergeCell ref="F138:H138"/>
    <mergeCell ref="C145:D145"/>
    <mergeCell ref="F145:H145"/>
    <mergeCell ref="C146:D146"/>
    <mergeCell ref="F146:H146"/>
    <mergeCell ref="C147:D147"/>
    <mergeCell ref="F147:H147"/>
    <mergeCell ref="C142:D142"/>
    <mergeCell ref="F142:H142"/>
    <mergeCell ref="C143:D143"/>
    <mergeCell ref="F143:H143"/>
    <mergeCell ref="C144:D144"/>
    <mergeCell ref="F144:H144"/>
    <mergeCell ref="C151:D151"/>
    <mergeCell ref="F151:H151"/>
    <mergeCell ref="C152:D152"/>
    <mergeCell ref="F152:H152"/>
    <mergeCell ref="C153:D153"/>
    <mergeCell ref="F153:H153"/>
    <mergeCell ref="C148:D148"/>
    <mergeCell ref="F148:H148"/>
    <mergeCell ref="C149:D149"/>
    <mergeCell ref="F149:H149"/>
    <mergeCell ref="C150:D150"/>
    <mergeCell ref="F150:H150"/>
    <mergeCell ref="C157:D157"/>
    <mergeCell ref="F157:H157"/>
    <mergeCell ref="C158:D158"/>
    <mergeCell ref="F158:H158"/>
    <mergeCell ref="C159:D159"/>
    <mergeCell ref="F159:H159"/>
    <mergeCell ref="C154:D154"/>
    <mergeCell ref="F154:H154"/>
    <mergeCell ref="C155:D155"/>
    <mergeCell ref="F155:H155"/>
    <mergeCell ref="C156:D156"/>
    <mergeCell ref="F156:H156"/>
    <mergeCell ref="C164:D164"/>
    <mergeCell ref="F164:H164"/>
    <mergeCell ref="C165:D165"/>
    <mergeCell ref="F165:H165"/>
    <mergeCell ref="C166:D166"/>
    <mergeCell ref="F166:H166"/>
    <mergeCell ref="C160:D160"/>
    <mergeCell ref="F160:H160"/>
    <mergeCell ref="C161:D161"/>
    <mergeCell ref="F161:H161"/>
    <mergeCell ref="C162:D162"/>
    <mergeCell ref="F162:H162"/>
    <mergeCell ref="C170:D170"/>
    <mergeCell ref="F170:H170"/>
    <mergeCell ref="C171:D171"/>
    <mergeCell ref="F171:H171"/>
    <mergeCell ref="C172:D172"/>
    <mergeCell ref="F172:H172"/>
    <mergeCell ref="C167:D167"/>
    <mergeCell ref="F167:H167"/>
    <mergeCell ref="C168:D168"/>
    <mergeCell ref="F168:H168"/>
    <mergeCell ref="C169:D169"/>
    <mergeCell ref="F169:H169"/>
    <mergeCell ref="C177:D177"/>
    <mergeCell ref="F177:H177"/>
    <mergeCell ref="C178:D178"/>
    <mergeCell ref="F178:H178"/>
    <mergeCell ref="C179:D179"/>
    <mergeCell ref="F179:H179"/>
    <mergeCell ref="C174:D174"/>
    <mergeCell ref="F174:H174"/>
    <mergeCell ref="C175:D175"/>
    <mergeCell ref="F175:H175"/>
    <mergeCell ref="C176:D176"/>
    <mergeCell ref="F176:H176"/>
    <mergeCell ref="C183:D183"/>
    <mergeCell ref="F183:H183"/>
    <mergeCell ref="C184:D184"/>
    <mergeCell ref="F184:H184"/>
    <mergeCell ref="C185:D185"/>
    <mergeCell ref="F185:H185"/>
    <mergeCell ref="C180:D180"/>
    <mergeCell ref="F180:H180"/>
    <mergeCell ref="C181:D181"/>
    <mergeCell ref="F181:H181"/>
    <mergeCell ref="C182:D182"/>
    <mergeCell ref="F182:H182"/>
    <mergeCell ref="C189:D189"/>
    <mergeCell ref="F189:H189"/>
    <mergeCell ref="C190:D190"/>
    <mergeCell ref="F190:H190"/>
    <mergeCell ref="C191:D191"/>
    <mergeCell ref="F191:H191"/>
    <mergeCell ref="C186:D186"/>
    <mergeCell ref="F186:H186"/>
    <mergeCell ref="C187:D187"/>
    <mergeCell ref="F187:H187"/>
    <mergeCell ref="C188:D188"/>
    <mergeCell ref="F188:H188"/>
    <mergeCell ref="C196:D196"/>
    <mergeCell ref="F196:H196"/>
    <mergeCell ref="C197:D197"/>
    <mergeCell ref="F197:H197"/>
    <mergeCell ref="C198:D198"/>
    <mergeCell ref="F198:H198"/>
    <mergeCell ref="C192:D192"/>
    <mergeCell ref="F192:H192"/>
    <mergeCell ref="C194:D194"/>
    <mergeCell ref="F194:H194"/>
    <mergeCell ref="C195:D195"/>
    <mergeCell ref="F195:H195"/>
    <mergeCell ref="F193:H193"/>
    <mergeCell ref="C202:D202"/>
    <mergeCell ref="F202:H202"/>
    <mergeCell ref="C203:D203"/>
    <mergeCell ref="F203:H203"/>
    <mergeCell ref="C204:D204"/>
    <mergeCell ref="F204:H204"/>
    <mergeCell ref="C199:D199"/>
    <mergeCell ref="F199:H199"/>
    <mergeCell ref="C200:D200"/>
    <mergeCell ref="F200:H200"/>
    <mergeCell ref="C201:D201"/>
    <mergeCell ref="F201:H201"/>
    <mergeCell ref="C208:D208"/>
    <mergeCell ref="F208:H208"/>
    <mergeCell ref="C209:D209"/>
    <mergeCell ref="F209:H209"/>
    <mergeCell ref="C210:D210"/>
    <mergeCell ref="F210:H210"/>
    <mergeCell ref="C205:D205"/>
    <mergeCell ref="F205:H205"/>
    <mergeCell ref="C206:D206"/>
    <mergeCell ref="F206:H206"/>
    <mergeCell ref="C207:D207"/>
    <mergeCell ref="F207:H207"/>
    <mergeCell ref="C214:D214"/>
    <mergeCell ref="F214:H214"/>
    <mergeCell ref="C215:D215"/>
    <mergeCell ref="F215:H215"/>
    <mergeCell ref="C216:D216"/>
    <mergeCell ref="F216:H216"/>
    <mergeCell ref="C211:D211"/>
    <mergeCell ref="F211:H211"/>
    <mergeCell ref="C212:D212"/>
    <mergeCell ref="F212:H212"/>
    <mergeCell ref="C213:D213"/>
    <mergeCell ref="F213:H213"/>
    <mergeCell ref="C220:D220"/>
    <mergeCell ref="F220:H220"/>
    <mergeCell ref="C221:D221"/>
    <mergeCell ref="F221:H221"/>
    <mergeCell ref="C222:D222"/>
    <mergeCell ref="F222:H222"/>
    <mergeCell ref="C217:D217"/>
    <mergeCell ref="F217:H217"/>
    <mergeCell ref="C218:D218"/>
    <mergeCell ref="F218:H218"/>
    <mergeCell ref="C219:D219"/>
    <mergeCell ref="F219:H219"/>
    <mergeCell ref="C226:D226"/>
    <mergeCell ref="F226:H226"/>
    <mergeCell ref="C227:D227"/>
    <mergeCell ref="F227:H227"/>
    <mergeCell ref="C228:D228"/>
    <mergeCell ref="F228:H228"/>
    <mergeCell ref="C223:D223"/>
    <mergeCell ref="F223:H223"/>
    <mergeCell ref="C224:D224"/>
    <mergeCell ref="F224:H224"/>
    <mergeCell ref="C225:D225"/>
    <mergeCell ref="F225:H225"/>
    <mergeCell ref="C232:D232"/>
    <mergeCell ref="F232:H232"/>
    <mergeCell ref="C233:D233"/>
    <mergeCell ref="F233:H233"/>
    <mergeCell ref="C234:D234"/>
    <mergeCell ref="F234:H234"/>
    <mergeCell ref="C229:D229"/>
    <mergeCell ref="F229:H229"/>
    <mergeCell ref="C230:D230"/>
    <mergeCell ref="F230:H230"/>
    <mergeCell ref="C231:D231"/>
    <mergeCell ref="F231:H231"/>
    <mergeCell ref="C238:D238"/>
    <mergeCell ref="F238:H238"/>
    <mergeCell ref="C239:D239"/>
    <mergeCell ref="F239:H239"/>
    <mergeCell ref="C240:D240"/>
    <mergeCell ref="F240:H240"/>
    <mergeCell ref="C235:D235"/>
    <mergeCell ref="F235:H235"/>
    <mergeCell ref="C236:D236"/>
    <mergeCell ref="F236:H236"/>
    <mergeCell ref="C237:D237"/>
    <mergeCell ref="F237:H237"/>
    <mergeCell ref="C244:D244"/>
    <mergeCell ref="F244:H244"/>
    <mergeCell ref="C245:D245"/>
    <mergeCell ref="F245:H245"/>
    <mergeCell ref="C246:D246"/>
    <mergeCell ref="F246:H246"/>
    <mergeCell ref="C241:D241"/>
    <mergeCell ref="F241:H241"/>
    <mergeCell ref="C242:D242"/>
    <mergeCell ref="F242:H242"/>
    <mergeCell ref="C243:D243"/>
    <mergeCell ref="F243:H243"/>
    <mergeCell ref="C250:D250"/>
    <mergeCell ref="F250:H250"/>
    <mergeCell ref="C251:D251"/>
    <mergeCell ref="F251:H251"/>
    <mergeCell ref="C252:D252"/>
    <mergeCell ref="F252:H252"/>
    <mergeCell ref="C247:D247"/>
    <mergeCell ref="F247:H247"/>
    <mergeCell ref="C248:D248"/>
    <mergeCell ref="F248:H248"/>
    <mergeCell ref="C249:D249"/>
    <mergeCell ref="F249:H249"/>
    <mergeCell ref="C256:D256"/>
    <mergeCell ref="F256:H256"/>
    <mergeCell ref="C257:D257"/>
    <mergeCell ref="F257:H257"/>
    <mergeCell ref="C258:D258"/>
    <mergeCell ref="F258:H258"/>
    <mergeCell ref="C253:D253"/>
    <mergeCell ref="F253:H253"/>
    <mergeCell ref="C254:D254"/>
    <mergeCell ref="F254:H254"/>
    <mergeCell ref="C255:D255"/>
    <mergeCell ref="F255:H255"/>
    <mergeCell ref="C262:D262"/>
    <mergeCell ref="F262:H262"/>
    <mergeCell ref="C263:D263"/>
    <mergeCell ref="F263:H263"/>
    <mergeCell ref="C264:D264"/>
    <mergeCell ref="F264:H264"/>
    <mergeCell ref="C259:D259"/>
    <mergeCell ref="F259:H259"/>
    <mergeCell ref="C260:D260"/>
    <mergeCell ref="F260:H260"/>
    <mergeCell ref="C261:D261"/>
    <mergeCell ref="F261:H261"/>
    <mergeCell ref="C268:D268"/>
    <mergeCell ref="F268:H268"/>
    <mergeCell ref="C269:D269"/>
    <mergeCell ref="F269:H269"/>
    <mergeCell ref="C270:D270"/>
    <mergeCell ref="F270:H270"/>
    <mergeCell ref="C265:D265"/>
    <mergeCell ref="F265:H265"/>
    <mergeCell ref="C266:D266"/>
    <mergeCell ref="F266:H266"/>
    <mergeCell ref="C267:D267"/>
    <mergeCell ref="F267:H267"/>
    <mergeCell ref="C274:D274"/>
    <mergeCell ref="F274:H274"/>
    <mergeCell ref="C275:D275"/>
    <mergeCell ref="F275:H275"/>
    <mergeCell ref="C276:D276"/>
    <mergeCell ref="F276:H276"/>
    <mergeCell ref="C271:D271"/>
    <mergeCell ref="F271:H271"/>
    <mergeCell ref="C272:D272"/>
    <mergeCell ref="F272:H272"/>
    <mergeCell ref="C273:D273"/>
    <mergeCell ref="F273:H273"/>
    <mergeCell ref="C280:D280"/>
    <mergeCell ref="F280:H280"/>
    <mergeCell ref="C281:D281"/>
    <mergeCell ref="F281:H281"/>
    <mergeCell ref="C282:D282"/>
    <mergeCell ref="F282:H282"/>
    <mergeCell ref="C277:D277"/>
    <mergeCell ref="F277:H277"/>
    <mergeCell ref="C278:D278"/>
    <mergeCell ref="F278:H278"/>
    <mergeCell ref="C279:D279"/>
    <mergeCell ref="F279:H279"/>
    <mergeCell ref="C286:D286"/>
    <mergeCell ref="F286:H286"/>
    <mergeCell ref="C287:D287"/>
    <mergeCell ref="F287:H287"/>
    <mergeCell ref="C288:D288"/>
    <mergeCell ref="F288:H288"/>
    <mergeCell ref="C283:D283"/>
    <mergeCell ref="F283:H283"/>
    <mergeCell ref="C284:D284"/>
    <mergeCell ref="F284:H284"/>
    <mergeCell ref="C285:D285"/>
    <mergeCell ref="F285:H285"/>
    <mergeCell ref="C292:D292"/>
    <mergeCell ref="F292:H292"/>
    <mergeCell ref="C293:D293"/>
    <mergeCell ref="F293:H293"/>
    <mergeCell ref="C294:D294"/>
    <mergeCell ref="F294:H294"/>
    <mergeCell ref="C289:D289"/>
    <mergeCell ref="F289:H289"/>
    <mergeCell ref="C290:D290"/>
    <mergeCell ref="F290:H290"/>
    <mergeCell ref="C291:D291"/>
    <mergeCell ref="F291:H291"/>
    <mergeCell ref="C298:D298"/>
    <mergeCell ref="F298:H298"/>
    <mergeCell ref="C299:D299"/>
    <mergeCell ref="F299:H299"/>
    <mergeCell ref="C300:D300"/>
    <mergeCell ref="F300:H300"/>
    <mergeCell ref="C295:D295"/>
    <mergeCell ref="F295:H295"/>
    <mergeCell ref="C296:D296"/>
    <mergeCell ref="F296:H296"/>
    <mergeCell ref="C297:D297"/>
    <mergeCell ref="F297:H297"/>
    <mergeCell ref="C304:D304"/>
    <mergeCell ref="F304:H304"/>
    <mergeCell ref="C305:D305"/>
    <mergeCell ref="F305:H305"/>
    <mergeCell ref="C306:D306"/>
    <mergeCell ref="F306:H306"/>
    <mergeCell ref="C301:D301"/>
    <mergeCell ref="F301:H301"/>
    <mergeCell ref="C302:D302"/>
    <mergeCell ref="F302:H302"/>
    <mergeCell ref="C303:D303"/>
    <mergeCell ref="F303:H303"/>
    <mergeCell ref="C310:D310"/>
    <mergeCell ref="F310:H310"/>
    <mergeCell ref="C311:D311"/>
    <mergeCell ref="F311:H311"/>
    <mergeCell ref="C312:D312"/>
    <mergeCell ref="F312:H312"/>
    <mergeCell ref="C307:D307"/>
    <mergeCell ref="F307:H307"/>
    <mergeCell ref="C308:D308"/>
    <mergeCell ref="F308:H308"/>
    <mergeCell ref="C309:D309"/>
    <mergeCell ref="F309:H309"/>
    <mergeCell ref="C316:D316"/>
    <mergeCell ref="F316:H316"/>
    <mergeCell ref="C317:D317"/>
    <mergeCell ref="F317:H317"/>
    <mergeCell ref="C318:D318"/>
    <mergeCell ref="F318:H318"/>
    <mergeCell ref="C313:D313"/>
    <mergeCell ref="F313:H313"/>
    <mergeCell ref="C314:D314"/>
    <mergeCell ref="F314:H314"/>
    <mergeCell ref="C315:D315"/>
    <mergeCell ref="F315:H315"/>
    <mergeCell ref="C322:D322"/>
    <mergeCell ref="F322:H322"/>
    <mergeCell ref="C323:D323"/>
    <mergeCell ref="F323:H323"/>
    <mergeCell ref="C324:D324"/>
    <mergeCell ref="F324:H324"/>
    <mergeCell ref="C319:D319"/>
    <mergeCell ref="F319:H319"/>
    <mergeCell ref="C320:D320"/>
    <mergeCell ref="F320:H320"/>
    <mergeCell ref="C321:D321"/>
    <mergeCell ref="F321:H321"/>
    <mergeCell ref="C328:D328"/>
    <mergeCell ref="F328:H328"/>
    <mergeCell ref="C329:D329"/>
    <mergeCell ref="F329:H329"/>
    <mergeCell ref="C330:D330"/>
    <mergeCell ref="F330:H330"/>
    <mergeCell ref="C325:D325"/>
    <mergeCell ref="F325:H325"/>
    <mergeCell ref="C326:D326"/>
    <mergeCell ref="F326:H326"/>
    <mergeCell ref="C327:D327"/>
    <mergeCell ref="F327:H327"/>
    <mergeCell ref="C334:D334"/>
    <mergeCell ref="F334:H334"/>
    <mergeCell ref="C335:D335"/>
    <mergeCell ref="F335:H335"/>
    <mergeCell ref="C336:D336"/>
    <mergeCell ref="F336:H336"/>
    <mergeCell ref="C331:D331"/>
    <mergeCell ref="F331:H331"/>
    <mergeCell ref="C332:D332"/>
    <mergeCell ref="F332:H332"/>
    <mergeCell ref="C333:D333"/>
    <mergeCell ref="F333:H333"/>
    <mergeCell ref="C340:D340"/>
    <mergeCell ref="F340:H340"/>
    <mergeCell ref="C341:D341"/>
    <mergeCell ref="F341:H341"/>
    <mergeCell ref="C342:D342"/>
    <mergeCell ref="F342:H342"/>
    <mergeCell ref="C337:D337"/>
    <mergeCell ref="F337:H337"/>
    <mergeCell ref="C338:D338"/>
    <mergeCell ref="F338:H338"/>
    <mergeCell ref="C339:D339"/>
    <mergeCell ref="F339:H339"/>
    <mergeCell ref="C346:D346"/>
    <mergeCell ref="F346:H346"/>
    <mergeCell ref="C347:D347"/>
    <mergeCell ref="F347:H347"/>
    <mergeCell ref="C348:D348"/>
    <mergeCell ref="F348:H348"/>
    <mergeCell ref="C343:D343"/>
    <mergeCell ref="F343:H343"/>
    <mergeCell ref="C344:D344"/>
    <mergeCell ref="F344:H344"/>
    <mergeCell ref="C345:D345"/>
    <mergeCell ref="F345:H345"/>
    <mergeCell ref="C352:D352"/>
    <mergeCell ref="F352:H352"/>
    <mergeCell ref="C353:D353"/>
    <mergeCell ref="F353:H353"/>
    <mergeCell ref="C354:D354"/>
    <mergeCell ref="F354:H354"/>
    <mergeCell ref="C349:D349"/>
    <mergeCell ref="F349:H349"/>
    <mergeCell ref="C350:D350"/>
    <mergeCell ref="F350:H350"/>
    <mergeCell ref="C351:D351"/>
    <mergeCell ref="F351:H351"/>
    <mergeCell ref="C358:D358"/>
    <mergeCell ref="F358:H358"/>
    <mergeCell ref="C359:D359"/>
    <mergeCell ref="F359:H359"/>
    <mergeCell ref="C360:D360"/>
    <mergeCell ref="F360:H360"/>
    <mergeCell ref="C355:D355"/>
    <mergeCell ref="F355:H355"/>
    <mergeCell ref="C356:D356"/>
    <mergeCell ref="F356:H356"/>
    <mergeCell ref="C357:D357"/>
    <mergeCell ref="F357:H357"/>
    <mergeCell ref="C364:D364"/>
    <mergeCell ref="F364:H364"/>
    <mergeCell ref="C365:D365"/>
    <mergeCell ref="F365:H365"/>
    <mergeCell ref="C366:D366"/>
    <mergeCell ref="F366:H366"/>
    <mergeCell ref="C361:D361"/>
    <mergeCell ref="F361:H361"/>
    <mergeCell ref="C362:D362"/>
    <mergeCell ref="F362:H362"/>
    <mergeCell ref="C363:D363"/>
    <mergeCell ref="F363:H363"/>
    <mergeCell ref="C370:D370"/>
    <mergeCell ref="F370:H370"/>
    <mergeCell ref="C371:D371"/>
    <mergeCell ref="F371:H371"/>
    <mergeCell ref="C372:D372"/>
    <mergeCell ref="F372:H372"/>
    <mergeCell ref="C367:D367"/>
    <mergeCell ref="F367:H367"/>
    <mergeCell ref="C368:D368"/>
    <mergeCell ref="F368:H368"/>
    <mergeCell ref="C369:D369"/>
    <mergeCell ref="F369:H369"/>
    <mergeCell ref="C376:D376"/>
    <mergeCell ref="F376:H376"/>
    <mergeCell ref="C377:D377"/>
    <mergeCell ref="F377:H377"/>
    <mergeCell ref="C378:D378"/>
    <mergeCell ref="F378:H378"/>
    <mergeCell ref="C373:D373"/>
    <mergeCell ref="F373:H373"/>
    <mergeCell ref="C374:D374"/>
    <mergeCell ref="F374:H374"/>
    <mergeCell ref="C375:D375"/>
    <mergeCell ref="F375:H375"/>
    <mergeCell ref="C383:D383"/>
    <mergeCell ref="F383:H383"/>
    <mergeCell ref="C384:D384"/>
    <mergeCell ref="F384:H384"/>
    <mergeCell ref="C385:D385"/>
    <mergeCell ref="F385:H385"/>
    <mergeCell ref="C379:D379"/>
    <mergeCell ref="F379:H379"/>
    <mergeCell ref="C380:D380"/>
    <mergeCell ref="F380:H380"/>
    <mergeCell ref="C382:D382"/>
    <mergeCell ref="F382:H382"/>
    <mergeCell ref="C389:D389"/>
    <mergeCell ref="F389:H389"/>
    <mergeCell ref="C390:D390"/>
    <mergeCell ref="F390:H390"/>
    <mergeCell ref="C391:D391"/>
    <mergeCell ref="F391:H391"/>
    <mergeCell ref="C386:D386"/>
    <mergeCell ref="F386:H386"/>
    <mergeCell ref="C387:D387"/>
    <mergeCell ref="F387:H387"/>
    <mergeCell ref="C388:D388"/>
    <mergeCell ref="F388:H388"/>
    <mergeCell ref="C395:D395"/>
    <mergeCell ref="F395:H395"/>
    <mergeCell ref="C396:D396"/>
    <mergeCell ref="F396:H396"/>
    <mergeCell ref="C397:D397"/>
    <mergeCell ref="F397:H397"/>
    <mergeCell ref="C392:D392"/>
    <mergeCell ref="F392:H392"/>
    <mergeCell ref="C393:D393"/>
    <mergeCell ref="F393:H393"/>
    <mergeCell ref="C394:D394"/>
    <mergeCell ref="F394:H394"/>
    <mergeCell ref="C401:D401"/>
    <mergeCell ref="F401:H401"/>
    <mergeCell ref="C402:D402"/>
    <mergeCell ref="F402:H402"/>
    <mergeCell ref="C403:D403"/>
    <mergeCell ref="F403:H403"/>
    <mergeCell ref="C398:D398"/>
    <mergeCell ref="F398:H398"/>
    <mergeCell ref="C399:D399"/>
    <mergeCell ref="F399:H399"/>
    <mergeCell ref="C400:D400"/>
    <mergeCell ref="F400:H400"/>
    <mergeCell ref="C407:D407"/>
    <mergeCell ref="F407:H407"/>
    <mergeCell ref="C408:D408"/>
    <mergeCell ref="F408:H408"/>
    <mergeCell ref="C409:D409"/>
    <mergeCell ref="F409:H409"/>
    <mergeCell ref="C404:D404"/>
    <mergeCell ref="F404:H404"/>
    <mergeCell ref="C405:D405"/>
    <mergeCell ref="F405:H405"/>
    <mergeCell ref="C406:D406"/>
    <mergeCell ref="F406:H406"/>
    <mergeCell ref="C413:D413"/>
    <mergeCell ref="F413:H413"/>
    <mergeCell ref="C414:D414"/>
    <mergeCell ref="F414:H414"/>
    <mergeCell ref="C415:D415"/>
    <mergeCell ref="F415:H415"/>
    <mergeCell ref="C410:D410"/>
    <mergeCell ref="F410:H410"/>
    <mergeCell ref="C411:D411"/>
    <mergeCell ref="F411:H411"/>
    <mergeCell ref="C412:D412"/>
    <mergeCell ref="F412:H412"/>
    <mergeCell ref="C419:D419"/>
    <mergeCell ref="F419:H419"/>
    <mergeCell ref="C420:D420"/>
    <mergeCell ref="F420:H420"/>
    <mergeCell ref="C421:D421"/>
    <mergeCell ref="F421:H421"/>
    <mergeCell ref="C416:D416"/>
    <mergeCell ref="F416:H416"/>
    <mergeCell ref="C417:D417"/>
    <mergeCell ref="F417:H417"/>
    <mergeCell ref="C418:D418"/>
    <mergeCell ref="F418:H418"/>
    <mergeCell ref="C425:D425"/>
    <mergeCell ref="F425:H425"/>
    <mergeCell ref="C426:D426"/>
    <mergeCell ref="F426:H426"/>
    <mergeCell ref="C427:D427"/>
    <mergeCell ref="F427:H427"/>
    <mergeCell ref="C422:D422"/>
    <mergeCell ref="F422:H422"/>
    <mergeCell ref="C423:D423"/>
    <mergeCell ref="F423:H423"/>
    <mergeCell ref="C424:D424"/>
    <mergeCell ref="F424:H424"/>
    <mergeCell ref="C431:D431"/>
    <mergeCell ref="F431:H431"/>
    <mergeCell ref="C432:D432"/>
    <mergeCell ref="F432:H432"/>
    <mergeCell ref="C433:D433"/>
    <mergeCell ref="F433:H433"/>
    <mergeCell ref="C428:D428"/>
    <mergeCell ref="F428:H428"/>
    <mergeCell ref="C429:D429"/>
    <mergeCell ref="F429:H429"/>
    <mergeCell ref="C430:D430"/>
    <mergeCell ref="F430:H430"/>
    <mergeCell ref="C437:D437"/>
    <mergeCell ref="F437:H437"/>
    <mergeCell ref="C438:D438"/>
    <mergeCell ref="F438:H438"/>
    <mergeCell ref="C439:D439"/>
    <mergeCell ref="F439:H439"/>
    <mergeCell ref="C434:D434"/>
    <mergeCell ref="F434:H434"/>
    <mergeCell ref="C435:D435"/>
    <mergeCell ref="F435:H435"/>
    <mergeCell ref="C436:D436"/>
    <mergeCell ref="F436:H436"/>
    <mergeCell ref="C443:D443"/>
    <mergeCell ref="F443:H443"/>
    <mergeCell ref="C444:D444"/>
    <mergeCell ref="F444:H444"/>
    <mergeCell ref="C445:D445"/>
    <mergeCell ref="F445:H445"/>
    <mergeCell ref="C440:D440"/>
    <mergeCell ref="F440:H440"/>
    <mergeCell ref="C441:D441"/>
    <mergeCell ref="F441:H441"/>
    <mergeCell ref="C442:D442"/>
    <mergeCell ref="F442:H442"/>
    <mergeCell ref="C450:D450"/>
    <mergeCell ref="F450:H450"/>
    <mergeCell ref="C451:D451"/>
    <mergeCell ref="F451:H451"/>
    <mergeCell ref="C452:D452"/>
    <mergeCell ref="F452:H452"/>
    <mergeCell ref="C446:D446"/>
    <mergeCell ref="F446:H446"/>
    <mergeCell ref="C448:D448"/>
    <mergeCell ref="F448:H448"/>
    <mergeCell ref="C449:D449"/>
    <mergeCell ref="F449:H449"/>
    <mergeCell ref="F447:H447"/>
    <mergeCell ref="C456:D456"/>
    <mergeCell ref="F456:H456"/>
    <mergeCell ref="C457:D457"/>
    <mergeCell ref="F457:H457"/>
    <mergeCell ref="C458:D458"/>
    <mergeCell ref="F458:H458"/>
    <mergeCell ref="C453:D453"/>
    <mergeCell ref="F453:H453"/>
    <mergeCell ref="C454:D454"/>
    <mergeCell ref="F454:H454"/>
    <mergeCell ref="C455:D455"/>
    <mergeCell ref="F455:H455"/>
    <mergeCell ref="C462:D462"/>
    <mergeCell ref="F462:H462"/>
    <mergeCell ref="C463:D463"/>
    <mergeCell ref="F463:H463"/>
    <mergeCell ref="C464:D464"/>
    <mergeCell ref="F464:H464"/>
    <mergeCell ref="C459:D459"/>
    <mergeCell ref="F459:H459"/>
    <mergeCell ref="C460:D460"/>
    <mergeCell ref="F460:H460"/>
    <mergeCell ref="C461:D461"/>
    <mergeCell ref="F461:H461"/>
    <mergeCell ref="C470:D470"/>
    <mergeCell ref="F470:H470"/>
    <mergeCell ref="C465:D465"/>
    <mergeCell ref="F465:H465"/>
    <mergeCell ref="C466:D466"/>
    <mergeCell ref="F466:H466"/>
    <mergeCell ref="C467:D467"/>
    <mergeCell ref="F467:H467"/>
    <mergeCell ref="C468:D468"/>
    <mergeCell ref="F468:H468"/>
    <mergeCell ref="C469:D469"/>
    <mergeCell ref="F469:H469"/>
  </mergeCells>
  <pageMargins left="0.7" right="0.7" top="0.75" bottom="0.75" header="0.3" footer="0.3"/>
  <pageSetup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A70"/>
  <sheetViews>
    <sheetView zoomScaleNormal="100" workbookViewId="0">
      <selection activeCell="A2" sqref="A2:K2"/>
    </sheetView>
  </sheetViews>
  <sheetFormatPr defaultRowHeight="15.75" x14ac:dyDescent="0.25"/>
  <cols>
    <col min="1" max="1" width="5.7109375" style="102" customWidth="1"/>
    <col min="2" max="2" width="17.7109375" style="102" customWidth="1"/>
    <col min="3" max="3" width="2.7109375" style="102" customWidth="1"/>
    <col min="4" max="4" width="17.7109375" style="102" customWidth="1"/>
    <col min="5" max="5" width="2.7109375" style="102" customWidth="1"/>
    <col min="6" max="6" width="17.7109375" style="102" customWidth="1"/>
    <col min="7" max="7" width="2.7109375" style="102" customWidth="1"/>
    <col min="8" max="8" width="17.7109375" style="102" customWidth="1"/>
    <col min="9" max="9" width="2.7109375" style="102" customWidth="1"/>
    <col min="10" max="10" width="17.7109375" style="102" customWidth="1"/>
    <col min="11" max="11" width="2.7109375" style="102" customWidth="1"/>
    <col min="12" max="12" width="17.7109375" style="102" customWidth="1"/>
    <col min="13" max="13" width="2.7109375" style="102" customWidth="1"/>
    <col min="14" max="14" width="17.7109375" style="102" customWidth="1"/>
    <col min="15" max="15" width="2.7109375" style="102" customWidth="1"/>
    <col min="16" max="16" width="17.7109375" style="102" customWidth="1"/>
    <col min="17" max="17" width="2.7109375" style="102" customWidth="1"/>
    <col min="18" max="18" width="17.7109375" style="102" customWidth="1"/>
    <col min="19" max="20" width="9.7109375" style="102" customWidth="1"/>
    <col min="21" max="16384" width="9.140625" style="102"/>
  </cols>
  <sheetData>
    <row r="1" spans="1:16" ht="20.100000000000001" customHeight="1" x14ac:dyDescent="0.25">
      <c r="A1" s="119" t="s">
        <v>13308</v>
      </c>
      <c r="B1" s="119"/>
      <c r="C1" s="119"/>
      <c r="D1" s="119"/>
      <c r="E1" s="119"/>
      <c r="F1" s="119"/>
      <c r="G1" s="115"/>
      <c r="H1" s="115"/>
      <c r="I1" s="115"/>
      <c r="J1" s="115"/>
      <c r="K1" s="115"/>
      <c r="L1" s="158" t="str">
        <f>'Flavor Unfitness Worksheet'!J1</f>
        <v>Version 2021.1</v>
      </c>
    </row>
    <row r="2" spans="1:16" ht="56.25" customHeight="1" x14ac:dyDescent="0.25">
      <c r="A2" s="374" t="s">
        <v>13319</v>
      </c>
      <c r="B2" s="374"/>
      <c r="C2" s="374"/>
      <c r="D2" s="374"/>
      <c r="E2" s="374"/>
      <c r="F2" s="374"/>
      <c r="G2" s="374"/>
      <c r="H2" s="374"/>
      <c r="I2" s="374"/>
      <c r="J2" s="374"/>
      <c r="K2" s="374"/>
      <c r="L2" s="132"/>
      <c r="M2" s="132"/>
      <c r="N2" s="132"/>
      <c r="O2" s="132"/>
      <c r="P2" s="132"/>
    </row>
    <row r="3" spans="1:16" s="225" customFormat="1" ht="9.9499999999999993" customHeight="1" x14ac:dyDescent="0.2">
      <c r="A3" s="223"/>
      <c r="B3" s="224"/>
      <c r="C3" s="224"/>
      <c r="D3" s="224"/>
      <c r="E3" s="224"/>
      <c r="F3" s="224"/>
      <c r="G3" s="224"/>
      <c r="H3" s="224"/>
    </row>
    <row r="4" spans="1:16" s="225" customFormat="1" ht="14.1" customHeight="1" x14ac:dyDescent="0.2">
      <c r="B4" s="230" t="s">
        <v>13234</v>
      </c>
      <c r="C4" s="216"/>
      <c r="D4" s="216"/>
      <c r="E4" s="216"/>
      <c r="F4" s="216"/>
      <c r="G4" s="216"/>
      <c r="H4" s="240"/>
      <c r="I4" s="240"/>
      <c r="J4" s="216"/>
      <c r="K4" s="243"/>
      <c r="L4" s="244"/>
    </row>
    <row r="5" spans="1:16" s="225" customFormat="1" ht="14.1" customHeight="1" x14ac:dyDescent="0.2">
      <c r="B5" s="231" t="s">
        <v>13268</v>
      </c>
      <c r="C5" s="222"/>
      <c r="D5" s="222"/>
      <c r="E5" s="232"/>
      <c r="F5" s="239"/>
      <c r="G5" s="233" t="s">
        <v>4749</v>
      </c>
      <c r="H5" s="239"/>
      <c r="I5" s="239"/>
      <c r="J5" s="242"/>
      <c r="K5" s="233" t="s">
        <v>13237</v>
      </c>
      <c r="L5" s="245"/>
    </row>
    <row r="6" spans="1:16" s="225" customFormat="1" ht="14.1" customHeight="1" x14ac:dyDescent="0.2">
      <c r="B6" s="231" t="s">
        <v>13269</v>
      </c>
      <c r="C6" s="222"/>
      <c r="D6" s="222"/>
      <c r="E6" s="232"/>
      <c r="F6" s="239"/>
      <c r="G6" s="233" t="s">
        <v>13235</v>
      </c>
      <c r="H6" s="239"/>
      <c r="I6" s="239"/>
      <c r="J6" s="242"/>
      <c r="K6" s="232" t="s">
        <v>13243</v>
      </c>
      <c r="L6" s="245"/>
    </row>
    <row r="7" spans="1:16" s="225" customFormat="1" ht="14.1" customHeight="1" x14ac:dyDescent="0.2">
      <c r="B7" s="231" t="s">
        <v>13270</v>
      </c>
      <c r="C7" s="222"/>
      <c r="D7" s="222"/>
      <c r="E7" s="232"/>
      <c r="F7" s="239"/>
      <c r="G7" s="233" t="s">
        <v>13236</v>
      </c>
      <c r="H7" s="239"/>
      <c r="I7" s="239"/>
      <c r="J7" s="242"/>
      <c r="K7" s="233" t="s">
        <v>13238</v>
      </c>
      <c r="L7" s="245"/>
    </row>
    <row r="8" spans="1:16" s="225" customFormat="1" ht="14.1" customHeight="1" x14ac:dyDescent="0.2">
      <c r="B8" s="234" t="s">
        <v>13271</v>
      </c>
      <c r="C8" s="222"/>
      <c r="D8" s="222"/>
      <c r="E8" s="232"/>
      <c r="F8" s="239"/>
      <c r="G8" s="233" t="s">
        <v>13240</v>
      </c>
      <c r="H8" s="239"/>
      <c r="I8" s="239"/>
      <c r="J8" s="242"/>
      <c r="K8" s="233" t="s">
        <v>13241</v>
      </c>
      <c r="L8" s="245"/>
    </row>
    <row r="9" spans="1:16" s="225" customFormat="1" ht="14.1" customHeight="1" x14ac:dyDescent="0.2">
      <c r="B9" s="231" t="s">
        <v>13267</v>
      </c>
      <c r="C9" s="222"/>
      <c r="D9" s="222"/>
      <c r="E9" s="232"/>
      <c r="F9" s="239"/>
      <c r="G9" s="233" t="s">
        <v>13242</v>
      </c>
      <c r="H9" s="239"/>
      <c r="I9" s="239"/>
      <c r="J9" s="242"/>
      <c r="K9" s="233" t="s">
        <v>13244</v>
      </c>
      <c r="L9" s="245"/>
    </row>
    <row r="10" spans="1:16" s="225" customFormat="1" ht="16.5" customHeight="1" x14ac:dyDescent="0.2">
      <c r="B10" s="235" t="s">
        <v>13266</v>
      </c>
      <c r="C10" s="236"/>
      <c r="D10" s="236"/>
      <c r="E10" s="237"/>
      <c r="F10" s="241"/>
      <c r="G10" s="238" t="s">
        <v>13239</v>
      </c>
      <c r="H10" s="241"/>
      <c r="I10" s="241"/>
      <c r="J10" s="246"/>
      <c r="K10" s="236" t="s">
        <v>13245</v>
      </c>
      <c r="L10" s="247"/>
    </row>
    <row r="11" spans="1:16" s="225" customFormat="1" ht="15" customHeight="1" x14ac:dyDescent="0.2">
      <c r="A11" s="226"/>
      <c r="B11" s="224"/>
      <c r="C11" s="224"/>
      <c r="D11" s="224"/>
      <c r="E11" s="224"/>
      <c r="G11" s="224"/>
      <c r="H11" s="224"/>
    </row>
    <row r="12" spans="1:16" s="253" customFormat="1" ht="15" customHeight="1" x14ac:dyDescent="0.2">
      <c r="A12" s="252"/>
      <c r="B12" s="377"/>
      <c r="C12" s="378"/>
      <c r="D12" s="378"/>
      <c r="E12" s="378"/>
      <c r="F12" s="378"/>
      <c r="G12" s="378"/>
      <c r="H12" s="378"/>
      <c r="I12" s="378"/>
      <c r="J12" s="378"/>
      <c r="K12" s="378"/>
      <c r="L12" s="379"/>
    </row>
    <row r="13" spans="1:16" s="253" customFormat="1" ht="15" customHeight="1" x14ac:dyDescent="0.2">
      <c r="A13" s="254"/>
      <c r="B13" s="380"/>
      <c r="C13" s="381"/>
      <c r="D13" s="381"/>
      <c r="E13" s="381"/>
      <c r="F13" s="381"/>
      <c r="G13" s="381"/>
      <c r="H13" s="381"/>
      <c r="I13" s="381"/>
      <c r="J13" s="381"/>
      <c r="K13" s="381"/>
      <c r="L13" s="382"/>
    </row>
    <row r="14" spans="1:16" s="253" customFormat="1" ht="15" customHeight="1" x14ac:dyDescent="0.2">
      <c r="A14" s="255"/>
      <c r="B14" s="380"/>
      <c r="C14" s="381"/>
      <c r="D14" s="381"/>
      <c r="E14" s="381"/>
      <c r="F14" s="381"/>
      <c r="G14" s="381"/>
      <c r="H14" s="381"/>
      <c r="I14" s="381"/>
      <c r="J14" s="381"/>
      <c r="K14" s="381"/>
      <c r="L14" s="382"/>
    </row>
    <row r="15" spans="1:16" s="253" customFormat="1" ht="15" customHeight="1" x14ac:dyDescent="0.2">
      <c r="A15" s="254"/>
      <c r="B15" s="380"/>
      <c r="C15" s="381"/>
      <c r="D15" s="381"/>
      <c r="E15" s="381"/>
      <c r="F15" s="381"/>
      <c r="G15" s="381"/>
      <c r="H15" s="381"/>
      <c r="I15" s="381"/>
      <c r="J15" s="381"/>
      <c r="K15" s="381"/>
      <c r="L15" s="382"/>
    </row>
    <row r="16" spans="1:16" s="253" customFormat="1" ht="15" customHeight="1" x14ac:dyDescent="0.2">
      <c r="A16" s="255"/>
      <c r="B16" s="380"/>
      <c r="C16" s="381"/>
      <c r="D16" s="381"/>
      <c r="E16" s="381"/>
      <c r="F16" s="381"/>
      <c r="G16" s="381"/>
      <c r="H16" s="381"/>
      <c r="I16" s="381"/>
      <c r="J16" s="381"/>
      <c r="K16" s="381"/>
      <c r="L16" s="382"/>
    </row>
    <row r="17" spans="1:35" s="253" customFormat="1" ht="15" customHeight="1" x14ac:dyDescent="0.2">
      <c r="A17" s="254"/>
      <c r="B17" s="383"/>
      <c r="C17" s="384"/>
      <c r="D17" s="384"/>
      <c r="E17" s="384"/>
      <c r="F17" s="384"/>
      <c r="G17" s="384"/>
      <c r="H17" s="384"/>
      <c r="I17" s="384"/>
      <c r="J17" s="384"/>
      <c r="K17" s="384"/>
      <c r="L17" s="385"/>
    </row>
    <row r="18" spans="1:35" s="253" customFormat="1" ht="15" customHeight="1" x14ac:dyDescent="0.2">
      <c r="A18" s="255"/>
      <c r="B18" s="256"/>
      <c r="C18" s="256"/>
      <c r="D18" s="256"/>
      <c r="E18" s="256"/>
      <c r="F18" s="256"/>
      <c r="G18" s="256"/>
      <c r="H18" s="256"/>
      <c r="I18" s="256"/>
      <c r="J18" s="256"/>
      <c r="K18" s="256"/>
      <c r="L18" s="256"/>
    </row>
    <row r="19" spans="1:35" s="108" customFormat="1" ht="14.1" customHeight="1" x14ac:dyDescent="0.25">
      <c r="B19" s="386" t="s">
        <v>12168</v>
      </c>
      <c r="C19" s="386"/>
      <c r="D19" s="386"/>
      <c r="E19" s="386"/>
      <c r="F19" s="386"/>
      <c r="G19" s="386"/>
      <c r="H19" s="386"/>
      <c r="I19" s="386"/>
      <c r="J19" s="386"/>
      <c r="K19" s="386"/>
      <c r="L19" s="386"/>
      <c r="M19" s="133"/>
      <c r="N19" s="133"/>
      <c r="O19" s="134"/>
      <c r="Q19" s="133"/>
      <c r="R19" s="133"/>
      <c r="W19" s="102"/>
      <c r="X19" s="122"/>
      <c r="Z19" s="102"/>
      <c r="AB19" s="122"/>
      <c r="AC19" s="122"/>
      <c r="AD19" s="102"/>
      <c r="AE19" s="122"/>
      <c r="AF19" s="122"/>
      <c r="AG19" s="122"/>
      <c r="AI19" s="102"/>
    </row>
    <row r="20" spans="1:35" s="108" customFormat="1" ht="14.1" customHeight="1" x14ac:dyDescent="0.25">
      <c r="B20" s="133" t="s">
        <v>11572</v>
      </c>
      <c r="C20" s="133"/>
      <c r="D20" s="133"/>
      <c r="E20" s="133"/>
      <c r="F20" s="133"/>
      <c r="G20" s="133"/>
      <c r="H20" s="133"/>
      <c r="I20" s="133"/>
      <c r="J20" s="133"/>
      <c r="K20" s="133"/>
      <c r="L20" s="133"/>
      <c r="M20" s="133"/>
      <c r="N20" s="133"/>
      <c r="O20" s="134"/>
      <c r="Q20" s="133"/>
      <c r="R20" s="133"/>
      <c r="W20" s="102"/>
      <c r="X20" s="122"/>
      <c r="Z20" s="102"/>
      <c r="AB20" s="122"/>
      <c r="AC20" s="122"/>
      <c r="AD20" s="102"/>
      <c r="AE20" s="122"/>
      <c r="AF20" s="122"/>
      <c r="AG20" s="122"/>
      <c r="AI20" s="102"/>
    </row>
    <row r="21" spans="1:35" s="108" customFormat="1" ht="14.1" customHeight="1" x14ac:dyDescent="0.25">
      <c r="B21" s="133" t="s">
        <v>11570</v>
      </c>
      <c r="C21" s="133"/>
      <c r="E21" s="133"/>
      <c r="F21" s="133"/>
      <c r="G21" s="133"/>
      <c r="H21" s="133"/>
      <c r="I21" s="133"/>
      <c r="K21" s="133"/>
      <c r="L21" s="133"/>
      <c r="M21" s="133"/>
      <c r="O21" s="134"/>
      <c r="Q21" s="133"/>
      <c r="R21" s="133"/>
      <c r="W21" s="102"/>
      <c r="X21" s="122"/>
      <c r="Z21" s="102"/>
      <c r="AB21" s="122"/>
      <c r="AC21" s="122"/>
      <c r="AD21" s="102"/>
      <c r="AE21" s="122"/>
      <c r="AF21" s="122"/>
      <c r="AG21" s="122"/>
      <c r="AI21" s="102"/>
    </row>
    <row r="22" spans="1:35" s="108" customFormat="1" ht="14.1" customHeight="1" x14ac:dyDescent="0.25">
      <c r="B22" s="133" t="s">
        <v>11571</v>
      </c>
      <c r="C22" s="133"/>
      <c r="E22" s="133"/>
      <c r="F22" s="133"/>
      <c r="G22" s="133"/>
      <c r="I22" s="133"/>
      <c r="J22" s="133"/>
      <c r="K22" s="133"/>
      <c r="L22" s="133"/>
      <c r="M22" s="133"/>
      <c r="N22" s="133"/>
      <c r="O22" s="134"/>
      <c r="P22" s="133"/>
      <c r="Q22" s="133"/>
      <c r="R22" s="133"/>
      <c r="W22" s="102"/>
      <c r="X22" s="122"/>
      <c r="Z22" s="102"/>
      <c r="AB22" s="122"/>
      <c r="AC22" s="122"/>
      <c r="AD22" s="102"/>
      <c r="AE22" s="122"/>
      <c r="AF22" s="122"/>
      <c r="AG22" s="122"/>
      <c r="AI22" s="102"/>
    </row>
    <row r="23" spans="1:35" s="108" customFormat="1" ht="14.1" customHeight="1" x14ac:dyDescent="0.25">
      <c r="B23" s="133"/>
      <c r="C23" s="133"/>
      <c r="E23" s="133"/>
      <c r="F23" s="133"/>
      <c r="G23" s="133"/>
      <c r="H23" s="133"/>
      <c r="I23" s="133"/>
      <c r="J23" s="133"/>
      <c r="K23" s="133"/>
      <c r="L23" s="133"/>
      <c r="M23" s="133"/>
      <c r="N23" s="133"/>
      <c r="O23" s="134"/>
      <c r="Q23" s="133"/>
      <c r="W23" s="102"/>
      <c r="X23" s="122"/>
      <c r="Z23" s="102"/>
      <c r="AB23" s="122"/>
      <c r="AC23" s="122"/>
      <c r="AD23" s="102"/>
      <c r="AE23" s="122"/>
      <c r="AF23" s="122"/>
      <c r="AG23" s="122"/>
      <c r="AI23" s="102"/>
    </row>
    <row r="24" spans="1:35" s="108" customFormat="1" ht="14.1" customHeight="1" x14ac:dyDescent="0.25">
      <c r="B24" s="386" t="s">
        <v>12167</v>
      </c>
      <c r="C24" s="386"/>
      <c r="D24" s="386"/>
      <c r="E24" s="386"/>
      <c r="F24" s="386"/>
      <c r="G24" s="386"/>
      <c r="H24" s="386"/>
      <c r="I24" s="386"/>
      <c r="J24" s="386"/>
      <c r="K24" s="386"/>
      <c r="L24" s="386"/>
      <c r="M24" s="133"/>
      <c r="N24" s="133"/>
      <c r="O24" s="134"/>
      <c r="P24" s="133"/>
      <c r="Q24" s="133"/>
      <c r="R24" s="133"/>
      <c r="W24" s="102"/>
      <c r="X24" s="122"/>
      <c r="Z24" s="102"/>
      <c r="AB24" s="122"/>
      <c r="AC24" s="122"/>
      <c r="AD24" s="102"/>
      <c r="AE24" s="122"/>
      <c r="AF24" s="122"/>
      <c r="AG24" s="122"/>
      <c r="AI24" s="102"/>
    </row>
    <row r="25" spans="1:35" s="108" customFormat="1" ht="14.1" customHeight="1" x14ac:dyDescent="0.25">
      <c r="B25" s="133" t="s">
        <v>12156</v>
      </c>
      <c r="C25" s="163"/>
      <c r="D25" s="163"/>
      <c r="E25" s="163"/>
      <c r="F25" s="163"/>
      <c r="G25" s="163"/>
      <c r="H25" s="163"/>
      <c r="I25" s="163"/>
      <c r="J25" s="163"/>
      <c r="K25" s="163"/>
      <c r="L25" s="163"/>
      <c r="M25" s="133"/>
      <c r="N25" s="133"/>
      <c r="O25" s="134"/>
      <c r="P25" s="133"/>
      <c r="Q25" s="133"/>
      <c r="R25" s="133"/>
      <c r="W25" s="102"/>
      <c r="X25" s="122"/>
      <c r="Z25" s="102"/>
      <c r="AB25" s="122"/>
      <c r="AC25" s="122"/>
      <c r="AD25" s="102"/>
      <c r="AE25" s="122"/>
      <c r="AF25" s="122"/>
      <c r="AG25" s="122"/>
      <c r="AI25" s="102"/>
    </row>
    <row r="26" spans="1:35" s="108" customFormat="1" ht="14.1" customHeight="1" x14ac:dyDescent="0.25">
      <c r="B26" s="133"/>
      <c r="C26" s="163"/>
      <c r="D26" s="163"/>
      <c r="E26" s="163"/>
      <c r="F26" s="163"/>
      <c r="G26" s="163"/>
      <c r="H26" s="163"/>
      <c r="I26" s="163"/>
      <c r="J26" s="163"/>
      <c r="K26" s="163"/>
      <c r="L26" s="163"/>
      <c r="M26" s="133"/>
      <c r="N26" s="133"/>
      <c r="O26" s="134"/>
      <c r="P26" s="133"/>
      <c r="Q26" s="133"/>
      <c r="R26" s="133"/>
      <c r="W26" s="102"/>
      <c r="X26" s="122"/>
      <c r="Z26" s="102"/>
      <c r="AB26" s="122"/>
      <c r="AC26" s="122"/>
      <c r="AD26" s="102"/>
      <c r="AE26" s="122"/>
      <c r="AF26" s="122"/>
      <c r="AG26" s="122"/>
      <c r="AI26" s="102"/>
    </row>
    <row r="27" spans="1:35" ht="48" customHeight="1" x14ac:dyDescent="0.25">
      <c r="B27" s="387" t="s">
        <v>12165</v>
      </c>
      <c r="C27" s="387"/>
      <c r="D27" s="387"/>
      <c r="E27" s="387"/>
      <c r="F27" s="387"/>
      <c r="G27" s="387"/>
      <c r="H27" s="387"/>
      <c r="I27" s="387"/>
      <c r="J27" s="387"/>
      <c r="K27" s="162"/>
      <c r="L27" s="162"/>
      <c r="M27" s="162"/>
      <c r="N27" s="123"/>
    </row>
    <row r="28" spans="1:35" s="133" customFormat="1" ht="14.1" customHeight="1" x14ac:dyDescent="0.2">
      <c r="B28" s="133" t="s">
        <v>11567</v>
      </c>
      <c r="I28" s="135"/>
      <c r="K28" s="135"/>
      <c r="M28" s="135"/>
      <c r="Q28" s="135"/>
    </row>
    <row r="29" spans="1:35" s="133" customFormat="1" ht="14.1" customHeight="1" x14ac:dyDescent="0.2">
      <c r="B29" s="133" t="s">
        <v>11568</v>
      </c>
      <c r="I29" s="135"/>
      <c r="K29" s="135"/>
      <c r="M29" s="135"/>
      <c r="Q29" s="135"/>
    </row>
    <row r="30" spans="1:35" s="133" customFormat="1" ht="14.1" customHeight="1" x14ac:dyDescent="0.2">
      <c r="B30" s="133" t="s">
        <v>11569</v>
      </c>
      <c r="I30" s="135"/>
      <c r="K30" s="135"/>
      <c r="M30" s="135"/>
      <c r="Q30" s="135"/>
    </row>
    <row r="31" spans="1:35" s="133" customFormat="1" ht="14.1" customHeight="1" x14ac:dyDescent="0.2">
      <c r="B31" s="133" t="s">
        <v>12158</v>
      </c>
      <c r="I31" s="135"/>
      <c r="K31" s="135"/>
      <c r="M31" s="135"/>
      <c r="Q31" s="135"/>
    </row>
    <row r="32" spans="1:35" s="133" customFormat="1" ht="14.1" customHeight="1" x14ac:dyDescent="0.2">
      <c r="B32" s="133" t="s">
        <v>12161</v>
      </c>
      <c r="I32" s="136"/>
      <c r="J32" s="136"/>
      <c r="K32" s="136"/>
      <c r="M32" s="136"/>
      <c r="Q32" s="136"/>
      <c r="R32" s="136"/>
    </row>
    <row r="33" spans="1:35" s="133" customFormat="1" ht="14.1" customHeight="1" x14ac:dyDescent="0.2">
      <c r="B33" s="133" t="s">
        <v>12159</v>
      </c>
      <c r="I33" s="136"/>
      <c r="J33" s="136"/>
      <c r="K33" s="136"/>
      <c r="M33" s="136"/>
      <c r="Q33" s="136"/>
      <c r="R33" s="136"/>
    </row>
    <row r="34" spans="1:35" s="133" customFormat="1" ht="14.1" customHeight="1" x14ac:dyDescent="0.2">
      <c r="B34" s="133" t="s">
        <v>12160</v>
      </c>
      <c r="I34" s="136"/>
      <c r="J34" s="136"/>
      <c r="K34" s="136"/>
      <c r="M34" s="136"/>
      <c r="Q34" s="136"/>
      <c r="R34" s="136"/>
    </row>
    <row r="35" spans="1:35" s="133" customFormat="1" ht="14.1" customHeight="1" x14ac:dyDescent="0.2">
      <c r="B35" s="133" t="s">
        <v>12162</v>
      </c>
      <c r="I35" s="136"/>
      <c r="J35" s="136"/>
      <c r="K35" s="136"/>
      <c r="M35" s="136"/>
      <c r="Q35" s="136"/>
      <c r="R35" s="136"/>
    </row>
    <row r="36" spans="1:35" s="133" customFormat="1" ht="14.1" customHeight="1" x14ac:dyDescent="0.2">
      <c r="B36" s="133" t="s">
        <v>12163</v>
      </c>
      <c r="I36" s="136"/>
      <c r="J36" s="136"/>
      <c r="K36" s="136"/>
      <c r="M36" s="136"/>
      <c r="Q36" s="136"/>
      <c r="R36" s="136"/>
    </row>
    <row r="37" spans="1:35" s="133" customFormat="1" ht="14.1" customHeight="1" x14ac:dyDescent="0.2">
      <c r="B37" s="133" t="s">
        <v>12164</v>
      </c>
      <c r="I37" s="136"/>
      <c r="J37" s="136"/>
      <c r="K37" s="136"/>
      <c r="M37" s="136"/>
      <c r="Q37" s="136"/>
      <c r="R37" s="136"/>
      <c r="V37" s="117"/>
      <c r="W37" s="117"/>
      <c r="X37" s="117"/>
      <c r="Y37" s="117"/>
      <c r="Z37" s="117"/>
      <c r="AA37" s="117"/>
      <c r="AB37" s="117"/>
      <c r="AC37" s="117"/>
      <c r="AD37" s="117"/>
      <c r="AE37" s="117"/>
      <c r="AF37" s="117"/>
      <c r="AG37" s="117"/>
      <c r="AH37" s="117"/>
      <c r="AI37" s="117"/>
    </row>
    <row r="38" spans="1:35" s="133" customFormat="1" ht="14.1" customHeight="1" x14ac:dyDescent="0.2">
      <c r="I38" s="136"/>
      <c r="J38" s="136"/>
      <c r="K38" s="136"/>
      <c r="M38" s="136"/>
      <c r="Q38" s="136"/>
      <c r="R38" s="136"/>
      <c r="V38" s="117"/>
      <c r="W38" s="117"/>
      <c r="X38" s="117"/>
      <c r="Y38" s="117"/>
      <c r="Z38" s="117"/>
      <c r="AA38" s="117"/>
      <c r="AB38" s="117"/>
      <c r="AC38" s="117"/>
      <c r="AD38" s="117"/>
      <c r="AE38" s="117"/>
      <c r="AF38" s="117"/>
      <c r="AG38" s="117"/>
      <c r="AH38" s="117"/>
      <c r="AI38" s="117"/>
    </row>
    <row r="39" spans="1:35" ht="18.75" customHeight="1" x14ac:dyDescent="0.25">
      <c r="A39" s="374" t="s">
        <v>12166</v>
      </c>
      <c r="B39" s="374"/>
      <c r="C39" s="374"/>
      <c r="D39" s="374"/>
      <c r="E39" s="374"/>
      <c r="F39" s="374"/>
      <c r="G39" s="374"/>
      <c r="H39" s="374"/>
      <c r="I39" s="374"/>
      <c r="J39" s="374"/>
      <c r="K39" s="374"/>
      <c r="M39" s="132"/>
      <c r="N39" s="132"/>
      <c r="O39" s="131"/>
      <c r="P39" s="131"/>
      <c r="Q39" s="131"/>
      <c r="R39" s="131"/>
      <c r="S39" s="131"/>
      <c r="T39" s="131"/>
      <c r="U39" s="131"/>
      <c r="V39" s="117"/>
      <c r="W39" s="117"/>
      <c r="X39" s="117"/>
      <c r="Y39" s="117"/>
      <c r="Z39" s="117"/>
      <c r="AA39" s="117"/>
      <c r="AB39" s="117"/>
      <c r="AC39" s="117"/>
      <c r="AD39" s="117"/>
      <c r="AE39" s="117"/>
      <c r="AF39" s="117"/>
      <c r="AG39" s="117"/>
      <c r="AH39" s="117"/>
      <c r="AI39" s="117"/>
    </row>
    <row r="40" spans="1:35" ht="20.100000000000001" customHeight="1" x14ac:dyDescent="0.25">
      <c r="A40" s="374"/>
      <c r="B40" s="374"/>
      <c r="C40" s="374"/>
      <c r="D40" s="374"/>
      <c r="E40" s="374"/>
      <c r="F40" s="374"/>
      <c r="G40" s="374"/>
      <c r="H40" s="374"/>
      <c r="I40" s="374"/>
      <c r="J40" s="374"/>
      <c r="K40" s="374"/>
      <c r="M40" s="132"/>
      <c r="N40" s="132"/>
      <c r="V40" s="117"/>
      <c r="W40" s="117"/>
      <c r="X40" s="117"/>
      <c r="Y40" s="117"/>
      <c r="Z40" s="117"/>
      <c r="AA40" s="117"/>
      <c r="AB40" s="117"/>
      <c r="AC40" s="117"/>
      <c r="AD40" s="117"/>
      <c r="AE40" s="117"/>
      <c r="AF40" s="117"/>
      <c r="AG40" s="117"/>
      <c r="AH40" s="117"/>
      <c r="AI40" s="117"/>
    </row>
    <row r="41" spans="1:35" ht="9.9499999999999993" customHeight="1" x14ac:dyDescent="0.25">
      <c r="B41" s="164"/>
      <c r="C41" s="164"/>
      <c r="D41" s="164"/>
      <c r="E41" s="164"/>
      <c r="F41" s="164"/>
      <c r="G41" s="164"/>
      <c r="H41" s="164"/>
      <c r="I41" s="164"/>
      <c r="J41" s="164"/>
      <c r="K41" s="164"/>
      <c r="L41" s="164"/>
      <c r="M41" s="164"/>
      <c r="N41" s="164"/>
      <c r="V41" s="117"/>
      <c r="W41" s="117"/>
      <c r="X41" s="117"/>
      <c r="Y41" s="117"/>
      <c r="Z41" s="117"/>
      <c r="AA41" s="117"/>
      <c r="AB41" s="117"/>
      <c r="AC41" s="117"/>
      <c r="AD41" s="117"/>
      <c r="AE41" s="117"/>
      <c r="AF41" s="117"/>
      <c r="AG41" s="117"/>
      <c r="AH41" s="117"/>
      <c r="AI41" s="117"/>
    </row>
    <row r="42" spans="1:35" ht="20.100000000000001" customHeight="1" x14ac:dyDescent="0.25">
      <c r="A42" s="137" t="s">
        <v>11555</v>
      </c>
      <c r="C42" s="137"/>
      <c r="D42" s="137"/>
      <c r="E42" s="137"/>
      <c r="F42" s="118"/>
      <c r="G42" s="118"/>
      <c r="V42" s="117"/>
      <c r="W42" s="117"/>
      <c r="X42" s="117"/>
      <c r="Y42" s="117"/>
      <c r="Z42" s="117"/>
      <c r="AA42" s="117"/>
      <c r="AB42" s="117"/>
      <c r="AC42" s="117"/>
      <c r="AD42" s="117"/>
      <c r="AE42" s="117"/>
      <c r="AF42" s="117"/>
      <c r="AG42" s="117"/>
      <c r="AH42" s="117"/>
      <c r="AI42" s="117"/>
    </row>
    <row r="43" spans="1:35" s="105" customFormat="1" ht="30" x14ac:dyDescent="0.25">
      <c r="B43" s="120" t="s">
        <v>11557</v>
      </c>
      <c r="C43" s="103"/>
      <c r="D43" s="120" t="s">
        <v>11575</v>
      </c>
      <c r="E43" s="104"/>
      <c r="F43" s="120" t="s">
        <v>11574</v>
      </c>
      <c r="G43" s="104"/>
      <c r="H43" s="120" t="s">
        <v>11558</v>
      </c>
      <c r="J43" s="120" t="s">
        <v>11402</v>
      </c>
      <c r="P43" s="137"/>
      <c r="Q43" s="137"/>
      <c r="R43" s="137"/>
      <c r="S43" s="137"/>
      <c r="T43" s="137"/>
      <c r="V43" s="117"/>
      <c r="W43" s="117"/>
      <c r="X43" s="117"/>
      <c r="Y43" s="117"/>
      <c r="Z43" s="117"/>
      <c r="AA43" s="117"/>
      <c r="AB43" s="117"/>
      <c r="AC43" s="117"/>
      <c r="AD43" s="117"/>
      <c r="AE43" s="117"/>
      <c r="AF43" s="117"/>
      <c r="AG43" s="117"/>
      <c r="AH43" s="117"/>
      <c r="AI43" s="117"/>
    </row>
    <row r="44" spans="1:35" ht="24.95" customHeight="1" x14ac:dyDescent="0.25">
      <c r="B44" s="106"/>
      <c r="C44" s="100"/>
      <c r="D44" s="141"/>
      <c r="E44" s="101"/>
      <c r="F44" s="106"/>
      <c r="G44" s="101"/>
      <c r="H44" s="227" t="str">
        <f>IF(F44&gt;0,((B44-(B44*D44))/F44),"-")</f>
        <v>-</v>
      </c>
      <c r="J44" s="228" t="str">
        <f>IF(ISNUMBER(H44),IF(H44&gt;=0.995,"YES","-"),"-")</f>
        <v>-</v>
      </c>
      <c r="P44" s="137"/>
      <c r="Q44" s="137"/>
      <c r="R44" s="137"/>
      <c r="S44" s="137"/>
      <c r="T44" s="137"/>
      <c r="V44" s="117"/>
      <c r="W44" s="117"/>
      <c r="X44" s="117"/>
      <c r="Y44" s="117"/>
      <c r="Z44" s="117"/>
      <c r="AA44" s="117"/>
      <c r="AB44" s="117"/>
      <c r="AC44" s="117"/>
      <c r="AD44" s="117"/>
      <c r="AE44" s="117"/>
      <c r="AF44" s="117"/>
      <c r="AG44" s="117"/>
      <c r="AH44" s="117"/>
      <c r="AI44" s="117"/>
    </row>
    <row r="45" spans="1:35" ht="20.100000000000001" customHeight="1" x14ac:dyDescent="0.25">
      <c r="B45" s="100"/>
      <c r="C45" s="100"/>
      <c r="D45" s="100"/>
      <c r="E45" s="101"/>
      <c r="F45" s="101"/>
      <c r="G45" s="101"/>
      <c r="V45" s="117"/>
      <c r="W45" s="117"/>
      <c r="X45" s="117"/>
      <c r="Y45" s="117"/>
      <c r="Z45" s="117"/>
      <c r="AA45" s="117"/>
      <c r="AB45" s="117"/>
      <c r="AC45" s="117"/>
      <c r="AD45" s="117"/>
      <c r="AE45" s="117"/>
      <c r="AF45" s="117"/>
      <c r="AG45" s="117"/>
      <c r="AH45" s="117"/>
      <c r="AI45" s="117"/>
    </row>
    <row r="46" spans="1:35" ht="20.100000000000001" customHeight="1" x14ac:dyDescent="0.25">
      <c r="A46" s="137" t="s">
        <v>11556</v>
      </c>
      <c r="C46" s="137"/>
      <c r="D46" s="137"/>
      <c r="E46" s="137"/>
      <c r="F46" s="118"/>
      <c r="G46" s="118"/>
      <c r="V46" s="117"/>
      <c r="W46" s="117"/>
      <c r="X46" s="117"/>
      <c r="Y46" s="117"/>
      <c r="Z46" s="117"/>
      <c r="AA46" s="117"/>
      <c r="AB46" s="117"/>
      <c r="AC46" s="117"/>
      <c r="AD46" s="117"/>
      <c r="AE46" s="117"/>
      <c r="AF46" s="117"/>
      <c r="AG46" s="117"/>
      <c r="AH46" s="117"/>
      <c r="AI46" s="117"/>
    </row>
    <row r="47" spans="1:35" s="105" customFormat="1" ht="31.5" x14ac:dyDescent="0.25">
      <c r="B47" s="113" t="s">
        <v>11559</v>
      </c>
      <c r="C47" s="103"/>
      <c r="D47" s="120" t="s">
        <v>11575</v>
      </c>
      <c r="E47" s="104"/>
      <c r="F47" s="113" t="s">
        <v>11573</v>
      </c>
      <c r="G47" s="104"/>
      <c r="H47" s="113" t="s">
        <v>11558</v>
      </c>
      <c r="J47" s="113" t="s">
        <v>11402</v>
      </c>
      <c r="V47" s="117"/>
      <c r="W47" s="117"/>
      <c r="X47" s="117"/>
      <c r="Y47" s="117"/>
      <c r="Z47" s="117"/>
      <c r="AA47" s="117"/>
      <c r="AB47" s="117"/>
      <c r="AC47" s="117"/>
      <c r="AD47" s="117"/>
      <c r="AE47" s="117"/>
      <c r="AF47" s="117"/>
      <c r="AG47" s="117"/>
      <c r="AH47" s="117"/>
      <c r="AI47" s="117"/>
    </row>
    <row r="48" spans="1:35" ht="24.95" customHeight="1" x14ac:dyDescent="0.25">
      <c r="B48" s="106"/>
      <c r="C48" s="100"/>
      <c r="D48" s="141"/>
      <c r="E48" s="101"/>
      <c r="F48" s="106"/>
      <c r="G48" s="101"/>
      <c r="H48" s="227" t="str">
        <f>IF(F48&gt;0,(((B48/453.5924)-((B48/453.5924)*D48))/(F48/3785.33)),"-")</f>
        <v>-</v>
      </c>
      <c r="J48" s="228" t="str">
        <f>IF(ISNUMBER(H48),IF(H48&gt;=0.995,"YES","-"),"-")</f>
        <v>-</v>
      </c>
    </row>
    <row r="49" spans="1:14" ht="20.100000000000001" customHeight="1" x14ac:dyDescent="0.25">
      <c r="B49" s="100"/>
      <c r="C49" s="100"/>
      <c r="D49" s="100"/>
      <c r="E49" s="101"/>
      <c r="F49" s="101"/>
      <c r="G49" s="101"/>
    </row>
    <row r="50" spans="1:14" ht="20.100000000000001" customHeight="1" x14ac:dyDescent="0.25">
      <c r="A50" s="137" t="s">
        <v>11562</v>
      </c>
      <c r="C50" s="137"/>
      <c r="D50" s="137"/>
      <c r="E50" s="137"/>
      <c r="F50" s="118"/>
      <c r="G50" s="118"/>
    </row>
    <row r="51" spans="1:14" s="105" customFormat="1" ht="31.5" x14ac:dyDescent="0.25">
      <c r="B51" s="113" t="s">
        <v>11560</v>
      </c>
      <c r="C51" s="103"/>
      <c r="D51" s="120" t="s">
        <v>11575</v>
      </c>
      <c r="E51" s="104"/>
      <c r="F51" s="113" t="s">
        <v>11561</v>
      </c>
      <c r="G51" s="104"/>
      <c r="H51" s="113" t="s">
        <v>11558</v>
      </c>
      <c r="J51" s="113" t="s">
        <v>11402</v>
      </c>
    </row>
    <row r="52" spans="1:14" ht="24.95" customHeight="1" x14ac:dyDescent="0.25">
      <c r="B52" s="106"/>
      <c r="C52" s="100"/>
      <c r="D52" s="141"/>
      <c r="E52" s="101"/>
      <c r="F52" s="106"/>
      <c r="G52" s="101"/>
      <c r="H52" s="227" t="str">
        <f>IF(F52&gt;0,(((B52/16)-((B52/16)*D52))/(F52/128)),"-")</f>
        <v>-</v>
      </c>
      <c r="J52" s="228" t="str">
        <f>IF(ISNUMBER(H52),IF(H52&gt;=0.995,"YES","-"),"-")</f>
        <v>-</v>
      </c>
    </row>
    <row r="53" spans="1:14" ht="20.100000000000001" customHeight="1" x14ac:dyDescent="0.25"/>
    <row r="54" spans="1:14" ht="20.100000000000001" customHeight="1" x14ac:dyDescent="0.25">
      <c r="A54" s="116" t="s">
        <v>11563</v>
      </c>
    </row>
    <row r="55" spans="1:14" ht="9.9499999999999993" customHeight="1" x14ac:dyDescent="0.25">
      <c r="A55" s="116"/>
    </row>
    <row r="56" spans="1:14" s="131" customFormat="1" ht="20.100000000000001" customHeight="1" x14ac:dyDescent="0.25">
      <c r="A56" s="139"/>
      <c r="B56" s="376" t="s">
        <v>11548</v>
      </c>
      <c r="C56" s="376"/>
      <c r="D56" s="121"/>
      <c r="E56" s="121"/>
      <c r="F56" s="121"/>
      <c r="G56" s="138"/>
      <c r="H56" s="376" t="s">
        <v>11552</v>
      </c>
      <c r="I56" s="376"/>
      <c r="J56" s="376"/>
      <c r="L56" s="121"/>
      <c r="M56" s="121"/>
      <c r="N56" s="122"/>
    </row>
    <row r="57" spans="1:14" ht="15" customHeight="1" x14ac:dyDescent="0.25">
      <c r="A57" s="130"/>
      <c r="B57" s="114" t="s">
        <v>11549</v>
      </c>
      <c r="C57" s="114" t="s">
        <v>11550</v>
      </c>
      <c r="D57" s="114" t="s">
        <v>11551</v>
      </c>
      <c r="E57" s="375" t="s">
        <v>11577</v>
      </c>
      <c r="F57" s="375"/>
      <c r="G57" s="128"/>
      <c r="H57" s="114" t="s">
        <v>11553</v>
      </c>
      <c r="I57" s="114" t="s">
        <v>11550</v>
      </c>
      <c r="J57" s="114" t="s">
        <v>11554</v>
      </c>
      <c r="K57" s="390" t="s">
        <v>11576</v>
      </c>
      <c r="L57" s="390"/>
      <c r="N57" s="111"/>
    </row>
    <row r="58" spans="1:14" s="110" customFormat="1" ht="20.100000000000001" customHeight="1" x14ac:dyDescent="0.25">
      <c r="A58" s="140"/>
      <c r="B58" s="127"/>
      <c r="C58" s="109"/>
      <c r="D58" s="229" t="str">
        <f>IF(ISERROR(IF(AND(B58&gt;0),(B58*453.5924),"-")),"-",IF(AND(B58&gt;0),(B58*453.5924),"-"))</f>
        <v>-</v>
      </c>
      <c r="E58" s="388" t="str">
        <f>IF(ISERROR(IF(AND(B58&gt;0),(B58*16),"-")),"-",IF(AND(B58&gt;0),(B58*16),"-"))</f>
        <v>-</v>
      </c>
      <c r="F58" s="389"/>
      <c r="G58" s="129"/>
      <c r="H58" s="127"/>
      <c r="I58" s="109"/>
      <c r="J58" s="229" t="str">
        <f>IF(ISERROR(IF(AND(H58&gt;0),(H58*3785.33),"-")),"-",IF(AND(H58&gt;0),(H58*3785.33),"-"))</f>
        <v>-</v>
      </c>
      <c r="K58" s="388" t="str">
        <f>IF(ISERROR(IF(AND(H58&gt;0),(H58*128),"-")),"-",IF(AND(H58&gt;0),(H58*128),"-"))</f>
        <v>-</v>
      </c>
      <c r="L58" s="389"/>
      <c r="N58" s="112"/>
    </row>
    <row r="59" spans="1:14" ht="15" customHeight="1" x14ac:dyDescent="0.25">
      <c r="A59" s="130"/>
      <c r="B59" s="114" t="s">
        <v>11551</v>
      </c>
      <c r="C59" s="165" t="s">
        <v>11550</v>
      </c>
      <c r="D59" s="114" t="s">
        <v>11549</v>
      </c>
      <c r="E59" s="392" t="s">
        <v>11577</v>
      </c>
      <c r="F59" s="392"/>
      <c r="G59" s="128"/>
      <c r="H59" s="114" t="s">
        <v>11554</v>
      </c>
      <c r="I59" s="165" t="s">
        <v>11550</v>
      </c>
      <c r="J59" s="114" t="s">
        <v>11553</v>
      </c>
      <c r="K59" s="391" t="s">
        <v>11576</v>
      </c>
      <c r="L59" s="391"/>
      <c r="N59" s="111"/>
    </row>
    <row r="60" spans="1:14" s="110" customFormat="1" ht="20.100000000000001" customHeight="1" x14ac:dyDescent="0.25">
      <c r="A60" s="140"/>
      <c r="B60" s="127"/>
      <c r="C60" s="109"/>
      <c r="D60" s="229" t="str">
        <f>IF(ISERROR(IF(AND(B60&gt;0),(B60/453.5924),"-")),"-",IF(AND(B60&gt;0),(B60/453.5924),"-"))</f>
        <v>-</v>
      </c>
      <c r="E60" s="388" t="str">
        <f>IF(ISERROR(IF(AND(B60&gt;0),((B60/453.5924)*16),"-")),"-",IF(AND(B60&gt;0),((B60/453.5924)*16),"-"))</f>
        <v>-</v>
      </c>
      <c r="F60" s="389"/>
      <c r="G60" s="129"/>
      <c r="H60" s="127"/>
      <c r="I60" s="109"/>
      <c r="J60" s="229" t="str">
        <f>IF(ISERROR(IF(AND(H60&gt;0),(H60/3785.33),"-")),"-",IF(AND(H60&gt;0),(H60/3785.33),"-"))</f>
        <v>-</v>
      </c>
      <c r="K60" s="388" t="str">
        <f>IF(ISERROR(IF(AND(H60&gt;0),((H60/3785.33)*128),"-")),"-",IF(AND(H60&gt;0),((H60/3785.33)*128),"-"))</f>
        <v>-</v>
      </c>
      <c r="L60" s="389"/>
      <c r="N60" s="112"/>
    </row>
    <row r="61" spans="1:14" ht="15" customHeight="1" x14ac:dyDescent="0.25">
      <c r="A61" s="130"/>
      <c r="B61" s="114" t="s">
        <v>11577</v>
      </c>
      <c r="C61" s="165" t="s">
        <v>11550</v>
      </c>
      <c r="D61" s="114" t="s">
        <v>11549</v>
      </c>
      <c r="E61" s="392" t="s">
        <v>11551</v>
      </c>
      <c r="F61" s="392"/>
      <c r="G61" s="128"/>
      <c r="H61" s="114" t="s">
        <v>11576</v>
      </c>
      <c r="I61" s="165" t="s">
        <v>11550</v>
      </c>
      <c r="J61" s="114" t="s">
        <v>11553</v>
      </c>
      <c r="K61" s="391" t="s">
        <v>11554</v>
      </c>
      <c r="L61" s="391"/>
      <c r="N61" s="111"/>
    </row>
    <row r="62" spans="1:14" s="110" customFormat="1" ht="20.100000000000001" customHeight="1" x14ac:dyDescent="0.25">
      <c r="A62" s="140"/>
      <c r="B62" s="127"/>
      <c r="C62" s="109"/>
      <c r="D62" s="229" t="str">
        <f>IF(ISERROR(IF(AND(B62&gt;0),(B62/16),"-")),"-",IF(AND(B62&gt;0),(B62/16),"-"))</f>
        <v>-</v>
      </c>
      <c r="E62" s="388" t="str">
        <f>IF(ISERROR(IF(AND(B62&gt;0),((B62/16)*453.5924),"-")),"-",IF(AND(B62&gt;0),((B62/16)*453.5924),"-"))</f>
        <v>-</v>
      </c>
      <c r="F62" s="389"/>
      <c r="G62" s="129"/>
      <c r="H62" s="127"/>
      <c r="I62" s="109"/>
      <c r="J62" s="229" t="str">
        <f>IF(ISERROR(IF(AND(H62&gt;0),(H62/128),"-")),"-",IF(AND(H62&gt;0),(H62/128),"-"))</f>
        <v>-</v>
      </c>
      <c r="K62" s="388" t="str">
        <f>IF(ISERROR(IF(AND(H62&gt;0),((H62/128)*3785.33),"-")),"-",IF(AND(H62&gt;0),((H62/128)*3785.33),"-"))</f>
        <v>-</v>
      </c>
      <c r="L62" s="389"/>
      <c r="N62" s="112"/>
    </row>
    <row r="63" spans="1:14" ht="20.100000000000001" customHeight="1" x14ac:dyDescent="0.25">
      <c r="B63" s="107"/>
      <c r="C63" s="107"/>
      <c r="D63" s="107"/>
      <c r="E63" s="107"/>
      <c r="F63" s="107"/>
      <c r="G63" s="124"/>
      <c r="H63" s="125"/>
    </row>
    <row r="64" spans="1:14" ht="20.100000000000001" customHeight="1" x14ac:dyDescent="0.25">
      <c r="F64" s="126"/>
    </row>
    <row r="65" spans="7:131" ht="15" customHeight="1" x14ac:dyDescent="0.25"/>
    <row r="66" spans="7:131" s="110" customFormat="1" ht="19.5" customHeight="1" x14ac:dyDescent="0.25"/>
    <row r="67" spans="7:131" ht="15" customHeight="1" x14ac:dyDescent="0.25"/>
    <row r="68" spans="7:131" s="110" customFormat="1" ht="20.100000000000001" customHeight="1" x14ac:dyDescent="0.25">
      <c r="G68" s="108"/>
      <c r="H68" s="108"/>
      <c r="N68" s="108"/>
      <c r="O68" s="108"/>
      <c r="P68" s="108"/>
      <c r="Q68" s="108"/>
      <c r="R68" s="108"/>
      <c r="S68" s="108"/>
      <c r="T68" s="108"/>
      <c r="U68" s="108"/>
      <c r="V68" s="108"/>
      <c r="W68" s="108"/>
      <c r="X68" s="108"/>
      <c r="Y68" s="108"/>
      <c r="Z68" s="108"/>
      <c r="AA68" s="108"/>
      <c r="AB68" s="108"/>
      <c r="AC68" s="108"/>
      <c r="AD68" s="108"/>
      <c r="AE68" s="108"/>
      <c r="AF68" s="108"/>
      <c r="AG68" s="108"/>
      <c r="AH68" s="108"/>
      <c r="AI68" s="108"/>
      <c r="AJ68" s="108"/>
      <c r="AK68" s="108"/>
      <c r="AL68" s="108"/>
      <c r="AM68" s="108"/>
      <c r="AN68" s="108"/>
      <c r="AO68" s="108"/>
      <c r="AP68" s="108"/>
      <c r="AQ68" s="108"/>
      <c r="AR68" s="108"/>
      <c r="AS68" s="108"/>
      <c r="AT68" s="108"/>
      <c r="AU68" s="108"/>
      <c r="AV68" s="108"/>
      <c r="AW68" s="108"/>
      <c r="AX68" s="108"/>
      <c r="AY68" s="108"/>
      <c r="AZ68" s="108"/>
      <c r="BA68" s="108"/>
      <c r="BB68" s="108"/>
      <c r="BC68" s="108"/>
      <c r="BD68" s="108"/>
      <c r="BE68" s="108"/>
      <c r="BF68" s="108"/>
      <c r="BG68" s="108"/>
      <c r="BH68" s="108"/>
      <c r="BI68" s="108"/>
      <c r="BJ68" s="108"/>
      <c r="BK68" s="108"/>
      <c r="BL68" s="108"/>
      <c r="BM68" s="108"/>
      <c r="BN68" s="108"/>
      <c r="BO68" s="108"/>
      <c r="BP68" s="108"/>
      <c r="BQ68" s="108"/>
      <c r="BR68" s="108"/>
      <c r="BS68" s="108"/>
      <c r="BT68" s="108"/>
      <c r="BU68" s="108"/>
      <c r="BV68" s="108"/>
      <c r="BW68" s="108"/>
      <c r="BX68" s="108"/>
      <c r="BY68" s="108"/>
      <c r="BZ68" s="108"/>
      <c r="CA68" s="108"/>
      <c r="CB68" s="108"/>
      <c r="CC68" s="108"/>
      <c r="CD68" s="108"/>
      <c r="CE68" s="108"/>
      <c r="CF68" s="108"/>
      <c r="CG68" s="108"/>
      <c r="CH68" s="108"/>
      <c r="CI68" s="108"/>
      <c r="CJ68" s="108"/>
      <c r="CK68" s="108"/>
      <c r="CL68" s="108"/>
      <c r="CM68" s="108"/>
      <c r="CN68" s="108"/>
      <c r="CO68" s="108"/>
      <c r="CP68" s="108"/>
      <c r="CQ68" s="108"/>
      <c r="CR68" s="108"/>
      <c r="CS68" s="108"/>
      <c r="CT68" s="108"/>
      <c r="CU68" s="108"/>
      <c r="CV68" s="108"/>
      <c r="CW68" s="108"/>
      <c r="CX68" s="108"/>
      <c r="CY68" s="108"/>
      <c r="CZ68" s="108"/>
      <c r="DA68" s="108"/>
      <c r="DB68" s="108"/>
      <c r="DC68" s="108"/>
      <c r="DD68" s="108"/>
      <c r="DE68" s="108"/>
      <c r="DF68" s="108"/>
      <c r="DG68" s="108"/>
      <c r="DH68" s="108"/>
      <c r="DI68" s="108"/>
      <c r="DJ68" s="108"/>
      <c r="DK68" s="108"/>
      <c r="DL68" s="108"/>
      <c r="DM68" s="108"/>
      <c r="DN68" s="108"/>
      <c r="DO68" s="108"/>
      <c r="DP68" s="108"/>
      <c r="DQ68" s="108"/>
      <c r="DR68" s="108"/>
      <c r="DS68" s="108"/>
      <c r="DT68" s="108"/>
      <c r="DU68" s="108"/>
      <c r="DV68" s="108"/>
      <c r="DW68" s="108"/>
      <c r="DX68" s="108"/>
      <c r="DY68" s="108"/>
      <c r="DZ68" s="108"/>
      <c r="EA68" s="108"/>
    </row>
    <row r="69" spans="7:131" ht="15" customHeight="1" x14ac:dyDescent="0.25"/>
    <row r="70" spans="7:131" s="110" customFormat="1" ht="20.100000000000001" customHeight="1" x14ac:dyDescent="0.25"/>
  </sheetData>
  <sheetProtection algorithmName="SHA-512" hashValue="i4TPLwV5sZp9QpLR8aKklPKbgmTcVHXGWRskhH0qyvI+M6yaTtE08hfTtMOzf+zQS0Ch0jlr1CAKl3NQiVb8OQ==" saltValue="YLft1Qaw5qKjCZMv4U3ptw==" spinCount="100000" sheet="1" objects="1" scenarios="1"/>
  <mergeCells count="20">
    <mergeCell ref="K60:L60"/>
    <mergeCell ref="A39:K40"/>
    <mergeCell ref="K57:L57"/>
    <mergeCell ref="K62:L62"/>
    <mergeCell ref="K59:L59"/>
    <mergeCell ref="K61:L61"/>
    <mergeCell ref="E58:F58"/>
    <mergeCell ref="E60:F60"/>
    <mergeCell ref="E62:F62"/>
    <mergeCell ref="E59:F59"/>
    <mergeCell ref="E61:F61"/>
    <mergeCell ref="K58:L58"/>
    <mergeCell ref="A2:K2"/>
    <mergeCell ref="E57:F57"/>
    <mergeCell ref="H56:J56"/>
    <mergeCell ref="B56:C56"/>
    <mergeCell ref="B12:L17"/>
    <mergeCell ref="B19:L19"/>
    <mergeCell ref="B24:L24"/>
    <mergeCell ref="B27:J27"/>
  </mergeCells>
  <pageMargins left="0.7" right="0.7" top="0.75" bottom="0.75" header="0.3" footer="0.3"/>
  <pageSetup scale="83" orientation="portrait"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734"/>
  <sheetViews>
    <sheetView zoomScale="70" zoomScaleNormal="70" workbookViewId="0">
      <pane ySplit="1" topLeftCell="A2" activePane="bottomLeft" state="frozen"/>
      <selection pane="bottomLeft" activeCell="A2" sqref="A2"/>
    </sheetView>
  </sheetViews>
  <sheetFormatPr defaultRowHeight="15" x14ac:dyDescent="0.25"/>
  <cols>
    <col min="1" max="1" width="14.42578125" bestFit="1" customWidth="1"/>
    <col min="2" max="2" width="9" style="65" customWidth="1"/>
    <col min="3" max="3" width="43.7109375" customWidth="1"/>
    <col min="4" max="4" width="36.42578125" customWidth="1"/>
    <col min="5" max="5" width="27.5703125" customWidth="1"/>
  </cols>
  <sheetData>
    <row r="1" spans="1:7" s="64" customFormat="1" ht="15.75" x14ac:dyDescent="0.25">
      <c r="A1" s="178" t="s">
        <v>2070</v>
      </c>
      <c r="B1" s="179" t="s">
        <v>1</v>
      </c>
      <c r="C1" s="178" t="s">
        <v>2071</v>
      </c>
      <c r="D1" s="178" t="s">
        <v>2072</v>
      </c>
      <c r="E1" s="178" t="s">
        <v>13892</v>
      </c>
      <c r="F1" s="355"/>
      <c r="G1" s="355" t="str">
        <f>'Flavor Unfitness Worksheet'!J1</f>
        <v>Version 2021.1</v>
      </c>
    </row>
    <row r="2" spans="1:7" x14ac:dyDescent="0.25">
      <c r="A2" s="180" t="s">
        <v>2073</v>
      </c>
      <c r="B2" s="181">
        <v>2001</v>
      </c>
      <c r="C2" s="180" t="s">
        <v>2074</v>
      </c>
      <c r="D2" s="180"/>
      <c r="E2" s="180"/>
    </row>
    <row r="3" spans="1:7" x14ac:dyDescent="0.25">
      <c r="A3" s="180" t="s">
        <v>2073</v>
      </c>
      <c r="B3" s="181">
        <v>2001</v>
      </c>
      <c r="C3" s="180" t="s">
        <v>2075</v>
      </c>
      <c r="D3" s="180" t="s">
        <v>2074</v>
      </c>
      <c r="E3" s="180"/>
    </row>
    <row r="4" spans="1:7" x14ac:dyDescent="0.25">
      <c r="A4" s="180" t="s">
        <v>2073</v>
      </c>
      <c r="B4" s="181">
        <v>2001</v>
      </c>
      <c r="C4" s="180" t="s">
        <v>2076</v>
      </c>
      <c r="D4" s="180" t="s">
        <v>2074</v>
      </c>
      <c r="E4" s="180"/>
    </row>
    <row r="5" spans="1:7" x14ac:dyDescent="0.25">
      <c r="A5" s="180" t="s">
        <v>2073</v>
      </c>
      <c r="B5" s="181">
        <v>2001</v>
      </c>
      <c r="C5" s="180" t="s">
        <v>2077</v>
      </c>
      <c r="D5" s="180" t="s">
        <v>2074</v>
      </c>
      <c r="E5" s="180"/>
    </row>
    <row r="6" spans="1:7" x14ac:dyDescent="0.25">
      <c r="A6" s="180" t="s">
        <v>2078</v>
      </c>
      <c r="B6" s="181">
        <v>2002</v>
      </c>
      <c r="C6" s="180" t="s">
        <v>2079</v>
      </c>
      <c r="D6" s="180"/>
      <c r="E6" s="180"/>
    </row>
    <row r="7" spans="1:7" x14ac:dyDescent="0.25">
      <c r="A7" s="180" t="s">
        <v>2078</v>
      </c>
      <c r="B7" s="181">
        <v>2002</v>
      </c>
      <c r="C7" s="180" t="s">
        <v>2080</v>
      </c>
      <c r="D7" s="180" t="s">
        <v>2079</v>
      </c>
      <c r="E7" s="180"/>
    </row>
    <row r="8" spans="1:7" x14ac:dyDescent="0.25">
      <c r="A8" s="180" t="s">
        <v>2078</v>
      </c>
      <c r="B8" s="181">
        <v>2002</v>
      </c>
      <c r="C8" s="180" t="s">
        <v>2081</v>
      </c>
      <c r="D8" s="180" t="s">
        <v>2079</v>
      </c>
      <c r="E8" s="180"/>
    </row>
    <row r="9" spans="1:7" x14ac:dyDescent="0.25">
      <c r="A9" s="180" t="s">
        <v>2078</v>
      </c>
      <c r="B9" s="181">
        <v>2002</v>
      </c>
      <c r="C9" s="180" t="s">
        <v>2082</v>
      </c>
      <c r="D9" s="180" t="s">
        <v>2079</v>
      </c>
      <c r="E9" s="180"/>
    </row>
    <row r="10" spans="1:7" x14ac:dyDescent="0.25">
      <c r="A10" s="180" t="s">
        <v>2078</v>
      </c>
      <c r="B10" s="181">
        <v>2002</v>
      </c>
      <c r="C10" s="180" t="s">
        <v>2083</v>
      </c>
      <c r="D10" s="180" t="s">
        <v>2079</v>
      </c>
      <c r="E10" s="180"/>
    </row>
    <row r="11" spans="1:7" x14ac:dyDescent="0.25">
      <c r="A11" s="180" t="s">
        <v>2078</v>
      </c>
      <c r="B11" s="181">
        <v>2002</v>
      </c>
      <c r="C11" s="180" t="s">
        <v>2084</v>
      </c>
      <c r="D11" s="180" t="s">
        <v>2079</v>
      </c>
      <c r="E11" s="180"/>
    </row>
    <row r="12" spans="1:7" x14ac:dyDescent="0.25">
      <c r="A12" s="180" t="s">
        <v>2085</v>
      </c>
      <c r="B12" s="181">
        <v>2003</v>
      </c>
      <c r="C12" s="180" t="s">
        <v>2086</v>
      </c>
      <c r="D12" s="180"/>
      <c r="E12" s="180"/>
    </row>
    <row r="13" spans="1:7" x14ac:dyDescent="0.25">
      <c r="A13" s="180" t="s">
        <v>2085</v>
      </c>
      <c r="B13" s="181">
        <v>2003</v>
      </c>
      <c r="C13" s="180" t="s">
        <v>2087</v>
      </c>
      <c r="D13" s="180" t="s">
        <v>2086</v>
      </c>
      <c r="E13" s="180"/>
    </row>
    <row r="14" spans="1:7" x14ac:dyDescent="0.25">
      <c r="A14" s="180" t="s">
        <v>2085</v>
      </c>
      <c r="B14" s="181">
        <v>2003</v>
      </c>
      <c r="C14" s="180" t="s">
        <v>2088</v>
      </c>
      <c r="D14" s="180" t="s">
        <v>2086</v>
      </c>
      <c r="E14" s="180"/>
    </row>
    <row r="15" spans="1:7" x14ac:dyDescent="0.25">
      <c r="A15" s="180" t="s">
        <v>2089</v>
      </c>
      <c r="B15" s="181">
        <v>2004</v>
      </c>
      <c r="C15" s="180" t="s">
        <v>2090</v>
      </c>
      <c r="D15" s="180" t="s">
        <v>2091</v>
      </c>
      <c r="E15" s="180"/>
    </row>
    <row r="16" spans="1:7" x14ac:dyDescent="0.25">
      <c r="A16" s="180" t="s">
        <v>2089</v>
      </c>
      <c r="B16" s="181">
        <v>2004</v>
      </c>
      <c r="C16" s="180" t="s">
        <v>2092</v>
      </c>
      <c r="D16" s="180" t="s">
        <v>2091</v>
      </c>
      <c r="E16" s="180"/>
    </row>
    <row r="17" spans="1:5" x14ac:dyDescent="0.25">
      <c r="A17" s="180" t="s">
        <v>2089</v>
      </c>
      <c r="B17" s="181">
        <v>2004</v>
      </c>
      <c r="C17" s="180" t="s">
        <v>2093</v>
      </c>
      <c r="D17" s="180" t="s">
        <v>2091</v>
      </c>
      <c r="E17" s="180"/>
    </row>
    <row r="18" spans="1:5" x14ac:dyDescent="0.25">
      <c r="A18" s="180" t="s">
        <v>2089</v>
      </c>
      <c r="B18" s="181">
        <v>2004</v>
      </c>
      <c r="C18" s="180" t="s">
        <v>2094</v>
      </c>
      <c r="D18" s="180" t="s">
        <v>2091</v>
      </c>
      <c r="E18" s="180"/>
    </row>
    <row r="19" spans="1:5" x14ac:dyDescent="0.25">
      <c r="A19" s="180" t="s">
        <v>2089</v>
      </c>
      <c r="B19" s="181">
        <v>2004</v>
      </c>
      <c r="C19" s="180" t="s">
        <v>2095</v>
      </c>
      <c r="D19" s="180" t="s">
        <v>2091</v>
      </c>
      <c r="E19" s="180"/>
    </row>
    <row r="20" spans="1:5" x14ac:dyDescent="0.25">
      <c r="A20" s="180" t="s">
        <v>2089</v>
      </c>
      <c r="B20" s="181">
        <v>2004</v>
      </c>
      <c r="C20" s="180" t="s">
        <v>2091</v>
      </c>
      <c r="D20" s="180"/>
      <c r="E20" s="180"/>
    </row>
    <row r="21" spans="1:5" x14ac:dyDescent="0.25">
      <c r="A21" s="180" t="s">
        <v>2096</v>
      </c>
      <c r="B21" s="181">
        <v>2005</v>
      </c>
      <c r="C21" s="180" t="s">
        <v>2097</v>
      </c>
      <c r="D21" s="180"/>
      <c r="E21" s="180"/>
    </row>
    <row r="22" spans="1:5" x14ac:dyDescent="0.25">
      <c r="A22" s="180" t="s">
        <v>2096</v>
      </c>
      <c r="B22" s="181">
        <v>2005</v>
      </c>
      <c r="C22" s="180" t="s">
        <v>2098</v>
      </c>
      <c r="D22" s="180" t="s">
        <v>2097</v>
      </c>
      <c r="E22" s="180"/>
    </row>
    <row r="23" spans="1:5" x14ac:dyDescent="0.25">
      <c r="A23" s="180" t="s">
        <v>2096</v>
      </c>
      <c r="B23" s="181">
        <v>2005</v>
      </c>
      <c r="C23" s="180" t="s">
        <v>2099</v>
      </c>
      <c r="D23" s="180" t="s">
        <v>2097</v>
      </c>
      <c r="E23" s="180"/>
    </row>
    <row r="24" spans="1:5" x14ac:dyDescent="0.25">
      <c r="A24" s="180" t="s">
        <v>2096</v>
      </c>
      <c r="B24" s="181">
        <v>2005</v>
      </c>
      <c r="C24" s="180" t="s">
        <v>2100</v>
      </c>
      <c r="D24" s="180" t="s">
        <v>2097</v>
      </c>
      <c r="E24" s="180"/>
    </row>
    <row r="25" spans="1:5" x14ac:dyDescent="0.25">
      <c r="A25" s="180" t="s">
        <v>2096</v>
      </c>
      <c r="B25" s="181">
        <v>2005</v>
      </c>
      <c r="C25" s="180" t="s">
        <v>2101</v>
      </c>
      <c r="D25" s="180" t="s">
        <v>2097</v>
      </c>
      <c r="E25" s="180"/>
    </row>
    <row r="26" spans="1:5" x14ac:dyDescent="0.25">
      <c r="A26" s="180" t="s">
        <v>2096</v>
      </c>
      <c r="B26" s="181">
        <v>2005</v>
      </c>
      <c r="C26" s="180" t="s">
        <v>2102</v>
      </c>
      <c r="D26" s="180" t="s">
        <v>2097</v>
      </c>
      <c r="E26" s="180"/>
    </row>
    <row r="27" spans="1:5" x14ac:dyDescent="0.25">
      <c r="A27" s="180" t="s">
        <v>2096</v>
      </c>
      <c r="B27" s="181">
        <v>2005</v>
      </c>
      <c r="C27" s="180" t="s">
        <v>2103</v>
      </c>
      <c r="D27" s="180" t="s">
        <v>2097</v>
      </c>
      <c r="E27" s="180"/>
    </row>
    <row r="28" spans="1:5" x14ac:dyDescent="0.25">
      <c r="A28" s="180" t="s">
        <v>2104</v>
      </c>
      <c r="B28" s="181">
        <v>2006</v>
      </c>
      <c r="C28" s="180" t="s">
        <v>2105</v>
      </c>
      <c r="D28" s="180"/>
      <c r="E28" s="180"/>
    </row>
    <row r="29" spans="1:5" x14ac:dyDescent="0.25">
      <c r="A29" s="180" t="s">
        <v>2104</v>
      </c>
      <c r="B29" s="181">
        <v>2006</v>
      </c>
      <c r="C29" s="180" t="s">
        <v>2106</v>
      </c>
      <c r="D29" s="180" t="s">
        <v>2105</v>
      </c>
      <c r="E29" s="180"/>
    </row>
    <row r="30" spans="1:5" x14ac:dyDescent="0.25">
      <c r="A30" s="180" t="s">
        <v>2104</v>
      </c>
      <c r="B30" s="181">
        <v>2006</v>
      </c>
      <c r="C30" s="180" t="s">
        <v>2107</v>
      </c>
      <c r="D30" s="180" t="s">
        <v>2105</v>
      </c>
      <c r="E30" s="180"/>
    </row>
    <row r="31" spans="1:5" x14ac:dyDescent="0.25">
      <c r="A31" s="180" t="s">
        <v>2108</v>
      </c>
      <c r="B31" s="181">
        <v>2007</v>
      </c>
      <c r="C31" s="180" t="s">
        <v>2109</v>
      </c>
      <c r="D31" s="180"/>
      <c r="E31" s="180"/>
    </row>
    <row r="32" spans="1:5" x14ac:dyDescent="0.25">
      <c r="A32" s="180" t="s">
        <v>2108</v>
      </c>
      <c r="B32" s="181">
        <v>2007</v>
      </c>
      <c r="C32" s="180" t="s">
        <v>2110</v>
      </c>
      <c r="D32" s="180" t="s">
        <v>2109</v>
      </c>
      <c r="E32" s="180"/>
    </row>
    <row r="33" spans="1:5" x14ac:dyDescent="0.25">
      <c r="A33" s="180" t="s">
        <v>2108</v>
      </c>
      <c r="B33" s="181">
        <v>2007</v>
      </c>
      <c r="C33" s="180" t="s">
        <v>2111</v>
      </c>
      <c r="D33" s="180" t="s">
        <v>2109</v>
      </c>
      <c r="E33" s="180"/>
    </row>
    <row r="34" spans="1:5" x14ac:dyDescent="0.25">
      <c r="A34" s="180" t="s">
        <v>2108</v>
      </c>
      <c r="B34" s="181">
        <v>2007</v>
      </c>
      <c r="C34" s="180" t="s">
        <v>2112</v>
      </c>
      <c r="D34" s="180" t="s">
        <v>2109</v>
      </c>
      <c r="E34" s="180"/>
    </row>
    <row r="35" spans="1:5" x14ac:dyDescent="0.25">
      <c r="A35" s="180" t="s">
        <v>2108</v>
      </c>
      <c r="B35" s="181">
        <v>2007</v>
      </c>
      <c r="C35" s="180" t="s">
        <v>2113</v>
      </c>
      <c r="D35" s="180" t="s">
        <v>2109</v>
      </c>
      <c r="E35" s="180"/>
    </row>
    <row r="36" spans="1:5" x14ac:dyDescent="0.25">
      <c r="A36" s="180" t="s">
        <v>2108</v>
      </c>
      <c r="B36" s="181">
        <v>2007</v>
      </c>
      <c r="C36" s="180" t="s">
        <v>2114</v>
      </c>
      <c r="D36" s="180" t="s">
        <v>2109</v>
      </c>
      <c r="E36" s="180"/>
    </row>
    <row r="37" spans="1:5" x14ac:dyDescent="0.25">
      <c r="A37" s="180" t="s">
        <v>2115</v>
      </c>
      <c r="B37" s="181">
        <v>2008</v>
      </c>
      <c r="C37" s="180" t="s">
        <v>2116</v>
      </c>
      <c r="D37" s="180"/>
      <c r="E37" s="180"/>
    </row>
    <row r="38" spans="1:5" x14ac:dyDescent="0.25">
      <c r="A38" s="180" t="s">
        <v>2115</v>
      </c>
      <c r="B38" s="181">
        <v>2008</v>
      </c>
      <c r="C38" s="180" t="s">
        <v>2117</v>
      </c>
      <c r="D38" s="180" t="s">
        <v>2116</v>
      </c>
      <c r="E38" s="180"/>
    </row>
    <row r="39" spans="1:5" x14ac:dyDescent="0.25">
      <c r="A39" s="180" t="s">
        <v>2115</v>
      </c>
      <c r="B39" s="181">
        <v>2008</v>
      </c>
      <c r="C39" s="180" t="s">
        <v>2118</v>
      </c>
      <c r="D39" s="180" t="s">
        <v>2116</v>
      </c>
      <c r="E39" s="180"/>
    </row>
    <row r="40" spans="1:5" x14ac:dyDescent="0.25">
      <c r="A40" s="180" t="s">
        <v>2115</v>
      </c>
      <c r="B40" s="181">
        <v>2008</v>
      </c>
      <c r="C40" s="180" t="s">
        <v>2119</v>
      </c>
      <c r="D40" s="180" t="s">
        <v>2116</v>
      </c>
      <c r="E40" s="180"/>
    </row>
    <row r="41" spans="1:5" x14ac:dyDescent="0.25">
      <c r="A41" s="180" t="s">
        <v>2115</v>
      </c>
      <c r="B41" s="181">
        <v>2008</v>
      </c>
      <c r="C41" s="180" t="s">
        <v>2120</v>
      </c>
      <c r="D41" s="180" t="s">
        <v>2116</v>
      </c>
      <c r="E41" s="180"/>
    </row>
    <row r="42" spans="1:5" x14ac:dyDescent="0.25">
      <c r="A42" s="180" t="s">
        <v>2115</v>
      </c>
      <c r="B42" s="181">
        <v>2008</v>
      </c>
      <c r="C42" s="180" t="s">
        <v>2121</v>
      </c>
      <c r="D42" s="180" t="s">
        <v>2116</v>
      </c>
      <c r="E42" s="180"/>
    </row>
    <row r="43" spans="1:5" x14ac:dyDescent="0.25">
      <c r="A43" s="180" t="s">
        <v>2115</v>
      </c>
      <c r="B43" s="181">
        <v>2008</v>
      </c>
      <c r="C43" s="180" t="s">
        <v>2122</v>
      </c>
      <c r="D43" s="180" t="s">
        <v>2116</v>
      </c>
      <c r="E43" s="180"/>
    </row>
    <row r="44" spans="1:5" x14ac:dyDescent="0.25">
      <c r="A44" s="180" t="s">
        <v>2123</v>
      </c>
      <c r="B44" s="181">
        <v>2009</v>
      </c>
      <c r="C44" s="180" t="s">
        <v>2124</v>
      </c>
      <c r="D44" s="180"/>
      <c r="E44" s="180"/>
    </row>
    <row r="45" spans="1:5" x14ac:dyDescent="0.25">
      <c r="A45" s="180" t="s">
        <v>2123</v>
      </c>
      <c r="B45" s="181">
        <v>2009</v>
      </c>
      <c r="C45" s="180" t="s">
        <v>2125</v>
      </c>
      <c r="D45" s="180" t="s">
        <v>2124</v>
      </c>
      <c r="E45" s="180"/>
    </row>
    <row r="46" spans="1:5" x14ac:dyDescent="0.25">
      <c r="A46" s="180" t="s">
        <v>2123</v>
      </c>
      <c r="B46" s="181">
        <v>2009</v>
      </c>
      <c r="C46" s="180" t="s">
        <v>2126</v>
      </c>
      <c r="D46" s="180" t="s">
        <v>2124</v>
      </c>
      <c r="E46" s="180"/>
    </row>
    <row r="47" spans="1:5" x14ac:dyDescent="0.25">
      <c r="A47" s="180" t="s">
        <v>2123</v>
      </c>
      <c r="B47" s="181">
        <v>2009</v>
      </c>
      <c r="C47" s="180" t="s">
        <v>2127</v>
      </c>
      <c r="D47" s="180" t="s">
        <v>2124</v>
      </c>
      <c r="E47" s="180"/>
    </row>
    <row r="48" spans="1:5" x14ac:dyDescent="0.25">
      <c r="A48" s="180" t="s">
        <v>2123</v>
      </c>
      <c r="B48" s="181">
        <v>2009</v>
      </c>
      <c r="C48" s="180" t="s">
        <v>2128</v>
      </c>
      <c r="D48" s="180" t="s">
        <v>2124</v>
      </c>
      <c r="E48" s="180"/>
    </row>
    <row r="49" spans="1:5" x14ac:dyDescent="0.25">
      <c r="A49" s="180" t="s">
        <v>2123</v>
      </c>
      <c r="B49" s="181">
        <v>2009</v>
      </c>
      <c r="C49" s="180" t="s">
        <v>2129</v>
      </c>
      <c r="D49" s="180" t="s">
        <v>2124</v>
      </c>
      <c r="E49" s="180"/>
    </row>
    <row r="50" spans="1:5" x14ac:dyDescent="0.25">
      <c r="A50" s="180" t="s">
        <v>2123</v>
      </c>
      <c r="B50" s="181">
        <v>2009</v>
      </c>
      <c r="C50" s="180" t="s">
        <v>2130</v>
      </c>
      <c r="D50" s="180" t="s">
        <v>2124</v>
      </c>
      <c r="E50" s="180"/>
    </row>
    <row r="51" spans="1:5" x14ac:dyDescent="0.25">
      <c r="A51" s="180" t="s">
        <v>2131</v>
      </c>
      <c r="B51" s="181">
        <v>2010</v>
      </c>
      <c r="C51" s="180" t="s">
        <v>2132</v>
      </c>
      <c r="D51" s="180" t="s">
        <v>2133</v>
      </c>
      <c r="E51" s="180"/>
    </row>
    <row r="52" spans="1:5" x14ac:dyDescent="0.25">
      <c r="A52" s="180" t="s">
        <v>2131</v>
      </c>
      <c r="B52" s="181">
        <v>2010</v>
      </c>
      <c r="C52" s="180" t="s">
        <v>2133</v>
      </c>
      <c r="D52" s="180"/>
      <c r="E52" s="180"/>
    </row>
    <row r="53" spans="1:5" x14ac:dyDescent="0.25">
      <c r="A53" s="180" t="s">
        <v>2131</v>
      </c>
      <c r="B53" s="181">
        <v>2010</v>
      </c>
      <c r="C53" s="180" t="s">
        <v>2134</v>
      </c>
      <c r="D53" s="180" t="s">
        <v>2133</v>
      </c>
      <c r="E53" s="180"/>
    </row>
    <row r="54" spans="1:5" x14ac:dyDescent="0.25">
      <c r="A54" s="180" t="s">
        <v>2131</v>
      </c>
      <c r="B54" s="181">
        <v>2010</v>
      </c>
      <c r="C54" s="180" t="s">
        <v>2135</v>
      </c>
      <c r="D54" s="180" t="s">
        <v>2133</v>
      </c>
      <c r="E54" s="180"/>
    </row>
    <row r="55" spans="1:5" x14ac:dyDescent="0.25">
      <c r="A55" s="180" t="s">
        <v>2131</v>
      </c>
      <c r="B55" s="181">
        <v>2010</v>
      </c>
      <c r="C55" s="180" t="s">
        <v>2136</v>
      </c>
      <c r="D55" s="180" t="s">
        <v>2133</v>
      </c>
      <c r="E55" s="180"/>
    </row>
    <row r="56" spans="1:5" x14ac:dyDescent="0.25">
      <c r="A56" s="180" t="s">
        <v>2131</v>
      </c>
      <c r="B56" s="181">
        <v>2010</v>
      </c>
      <c r="C56" s="180" t="s">
        <v>2137</v>
      </c>
      <c r="D56" s="180" t="s">
        <v>2133</v>
      </c>
      <c r="E56" s="180"/>
    </row>
    <row r="57" spans="1:5" x14ac:dyDescent="0.25">
      <c r="A57" s="180" t="s">
        <v>2131</v>
      </c>
      <c r="B57" s="181">
        <v>2010</v>
      </c>
      <c r="C57" s="180" t="s">
        <v>2138</v>
      </c>
      <c r="D57" s="180" t="s">
        <v>2133</v>
      </c>
      <c r="E57" s="180"/>
    </row>
    <row r="58" spans="1:5" x14ac:dyDescent="0.25">
      <c r="A58" s="180" t="s">
        <v>2139</v>
      </c>
      <c r="B58" s="181">
        <v>2011</v>
      </c>
      <c r="C58" s="180" t="s">
        <v>2140</v>
      </c>
      <c r="D58" s="180"/>
      <c r="E58" s="180"/>
    </row>
    <row r="59" spans="1:5" x14ac:dyDescent="0.25">
      <c r="A59" s="180" t="s">
        <v>2139</v>
      </c>
      <c r="B59" s="181">
        <v>2011</v>
      </c>
      <c r="C59" s="180" t="s">
        <v>2141</v>
      </c>
      <c r="D59" s="180" t="s">
        <v>2140</v>
      </c>
      <c r="E59" s="180"/>
    </row>
    <row r="60" spans="1:5" x14ac:dyDescent="0.25">
      <c r="A60" s="180" t="s">
        <v>2139</v>
      </c>
      <c r="B60" s="181">
        <v>2011</v>
      </c>
      <c r="C60" s="180" t="s">
        <v>2142</v>
      </c>
      <c r="D60" s="180" t="s">
        <v>2140</v>
      </c>
      <c r="E60" s="180"/>
    </row>
    <row r="61" spans="1:5" x14ac:dyDescent="0.25">
      <c r="A61" s="180" t="s">
        <v>2143</v>
      </c>
      <c r="B61" s="181">
        <v>2012</v>
      </c>
      <c r="C61" s="180" t="s">
        <v>2144</v>
      </c>
      <c r="D61" s="180"/>
      <c r="E61" s="180"/>
    </row>
    <row r="62" spans="1:5" x14ac:dyDescent="0.25">
      <c r="A62" s="180" t="s">
        <v>2145</v>
      </c>
      <c r="B62" s="181">
        <v>2013</v>
      </c>
      <c r="C62" s="180" t="s">
        <v>2146</v>
      </c>
      <c r="D62" s="180"/>
      <c r="E62" s="180"/>
    </row>
    <row r="63" spans="1:5" x14ac:dyDescent="0.25">
      <c r="A63" s="180" t="s">
        <v>2145</v>
      </c>
      <c r="B63" s="181">
        <v>2013</v>
      </c>
      <c r="C63" s="180" t="s">
        <v>2147</v>
      </c>
      <c r="D63" s="180" t="s">
        <v>2146</v>
      </c>
      <c r="E63" s="180"/>
    </row>
    <row r="64" spans="1:5" x14ac:dyDescent="0.25">
      <c r="A64" s="180" t="s">
        <v>2148</v>
      </c>
      <c r="B64" s="181">
        <v>2014</v>
      </c>
      <c r="C64" s="180" t="s">
        <v>2149</v>
      </c>
      <c r="D64" s="180"/>
      <c r="E64" s="180"/>
    </row>
    <row r="65" spans="1:5" x14ac:dyDescent="0.25">
      <c r="A65" s="180" t="s">
        <v>2150</v>
      </c>
      <c r="B65" s="181">
        <v>2015</v>
      </c>
      <c r="C65" s="180" t="s">
        <v>2151</v>
      </c>
      <c r="D65" s="180"/>
      <c r="E65" s="180"/>
    </row>
    <row r="66" spans="1:5" x14ac:dyDescent="0.25">
      <c r="A66" s="180" t="s">
        <v>2150</v>
      </c>
      <c r="B66" s="181">
        <v>2015</v>
      </c>
      <c r="C66" s="180" t="s">
        <v>2152</v>
      </c>
      <c r="D66" s="180" t="s">
        <v>2151</v>
      </c>
      <c r="E66" s="180"/>
    </row>
    <row r="67" spans="1:5" x14ac:dyDescent="0.25">
      <c r="A67" s="180" t="s">
        <v>2150</v>
      </c>
      <c r="B67" s="181">
        <v>2015</v>
      </c>
      <c r="C67" s="180" t="s">
        <v>2153</v>
      </c>
      <c r="D67" s="180" t="s">
        <v>2151</v>
      </c>
      <c r="E67" s="180"/>
    </row>
    <row r="68" spans="1:5" x14ac:dyDescent="0.25">
      <c r="A68" s="180" t="s">
        <v>2150</v>
      </c>
      <c r="B68" s="181">
        <v>2015</v>
      </c>
      <c r="C68" s="180" t="s">
        <v>2154</v>
      </c>
      <c r="D68" s="180" t="s">
        <v>2151</v>
      </c>
      <c r="E68" s="180"/>
    </row>
    <row r="69" spans="1:5" x14ac:dyDescent="0.25">
      <c r="A69" s="180" t="s">
        <v>2155</v>
      </c>
      <c r="B69" s="181">
        <v>2017</v>
      </c>
      <c r="C69" s="180" t="s">
        <v>2156</v>
      </c>
      <c r="D69" s="180"/>
      <c r="E69" s="180"/>
    </row>
    <row r="70" spans="1:5" x14ac:dyDescent="0.25">
      <c r="A70" s="180" t="s">
        <v>2155</v>
      </c>
      <c r="B70" s="181">
        <v>2017</v>
      </c>
      <c r="C70" s="180" t="s">
        <v>2157</v>
      </c>
      <c r="D70" s="180" t="s">
        <v>2156</v>
      </c>
      <c r="E70" s="180"/>
    </row>
    <row r="71" spans="1:5" x14ac:dyDescent="0.25">
      <c r="A71" s="180" t="s">
        <v>2155</v>
      </c>
      <c r="B71" s="181">
        <v>2018</v>
      </c>
      <c r="C71" s="180" t="s">
        <v>2158</v>
      </c>
      <c r="D71" s="180" t="s">
        <v>2159</v>
      </c>
      <c r="E71" s="180"/>
    </row>
    <row r="72" spans="1:5" x14ac:dyDescent="0.25">
      <c r="A72" s="180" t="s">
        <v>2155</v>
      </c>
      <c r="B72" s="181">
        <v>2018</v>
      </c>
      <c r="C72" s="180" t="s">
        <v>2159</v>
      </c>
      <c r="D72" s="180"/>
      <c r="E72" s="180"/>
    </row>
    <row r="73" spans="1:5" x14ac:dyDescent="0.25">
      <c r="A73" s="180" t="s">
        <v>2155</v>
      </c>
      <c r="B73" s="181">
        <v>2018</v>
      </c>
      <c r="C73" s="180" t="s">
        <v>2160</v>
      </c>
      <c r="D73" s="180" t="s">
        <v>2159</v>
      </c>
      <c r="E73" s="180"/>
    </row>
    <row r="74" spans="1:5" x14ac:dyDescent="0.25">
      <c r="A74" s="180" t="s">
        <v>2155</v>
      </c>
      <c r="B74" s="181">
        <v>2018</v>
      </c>
      <c r="C74" s="180" t="s">
        <v>2161</v>
      </c>
      <c r="D74" s="180" t="s">
        <v>2159</v>
      </c>
      <c r="E74" s="180"/>
    </row>
    <row r="75" spans="1:5" x14ac:dyDescent="0.25">
      <c r="A75" s="180" t="s">
        <v>2155</v>
      </c>
      <c r="B75" s="181">
        <v>2018</v>
      </c>
      <c r="C75" s="180" t="s">
        <v>2162</v>
      </c>
      <c r="D75" s="180" t="s">
        <v>2159</v>
      </c>
      <c r="E75" s="180"/>
    </row>
    <row r="76" spans="1:5" x14ac:dyDescent="0.25">
      <c r="A76" s="180" t="s">
        <v>2155</v>
      </c>
      <c r="B76" s="181">
        <v>2018</v>
      </c>
      <c r="C76" s="180" t="s">
        <v>2163</v>
      </c>
      <c r="D76" s="180" t="s">
        <v>2159</v>
      </c>
      <c r="E76" s="180"/>
    </row>
    <row r="77" spans="1:5" x14ac:dyDescent="0.25">
      <c r="A77" s="180" t="s">
        <v>2155</v>
      </c>
      <c r="B77" s="181">
        <v>2019</v>
      </c>
      <c r="C77" s="180" t="s">
        <v>2164</v>
      </c>
      <c r="D77" s="180"/>
      <c r="E77" s="180"/>
    </row>
    <row r="78" spans="1:5" x14ac:dyDescent="0.25">
      <c r="A78" s="180" t="s">
        <v>2155</v>
      </c>
      <c r="B78" s="181">
        <v>2019</v>
      </c>
      <c r="C78" s="180" t="s">
        <v>2165</v>
      </c>
      <c r="D78" s="180" t="s">
        <v>2164</v>
      </c>
      <c r="E78" s="180"/>
    </row>
    <row r="79" spans="1:5" x14ac:dyDescent="0.25">
      <c r="A79" s="180" t="s">
        <v>2166</v>
      </c>
      <c r="B79" s="181">
        <v>2020</v>
      </c>
      <c r="C79" s="180" t="s">
        <v>2167</v>
      </c>
      <c r="D79" s="180" t="s">
        <v>2168</v>
      </c>
      <c r="E79" s="180"/>
    </row>
    <row r="80" spans="1:5" x14ac:dyDescent="0.25">
      <c r="A80" s="180" t="s">
        <v>2166</v>
      </c>
      <c r="B80" s="181">
        <v>2020</v>
      </c>
      <c r="C80" s="180" t="s">
        <v>2169</v>
      </c>
      <c r="D80" s="180" t="s">
        <v>2168</v>
      </c>
      <c r="E80" s="180"/>
    </row>
    <row r="81" spans="1:5" x14ac:dyDescent="0.25">
      <c r="A81" s="180" t="s">
        <v>2166</v>
      </c>
      <c r="B81" s="181">
        <v>2020</v>
      </c>
      <c r="C81" s="180" t="s">
        <v>2168</v>
      </c>
      <c r="D81" s="180"/>
      <c r="E81" s="180"/>
    </row>
    <row r="82" spans="1:5" x14ac:dyDescent="0.25">
      <c r="A82" s="180" t="s">
        <v>2166</v>
      </c>
      <c r="B82" s="181">
        <v>2020</v>
      </c>
      <c r="C82" s="180" t="s">
        <v>2170</v>
      </c>
      <c r="D82" s="180" t="s">
        <v>2168</v>
      </c>
      <c r="E82" s="180"/>
    </row>
    <row r="83" spans="1:5" x14ac:dyDescent="0.25">
      <c r="A83" s="180" t="s">
        <v>2166</v>
      </c>
      <c r="B83" s="181">
        <v>2020</v>
      </c>
      <c r="C83" s="180" t="s">
        <v>2171</v>
      </c>
      <c r="D83" s="180" t="s">
        <v>2168</v>
      </c>
      <c r="E83" s="180"/>
    </row>
    <row r="84" spans="1:5" x14ac:dyDescent="0.25">
      <c r="A84" s="180" t="s">
        <v>2166</v>
      </c>
      <c r="B84" s="181">
        <v>2020</v>
      </c>
      <c r="C84" s="180" t="s">
        <v>2172</v>
      </c>
      <c r="D84" s="180" t="s">
        <v>2168</v>
      </c>
      <c r="E84" s="180"/>
    </row>
    <row r="85" spans="1:5" x14ac:dyDescent="0.25">
      <c r="A85" s="180" t="s">
        <v>2166</v>
      </c>
      <c r="B85" s="181">
        <v>2020</v>
      </c>
      <c r="C85" s="180" t="s">
        <v>2173</v>
      </c>
      <c r="D85" s="180" t="s">
        <v>2168</v>
      </c>
      <c r="E85" s="180"/>
    </row>
    <row r="86" spans="1:5" x14ac:dyDescent="0.25">
      <c r="A86" s="180" t="s">
        <v>2174</v>
      </c>
      <c r="B86" s="181">
        <v>2021</v>
      </c>
      <c r="C86" s="180" t="s">
        <v>2175</v>
      </c>
      <c r="D86" s="180"/>
      <c r="E86" s="180"/>
    </row>
    <row r="87" spans="1:5" x14ac:dyDescent="0.25">
      <c r="A87" s="180" t="s">
        <v>2174</v>
      </c>
      <c r="B87" s="181">
        <v>2021</v>
      </c>
      <c r="C87" s="180" t="s">
        <v>2176</v>
      </c>
      <c r="D87" s="180" t="s">
        <v>2175</v>
      </c>
      <c r="E87" s="180"/>
    </row>
    <row r="88" spans="1:5" x14ac:dyDescent="0.25">
      <c r="A88" s="180" t="s">
        <v>2174</v>
      </c>
      <c r="B88" s="181">
        <v>2021</v>
      </c>
      <c r="C88" s="180" t="s">
        <v>2177</v>
      </c>
      <c r="D88" s="180" t="s">
        <v>2175</v>
      </c>
      <c r="E88" s="180"/>
    </row>
    <row r="89" spans="1:5" x14ac:dyDescent="0.25">
      <c r="A89" s="180" t="s">
        <v>2178</v>
      </c>
      <c r="B89" s="181">
        <v>2022</v>
      </c>
      <c r="C89" s="180" t="s">
        <v>2179</v>
      </c>
      <c r="D89" s="180"/>
      <c r="E89" s="180"/>
    </row>
    <row r="90" spans="1:5" x14ac:dyDescent="0.25">
      <c r="A90" s="180" t="s">
        <v>2178</v>
      </c>
      <c r="B90" s="181">
        <v>2022</v>
      </c>
      <c r="C90" s="180" t="s">
        <v>2180</v>
      </c>
      <c r="D90" s="180" t="s">
        <v>2179</v>
      </c>
      <c r="E90" s="180"/>
    </row>
    <row r="91" spans="1:5" x14ac:dyDescent="0.25">
      <c r="A91" s="180" t="s">
        <v>2178</v>
      </c>
      <c r="B91" s="181">
        <v>2022</v>
      </c>
      <c r="C91" s="180" t="s">
        <v>2181</v>
      </c>
      <c r="D91" s="180" t="s">
        <v>2179</v>
      </c>
      <c r="E91" s="180"/>
    </row>
    <row r="92" spans="1:5" x14ac:dyDescent="0.25">
      <c r="A92" s="180" t="s">
        <v>2178</v>
      </c>
      <c r="B92" s="181">
        <v>2022</v>
      </c>
      <c r="C92" s="180" t="s">
        <v>2182</v>
      </c>
      <c r="D92" s="180" t="s">
        <v>2179</v>
      </c>
      <c r="E92" s="180"/>
    </row>
    <row r="93" spans="1:5" x14ac:dyDescent="0.25">
      <c r="A93" s="180" t="s">
        <v>2178</v>
      </c>
      <c r="B93" s="181">
        <v>2022</v>
      </c>
      <c r="C93" s="180" t="s">
        <v>2183</v>
      </c>
      <c r="D93" s="180" t="s">
        <v>2179</v>
      </c>
      <c r="E93" s="180"/>
    </row>
    <row r="94" spans="1:5" x14ac:dyDescent="0.25">
      <c r="A94" s="180" t="s">
        <v>2178</v>
      </c>
      <c r="B94" s="181">
        <v>2022</v>
      </c>
      <c r="C94" s="180" t="s">
        <v>2184</v>
      </c>
      <c r="D94" s="180" t="s">
        <v>2179</v>
      </c>
      <c r="E94" s="180"/>
    </row>
    <row r="95" spans="1:5" x14ac:dyDescent="0.25">
      <c r="A95" s="180" t="s">
        <v>2178</v>
      </c>
      <c r="B95" s="181">
        <v>2022</v>
      </c>
      <c r="C95" s="180" t="s">
        <v>2185</v>
      </c>
      <c r="D95" s="180" t="s">
        <v>2179</v>
      </c>
      <c r="E95" s="180"/>
    </row>
    <row r="96" spans="1:5" x14ac:dyDescent="0.25">
      <c r="A96" s="180" t="s">
        <v>2186</v>
      </c>
      <c r="B96" s="181">
        <v>2023</v>
      </c>
      <c r="C96" s="180" t="s">
        <v>2187</v>
      </c>
      <c r="D96" s="180"/>
      <c r="E96" s="180"/>
    </row>
    <row r="97" spans="1:5" x14ac:dyDescent="0.25">
      <c r="A97" s="180" t="s">
        <v>2186</v>
      </c>
      <c r="B97" s="181">
        <v>2023</v>
      </c>
      <c r="C97" s="180" t="s">
        <v>2188</v>
      </c>
      <c r="D97" s="180" t="s">
        <v>2187</v>
      </c>
      <c r="E97" s="180"/>
    </row>
    <row r="98" spans="1:5" x14ac:dyDescent="0.25">
      <c r="A98" s="180" t="s">
        <v>2186</v>
      </c>
      <c r="B98" s="181">
        <v>2023</v>
      </c>
      <c r="C98" s="180" t="s">
        <v>2189</v>
      </c>
      <c r="D98" s="180" t="s">
        <v>2187</v>
      </c>
      <c r="E98" s="180"/>
    </row>
    <row r="99" spans="1:5" x14ac:dyDescent="0.25">
      <c r="A99" s="180" t="s">
        <v>2186</v>
      </c>
      <c r="B99" s="181">
        <v>2023</v>
      </c>
      <c r="C99" s="180" t="s">
        <v>2190</v>
      </c>
      <c r="D99" s="180" t="s">
        <v>2187</v>
      </c>
      <c r="E99" s="180"/>
    </row>
    <row r="100" spans="1:5" x14ac:dyDescent="0.25">
      <c r="A100" s="180" t="s">
        <v>2186</v>
      </c>
      <c r="B100" s="181">
        <v>2023</v>
      </c>
      <c r="C100" s="180" t="s">
        <v>2191</v>
      </c>
      <c r="D100" s="180" t="s">
        <v>2187</v>
      </c>
      <c r="E100" s="180"/>
    </row>
    <row r="101" spans="1:5" x14ac:dyDescent="0.25">
      <c r="A101" s="180" t="s">
        <v>2192</v>
      </c>
      <c r="B101" s="181">
        <v>2024</v>
      </c>
      <c r="C101" s="180" t="s">
        <v>2193</v>
      </c>
      <c r="D101" s="180"/>
      <c r="E101" s="180"/>
    </row>
    <row r="102" spans="1:5" x14ac:dyDescent="0.25">
      <c r="A102" s="180" t="s">
        <v>2192</v>
      </c>
      <c r="B102" s="181">
        <v>2024</v>
      </c>
      <c r="C102" s="180" t="s">
        <v>2194</v>
      </c>
      <c r="D102" s="180" t="s">
        <v>2193</v>
      </c>
      <c r="E102" s="180"/>
    </row>
    <row r="103" spans="1:5" x14ac:dyDescent="0.25">
      <c r="A103" s="180" t="s">
        <v>2192</v>
      </c>
      <c r="B103" s="181">
        <v>2024</v>
      </c>
      <c r="C103" s="180" t="s">
        <v>2195</v>
      </c>
      <c r="D103" s="180" t="s">
        <v>2193</v>
      </c>
      <c r="E103" s="180"/>
    </row>
    <row r="104" spans="1:5" x14ac:dyDescent="0.25">
      <c r="A104" s="180" t="s">
        <v>2192</v>
      </c>
      <c r="B104" s="181">
        <v>2024</v>
      </c>
      <c r="C104" s="180" t="s">
        <v>2196</v>
      </c>
      <c r="D104" s="180" t="s">
        <v>2193</v>
      </c>
      <c r="E104" s="180"/>
    </row>
    <row r="105" spans="1:5" x14ac:dyDescent="0.25">
      <c r="A105" s="180" t="s">
        <v>2192</v>
      </c>
      <c r="B105" s="181">
        <v>2024</v>
      </c>
      <c r="C105" s="180" t="s">
        <v>2197</v>
      </c>
      <c r="D105" s="180" t="s">
        <v>2193</v>
      </c>
      <c r="E105" s="180"/>
    </row>
    <row r="106" spans="1:5" x14ac:dyDescent="0.25">
      <c r="A106" s="180" t="s">
        <v>2198</v>
      </c>
      <c r="B106" s="181">
        <v>2025</v>
      </c>
      <c r="C106" s="180" t="s">
        <v>2199</v>
      </c>
      <c r="D106" s="180" t="s">
        <v>2200</v>
      </c>
      <c r="E106" s="180"/>
    </row>
    <row r="107" spans="1:5" x14ac:dyDescent="0.25">
      <c r="A107" s="180" t="s">
        <v>2198</v>
      </c>
      <c r="B107" s="181">
        <v>2025</v>
      </c>
      <c r="C107" s="180" t="s">
        <v>2200</v>
      </c>
      <c r="D107" s="180"/>
      <c r="E107" s="180"/>
    </row>
    <row r="108" spans="1:5" x14ac:dyDescent="0.25">
      <c r="A108" s="180" t="s">
        <v>2198</v>
      </c>
      <c r="B108" s="181">
        <v>2025</v>
      </c>
      <c r="C108" s="180" t="s">
        <v>2201</v>
      </c>
      <c r="D108" s="180" t="s">
        <v>2200</v>
      </c>
      <c r="E108" s="180"/>
    </row>
    <row r="109" spans="1:5" x14ac:dyDescent="0.25">
      <c r="A109" s="180" t="s">
        <v>2198</v>
      </c>
      <c r="B109" s="181">
        <v>2025</v>
      </c>
      <c r="C109" s="180" t="s">
        <v>2202</v>
      </c>
      <c r="D109" s="180" t="s">
        <v>2200</v>
      </c>
      <c r="E109" s="180"/>
    </row>
    <row r="110" spans="1:5" x14ac:dyDescent="0.25">
      <c r="A110" s="180" t="s">
        <v>2198</v>
      </c>
      <c r="B110" s="181">
        <v>2025</v>
      </c>
      <c r="C110" s="180" t="s">
        <v>2203</v>
      </c>
      <c r="D110" s="180" t="s">
        <v>2200</v>
      </c>
      <c r="E110" s="180"/>
    </row>
    <row r="111" spans="1:5" x14ac:dyDescent="0.25">
      <c r="A111" s="180" t="s">
        <v>2198</v>
      </c>
      <c r="B111" s="181">
        <v>2025</v>
      </c>
      <c r="C111" s="180" t="s">
        <v>2204</v>
      </c>
      <c r="D111" s="180" t="s">
        <v>2200</v>
      </c>
      <c r="E111" s="180"/>
    </row>
    <row r="112" spans="1:5" x14ac:dyDescent="0.25">
      <c r="A112" s="180" t="s">
        <v>2205</v>
      </c>
      <c r="B112" s="181">
        <v>2026</v>
      </c>
      <c r="C112" s="180" t="s">
        <v>2206</v>
      </c>
      <c r="D112" s="180"/>
      <c r="E112" s="180"/>
    </row>
    <row r="113" spans="1:5" x14ac:dyDescent="0.25">
      <c r="A113" s="180" t="s">
        <v>2205</v>
      </c>
      <c r="B113" s="181">
        <v>2026</v>
      </c>
      <c r="C113" s="180" t="s">
        <v>2207</v>
      </c>
      <c r="D113" s="180" t="s">
        <v>2206</v>
      </c>
      <c r="E113" s="180"/>
    </row>
    <row r="114" spans="1:5" x14ac:dyDescent="0.25">
      <c r="A114" s="180" t="s">
        <v>2205</v>
      </c>
      <c r="B114" s="181">
        <v>2026</v>
      </c>
      <c r="C114" s="180" t="s">
        <v>2208</v>
      </c>
      <c r="D114" s="180" t="s">
        <v>2206</v>
      </c>
      <c r="E114" s="180"/>
    </row>
    <row r="115" spans="1:5" x14ac:dyDescent="0.25">
      <c r="A115" s="180" t="s">
        <v>2205</v>
      </c>
      <c r="B115" s="181">
        <v>2026</v>
      </c>
      <c r="C115" s="180" t="s">
        <v>2209</v>
      </c>
      <c r="D115" s="180" t="s">
        <v>2206</v>
      </c>
      <c r="E115" s="180"/>
    </row>
    <row r="116" spans="1:5" x14ac:dyDescent="0.25">
      <c r="A116" s="180" t="s">
        <v>2205</v>
      </c>
      <c r="B116" s="181">
        <v>2026</v>
      </c>
      <c r="C116" s="180" t="s">
        <v>2210</v>
      </c>
      <c r="D116" s="180" t="s">
        <v>2206</v>
      </c>
      <c r="E116" s="180"/>
    </row>
    <row r="117" spans="1:5" x14ac:dyDescent="0.25">
      <c r="A117" s="180" t="s">
        <v>2205</v>
      </c>
      <c r="B117" s="181">
        <v>2026</v>
      </c>
      <c r="C117" s="180" t="s">
        <v>2211</v>
      </c>
      <c r="D117" s="180" t="s">
        <v>2206</v>
      </c>
      <c r="E117" s="180"/>
    </row>
    <row r="118" spans="1:5" x14ac:dyDescent="0.25">
      <c r="A118" s="180" t="s">
        <v>2205</v>
      </c>
      <c r="B118" s="181">
        <v>2026</v>
      </c>
      <c r="C118" s="180" t="s">
        <v>2212</v>
      </c>
      <c r="D118" s="180" t="s">
        <v>2206</v>
      </c>
      <c r="E118" s="180"/>
    </row>
    <row r="119" spans="1:5" x14ac:dyDescent="0.25">
      <c r="A119" s="180" t="s">
        <v>2213</v>
      </c>
      <c r="B119" s="181">
        <v>2027</v>
      </c>
      <c r="C119" s="180" t="s">
        <v>2214</v>
      </c>
      <c r="D119" s="180" t="s">
        <v>2215</v>
      </c>
      <c r="E119" s="180"/>
    </row>
    <row r="120" spans="1:5" x14ac:dyDescent="0.25">
      <c r="A120" s="180" t="s">
        <v>2213</v>
      </c>
      <c r="B120" s="181">
        <v>2027</v>
      </c>
      <c r="C120" s="180" t="s">
        <v>2215</v>
      </c>
      <c r="D120" s="180"/>
      <c r="E120" s="180"/>
    </row>
    <row r="121" spans="1:5" x14ac:dyDescent="0.25">
      <c r="A121" s="180" t="s">
        <v>2213</v>
      </c>
      <c r="B121" s="181">
        <v>2027</v>
      </c>
      <c r="C121" s="180" t="s">
        <v>2216</v>
      </c>
      <c r="D121" s="180" t="s">
        <v>2215</v>
      </c>
      <c r="E121" s="180"/>
    </row>
    <row r="122" spans="1:5" x14ac:dyDescent="0.25">
      <c r="A122" s="180" t="s">
        <v>2213</v>
      </c>
      <c r="B122" s="181">
        <v>2027</v>
      </c>
      <c r="C122" s="180" t="s">
        <v>2217</v>
      </c>
      <c r="D122" s="180" t="s">
        <v>2215</v>
      </c>
      <c r="E122" s="180"/>
    </row>
    <row r="123" spans="1:5" x14ac:dyDescent="0.25">
      <c r="A123" s="180" t="s">
        <v>2213</v>
      </c>
      <c r="B123" s="181">
        <v>2027</v>
      </c>
      <c r="C123" s="180" t="s">
        <v>2218</v>
      </c>
      <c r="D123" s="180" t="s">
        <v>2215</v>
      </c>
      <c r="E123" s="180"/>
    </row>
    <row r="124" spans="1:5" x14ac:dyDescent="0.25">
      <c r="A124" s="180" t="s">
        <v>2213</v>
      </c>
      <c r="B124" s="181">
        <v>2027</v>
      </c>
      <c r="C124" s="180" t="s">
        <v>2219</v>
      </c>
      <c r="D124" s="180" t="s">
        <v>2215</v>
      </c>
      <c r="E124" s="180"/>
    </row>
    <row r="125" spans="1:5" x14ac:dyDescent="0.25">
      <c r="A125" s="180" t="s">
        <v>2213</v>
      </c>
      <c r="B125" s="181">
        <v>2027</v>
      </c>
      <c r="C125" s="180" t="s">
        <v>2220</v>
      </c>
      <c r="D125" s="180" t="s">
        <v>2215</v>
      </c>
      <c r="E125" s="180"/>
    </row>
    <row r="126" spans="1:5" x14ac:dyDescent="0.25">
      <c r="A126" s="180" t="s">
        <v>2221</v>
      </c>
      <c r="B126" s="181">
        <v>2028</v>
      </c>
      <c r="C126" s="180" t="s">
        <v>2222</v>
      </c>
      <c r="D126" s="180"/>
      <c r="E126" s="180"/>
    </row>
    <row r="127" spans="1:5" x14ac:dyDescent="0.25">
      <c r="A127" s="180" t="s">
        <v>2221</v>
      </c>
      <c r="B127" s="181">
        <v>2028</v>
      </c>
      <c r="C127" s="180" t="s">
        <v>2223</v>
      </c>
      <c r="D127" s="180" t="s">
        <v>2222</v>
      </c>
      <c r="E127" s="180"/>
    </row>
    <row r="128" spans="1:5" x14ac:dyDescent="0.25">
      <c r="A128" s="180" t="s">
        <v>2221</v>
      </c>
      <c r="B128" s="181">
        <v>2028</v>
      </c>
      <c r="C128" s="180" t="s">
        <v>2224</v>
      </c>
      <c r="D128" s="180" t="s">
        <v>2222</v>
      </c>
      <c r="E128" s="180"/>
    </row>
    <row r="129" spans="1:5" x14ac:dyDescent="0.25">
      <c r="A129" s="180" t="s">
        <v>2221</v>
      </c>
      <c r="B129" s="181">
        <v>2028</v>
      </c>
      <c r="C129" s="180" t="s">
        <v>2225</v>
      </c>
      <c r="D129" s="180" t="s">
        <v>2222</v>
      </c>
      <c r="E129" s="180"/>
    </row>
    <row r="130" spans="1:5" x14ac:dyDescent="0.25">
      <c r="A130" s="180" t="s">
        <v>2221</v>
      </c>
      <c r="B130" s="181">
        <v>2028</v>
      </c>
      <c r="C130" s="180" t="s">
        <v>2226</v>
      </c>
      <c r="D130" s="180" t="s">
        <v>2222</v>
      </c>
      <c r="E130" s="180"/>
    </row>
    <row r="131" spans="1:5" x14ac:dyDescent="0.25">
      <c r="A131" s="180" t="s">
        <v>2227</v>
      </c>
      <c r="B131" s="181">
        <v>2029</v>
      </c>
      <c r="C131" s="180" t="s">
        <v>2228</v>
      </c>
      <c r="D131" s="180"/>
      <c r="E131" s="180"/>
    </row>
    <row r="132" spans="1:5" x14ac:dyDescent="0.25">
      <c r="A132" s="180" t="s">
        <v>2227</v>
      </c>
      <c r="B132" s="181">
        <v>2029</v>
      </c>
      <c r="C132" s="180" t="s">
        <v>2229</v>
      </c>
      <c r="D132" s="180" t="s">
        <v>2228</v>
      </c>
      <c r="E132" s="180"/>
    </row>
    <row r="133" spans="1:5" x14ac:dyDescent="0.25">
      <c r="A133" s="180" t="s">
        <v>2227</v>
      </c>
      <c r="B133" s="181">
        <v>2029</v>
      </c>
      <c r="C133" s="180" t="s">
        <v>2230</v>
      </c>
      <c r="D133" s="180" t="s">
        <v>2228</v>
      </c>
      <c r="E133" s="180"/>
    </row>
    <row r="134" spans="1:5" x14ac:dyDescent="0.25">
      <c r="A134" s="180" t="s">
        <v>2227</v>
      </c>
      <c r="B134" s="181">
        <v>2029</v>
      </c>
      <c r="C134" s="180" t="s">
        <v>2231</v>
      </c>
      <c r="D134" s="180" t="s">
        <v>2228</v>
      </c>
      <c r="E134" s="180"/>
    </row>
    <row r="135" spans="1:5" x14ac:dyDescent="0.25">
      <c r="A135" s="180" t="s">
        <v>2232</v>
      </c>
      <c r="B135" s="181">
        <v>2030</v>
      </c>
      <c r="C135" s="180" t="s">
        <v>2233</v>
      </c>
      <c r="D135" s="180" t="s">
        <v>2234</v>
      </c>
      <c r="E135" s="180"/>
    </row>
    <row r="136" spans="1:5" x14ac:dyDescent="0.25">
      <c r="A136" s="180" t="s">
        <v>2232</v>
      </c>
      <c r="B136" s="181">
        <v>2030</v>
      </c>
      <c r="C136" s="180" t="s">
        <v>2234</v>
      </c>
      <c r="D136" s="180"/>
      <c r="E136" s="180"/>
    </row>
    <row r="137" spans="1:5" x14ac:dyDescent="0.25">
      <c r="A137" s="180" t="s">
        <v>2232</v>
      </c>
      <c r="B137" s="181">
        <v>2030</v>
      </c>
      <c r="C137" s="180" t="s">
        <v>2235</v>
      </c>
      <c r="D137" s="180" t="s">
        <v>2234</v>
      </c>
      <c r="E137" s="180"/>
    </row>
    <row r="138" spans="1:5" x14ac:dyDescent="0.25">
      <c r="A138" s="180" t="s">
        <v>2232</v>
      </c>
      <c r="B138" s="181">
        <v>2030</v>
      </c>
      <c r="C138" s="180" t="s">
        <v>2236</v>
      </c>
      <c r="D138" s="180" t="s">
        <v>2234</v>
      </c>
      <c r="E138" s="180"/>
    </row>
    <row r="139" spans="1:5" x14ac:dyDescent="0.25">
      <c r="A139" s="180" t="s">
        <v>2232</v>
      </c>
      <c r="B139" s="181">
        <v>2030</v>
      </c>
      <c r="C139" s="180" t="s">
        <v>2237</v>
      </c>
      <c r="D139" s="180" t="s">
        <v>2234</v>
      </c>
      <c r="E139" s="180"/>
    </row>
    <row r="140" spans="1:5" x14ac:dyDescent="0.25">
      <c r="A140" s="180" t="s">
        <v>2232</v>
      </c>
      <c r="B140" s="181">
        <v>2030</v>
      </c>
      <c r="C140" s="180" t="s">
        <v>2238</v>
      </c>
      <c r="D140" s="180" t="s">
        <v>2234</v>
      </c>
      <c r="E140" s="180"/>
    </row>
    <row r="141" spans="1:5" x14ac:dyDescent="0.25">
      <c r="A141" s="180" t="s">
        <v>2239</v>
      </c>
      <c r="B141" s="181">
        <v>2031</v>
      </c>
      <c r="C141" s="180" t="s">
        <v>2240</v>
      </c>
      <c r="D141" s="180" t="s">
        <v>2241</v>
      </c>
      <c r="E141" s="180"/>
    </row>
    <row r="142" spans="1:5" x14ac:dyDescent="0.25">
      <c r="A142" s="180" t="s">
        <v>2239</v>
      </c>
      <c r="B142" s="181">
        <v>2031</v>
      </c>
      <c r="C142" s="180" t="s">
        <v>2241</v>
      </c>
      <c r="D142" s="180"/>
      <c r="E142" s="180"/>
    </row>
    <row r="143" spans="1:5" x14ac:dyDescent="0.25">
      <c r="A143" s="180" t="s">
        <v>2239</v>
      </c>
      <c r="B143" s="181">
        <v>2031</v>
      </c>
      <c r="C143" s="180" t="s">
        <v>2242</v>
      </c>
      <c r="D143" s="180" t="s">
        <v>2241</v>
      </c>
      <c r="E143" s="180"/>
    </row>
    <row r="144" spans="1:5" x14ac:dyDescent="0.25">
      <c r="A144" s="180" t="s">
        <v>2239</v>
      </c>
      <c r="B144" s="181">
        <v>2031</v>
      </c>
      <c r="C144" s="180" t="s">
        <v>2243</v>
      </c>
      <c r="D144" s="180" t="s">
        <v>2241</v>
      </c>
      <c r="E144" s="180"/>
    </row>
    <row r="145" spans="1:5" x14ac:dyDescent="0.25">
      <c r="A145" s="180" t="s">
        <v>2239</v>
      </c>
      <c r="B145" s="181">
        <v>2031</v>
      </c>
      <c r="C145" s="180" t="s">
        <v>2244</v>
      </c>
      <c r="D145" s="180" t="s">
        <v>2241</v>
      </c>
      <c r="E145" s="180"/>
    </row>
    <row r="146" spans="1:5" x14ac:dyDescent="0.25">
      <c r="A146" s="180" t="s">
        <v>2245</v>
      </c>
      <c r="B146" s="181">
        <v>2032</v>
      </c>
      <c r="C146" s="180" t="s">
        <v>2246</v>
      </c>
      <c r="D146" s="180" t="s">
        <v>2247</v>
      </c>
      <c r="E146" s="180"/>
    </row>
    <row r="147" spans="1:5" x14ac:dyDescent="0.25">
      <c r="A147" s="180" t="s">
        <v>2245</v>
      </c>
      <c r="B147" s="181">
        <v>2032</v>
      </c>
      <c r="C147" s="180" t="s">
        <v>2247</v>
      </c>
      <c r="D147" s="180"/>
      <c r="E147" s="180"/>
    </row>
    <row r="148" spans="1:5" x14ac:dyDescent="0.25">
      <c r="A148" s="180" t="s">
        <v>2245</v>
      </c>
      <c r="B148" s="181">
        <v>2032</v>
      </c>
      <c r="C148" s="180" t="s">
        <v>2248</v>
      </c>
      <c r="D148" s="180" t="s">
        <v>2247</v>
      </c>
      <c r="E148" s="180"/>
    </row>
    <row r="149" spans="1:5" x14ac:dyDescent="0.25">
      <c r="A149" s="180" t="s">
        <v>2245</v>
      </c>
      <c r="B149" s="181">
        <v>2032</v>
      </c>
      <c r="C149" s="180" t="s">
        <v>2249</v>
      </c>
      <c r="D149" s="180" t="s">
        <v>2247</v>
      </c>
      <c r="E149" s="180"/>
    </row>
    <row r="150" spans="1:5" x14ac:dyDescent="0.25">
      <c r="A150" s="180" t="s">
        <v>2250</v>
      </c>
      <c r="B150" s="181">
        <v>2033</v>
      </c>
      <c r="C150" s="180" t="s">
        <v>2251</v>
      </c>
      <c r="D150" s="180" t="s">
        <v>2252</v>
      </c>
      <c r="E150" s="180"/>
    </row>
    <row r="151" spans="1:5" x14ac:dyDescent="0.25">
      <c r="A151" s="180" t="s">
        <v>2250</v>
      </c>
      <c r="B151" s="181">
        <v>2033</v>
      </c>
      <c r="C151" s="180" t="s">
        <v>2252</v>
      </c>
      <c r="D151" s="180"/>
      <c r="E151" s="180"/>
    </row>
    <row r="152" spans="1:5" x14ac:dyDescent="0.25">
      <c r="A152" s="180" t="s">
        <v>2250</v>
      </c>
      <c r="B152" s="181">
        <v>2033</v>
      </c>
      <c r="C152" s="180" t="s">
        <v>2253</v>
      </c>
      <c r="D152" s="180" t="s">
        <v>2252</v>
      </c>
      <c r="E152" s="180"/>
    </row>
    <row r="153" spans="1:5" x14ac:dyDescent="0.25">
      <c r="A153" s="180" t="s">
        <v>2250</v>
      </c>
      <c r="B153" s="181">
        <v>2033</v>
      </c>
      <c r="C153" s="180" t="s">
        <v>2254</v>
      </c>
      <c r="D153" s="180" t="s">
        <v>2252</v>
      </c>
      <c r="E153" s="180"/>
    </row>
    <row r="154" spans="1:5" x14ac:dyDescent="0.25">
      <c r="A154" s="180" t="s">
        <v>2250</v>
      </c>
      <c r="B154" s="181">
        <v>2033</v>
      </c>
      <c r="C154" s="180" t="s">
        <v>2255</v>
      </c>
      <c r="D154" s="180" t="s">
        <v>2252</v>
      </c>
      <c r="E154" s="180"/>
    </row>
    <row r="155" spans="1:5" x14ac:dyDescent="0.25">
      <c r="A155" s="180" t="s">
        <v>2250</v>
      </c>
      <c r="B155" s="181">
        <v>2033</v>
      </c>
      <c r="C155" s="180" t="s">
        <v>2256</v>
      </c>
      <c r="D155" s="180" t="s">
        <v>2252</v>
      </c>
      <c r="E155" s="180"/>
    </row>
    <row r="156" spans="1:5" x14ac:dyDescent="0.25">
      <c r="A156" s="180" t="s">
        <v>2250</v>
      </c>
      <c r="B156" s="181">
        <v>2033</v>
      </c>
      <c r="C156" s="180" t="s">
        <v>2257</v>
      </c>
      <c r="D156" s="180" t="s">
        <v>2252</v>
      </c>
      <c r="E156" s="180"/>
    </row>
    <row r="157" spans="1:5" x14ac:dyDescent="0.25">
      <c r="A157" s="180" t="s">
        <v>2250</v>
      </c>
      <c r="B157" s="181">
        <v>2033</v>
      </c>
      <c r="C157" s="180" t="s">
        <v>2258</v>
      </c>
      <c r="D157" s="180" t="s">
        <v>2252</v>
      </c>
      <c r="E157" s="180"/>
    </row>
    <row r="158" spans="1:5" x14ac:dyDescent="0.25">
      <c r="A158" s="180" t="s">
        <v>2259</v>
      </c>
      <c r="B158" s="181">
        <v>2034</v>
      </c>
      <c r="C158" s="180" t="s">
        <v>2260</v>
      </c>
      <c r="D158" s="180" t="s">
        <v>2261</v>
      </c>
      <c r="E158" s="180"/>
    </row>
    <row r="159" spans="1:5" x14ac:dyDescent="0.25">
      <c r="A159" s="180" t="s">
        <v>2259</v>
      </c>
      <c r="B159" s="181">
        <v>2034</v>
      </c>
      <c r="C159" s="180" t="s">
        <v>2262</v>
      </c>
      <c r="D159" s="180" t="s">
        <v>2261</v>
      </c>
      <c r="E159" s="180"/>
    </row>
    <row r="160" spans="1:5" x14ac:dyDescent="0.25">
      <c r="A160" s="180" t="s">
        <v>2259</v>
      </c>
      <c r="B160" s="181">
        <v>2034</v>
      </c>
      <c r="C160" s="180" t="s">
        <v>2261</v>
      </c>
      <c r="D160" s="180"/>
      <c r="E160" s="180"/>
    </row>
    <row r="161" spans="1:5" x14ac:dyDescent="0.25">
      <c r="A161" s="180" t="s">
        <v>2259</v>
      </c>
      <c r="B161" s="181">
        <v>2034</v>
      </c>
      <c r="C161" s="180" t="s">
        <v>2263</v>
      </c>
      <c r="D161" s="180" t="s">
        <v>2261</v>
      </c>
      <c r="E161" s="180"/>
    </row>
    <row r="162" spans="1:5" x14ac:dyDescent="0.25">
      <c r="A162" s="180" t="s">
        <v>2259</v>
      </c>
      <c r="B162" s="181">
        <v>2034</v>
      </c>
      <c r="C162" s="180" t="s">
        <v>2264</v>
      </c>
      <c r="D162" s="180" t="s">
        <v>2261</v>
      </c>
      <c r="E162" s="180"/>
    </row>
    <row r="163" spans="1:5" x14ac:dyDescent="0.25">
      <c r="A163" s="180" t="s">
        <v>2259</v>
      </c>
      <c r="B163" s="181">
        <v>2034</v>
      </c>
      <c r="C163" s="180" t="s">
        <v>2265</v>
      </c>
      <c r="D163" s="180" t="s">
        <v>2261</v>
      </c>
      <c r="E163" s="180"/>
    </row>
    <row r="164" spans="1:5" x14ac:dyDescent="0.25">
      <c r="A164" s="180" t="s">
        <v>2266</v>
      </c>
      <c r="B164" s="181">
        <v>2035</v>
      </c>
      <c r="C164" s="180" t="s">
        <v>2267</v>
      </c>
      <c r="D164" s="180"/>
      <c r="E164" s="180"/>
    </row>
    <row r="165" spans="1:5" x14ac:dyDescent="0.25">
      <c r="A165" s="180" t="s">
        <v>2266</v>
      </c>
      <c r="B165" s="181">
        <v>2035</v>
      </c>
      <c r="C165" s="180" t="s">
        <v>2268</v>
      </c>
      <c r="D165" s="180" t="s">
        <v>2267</v>
      </c>
      <c r="E165" s="180"/>
    </row>
    <row r="166" spans="1:5" x14ac:dyDescent="0.25">
      <c r="A166" s="180" t="s">
        <v>2266</v>
      </c>
      <c r="B166" s="181">
        <v>2035</v>
      </c>
      <c r="C166" s="180" t="s">
        <v>2269</v>
      </c>
      <c r="D166" s="180" t="s">
        <v>2267</v>
      </c>
      <c r="E166" s="180"/>
    </row>
    <row r="167" spans="1:5" x14ac:dyDescent="0.25">
      <c r="A167" s="180" t="s">
        <v>2266</v>
      </c>
      <c r="B167" s="181">
        <v>2035</v>
      </c>
      <c r="C167" s="180" t="s">
        <v>2270</v>
      </c>
      <c r="D167" s="180" t="s">
        <v>2267</v>
      </c>
      <c r="E167" s="180"/>
    </row>
    <row r="168" spans="1:5" x14ac:dyDescent="0.25">
      <c r="A168" s="180" t="s">
        <v>2271</v>
      </c>
      <c r="B168" s="181">
        <v>2036</v>
      </c>
      <c r="C168" s="180" t="s">
        <v>2272</v>
      </c>
      <c r="D168" s="180"/>
      <c r="E168" s="180"/>
    </row>
    <row r="169" spans="1:5" x14ac:dyDescent="0.25">
      <c r="A169" s="180" t="s">
        <v>2271</v>
      </c>
      <c r="B169" s="181">
        <v>2036</v>
      </c>
      <c r="C169" s="180" t="s">
        <v>2273</v>
      </c>
      <c r="D169" s="180" t="s">
        <v>2272</v>
      </c>
      <c r="E169" s="180"/>
    </row>
    <row r="170" spans="1:5" x14ac:dyDescent="0.25">
      <c r="A170" s="180" t="s">
        <v>2271</v>
      </c>
      <c r="B170" s="181">
        <v>2036</v>
      </c>
      <c r="C170" s="180" t="s">
        <v>2274</v>
      </c>
      <c r="D170" s="180" t="s">
        <v>2272</v>
      </c>
      <c r="E170" s="180"/>
    </row>
    <row r="171" spans="1:5" x14ac:dyDescent="0.25">
      <c r="A171" s="180" t="s">
        <v>2271</v>
      </c>
      <c r="B171" s="181">
        <v>2036</v>
      </c>
      <c r="C171" s="180" t="s">
        <v>2275</v>
      </c>
      <c r="D171" s="180" t="s">
        <v>2272</v>
      </c>
      <c r="E171" s="180"/>
    </row>
    <row r="172" spans="1:5" x14ac:dyDescent="0.25">
      <c r="A172" s="180" t="s">
        <v>2271</v>
      </c>
      <c r="B172" s="181">
        <v>2036</v>
      </c>
      <c r="C172" s="180" t="s">
        <v>2276</v>
      </c>
      <c r="D172" s="180" t="s">
        <v>2272</v>
      </c>
      <c r="E172" s="180"/>
    </row>
    <row r="173" spans="1:5" x14ac:dyDescent="0.25">
      <c r="A173" s="180" t="s">
        <v>2271</v>
      </c>
      <c r="B173" s="181">
        <v>2036</v>
      </c>
      <c r="C173" s="180" t="s">
        <v>2277</v>
      </c>
      <c r="D173" s="180" t="s">
        <v>2272</v>
      </c>
      <c r="E173" s="180"/>
    </row>
    <row r="174" spans="1:5" x14ac:dyDescent="0.25">
      <c r="A174" s="180" t="s">
        <v>2278</v>
      </c>
      <c r="B174" s="181">
        <v>2037</v>
      </c>
      <c r="C174" s="180" t="s">
        <v>2279</v>
      </c>
      <c r="D174" s="180" t="s">
        <v>2280</v>
      </c>
      <c r="E174" s="180"/>
    </row>
    <row r="175" spans="1:5" x14ac:dyDescent="0.25">
      <c r="A175" s="180" t="s">
        <v>2278</v>
      </c>
      <c r="B175" s="181">
        <v>2037</v>
      </c>
      <c r="C175" s="180" t="s">
        <v>2280</v>
      </c>
      <c r="D175" s="180"/>
      <c r="E175" s="180"/>
    </row>
    <row r="176" spans="1:5" x14ac:dyDescent="0.25">
      <c r="A176" s="180" t="s">
        <v>2278</v>
      </c>
      <c r="B176" s="181">
        <v>2037</v>
      </c>
      <c r="C176" s="180" t="s">
        <v>2281</v>
      </c>
      <c r="D176" s="180" t="s">
        <v>2280</v>
      </c>
      <c r="E176" s="180"/>
    </row>
    <row r="177" spans="1:5" x14ac:dyDescent="0.25">
      <c r="A177" s="180" t="s">
        <v>2278</v>
      </c>
      <c r="B177" s="181">
        <v>2037</v>
      </c>
      <c r="C177" s="180" t="s">
        <v>2282</v>
      </c>
      <c r="D177" s="180" t="s">
        <v>2280</v>
      </c>
      <c r="E177" s="180"/>
    </row>
    <row r="178" spans="1:5" x14ac:dyDescent="0.25">
      <c r="A178" s="180" t="s">
        <v>2278</v>
      </c>
      <c r="B178" s="181">
        <v>2037</v>
      </c>
      <c r="C178" s="180" t="s">
        <v>2283</v>
      </c>
      <c r="D178" s="180" t="s">
        <v>2280</v>
      </c>
      <c r="E178" s="180"/>
    </row>
    <row r="179" spans="1:5" x14ac:dyDescent="0.25">
      <c r="A179" s="180" t="s">
        <v>2278</v>
      </c>
      <c r="B179" s="181">
        <v>2037</v>
      </c>
      <c r="C179" s="180" t="s">
        <v>2284</v>
      </c>
      <c r="D179" s="180" t="s">
        <v>2280</v>
      </c>
      <c r="E179" s="180"/>
    </row>
    <row r="180" spans="1:5" x14ac:dyDescent="0.25">
      <c r="A180" s="180" t="s">
        <v>2285</v>
      </c>
      <c r="B180" s="181">
        <v>2038</v>
      </c>
      <c r="C180" s="180" t="s">
        <v>2286</v>
      </c>
      <c r="D180" s="180" t="s">
        <v>2287</v>
      </c>
      <c r="E180" s="180"/>
    </row>
    <row r="181" spans="1:5" x14ac:dyDescent="0.25">
      <c r="A181" s="180" t="s">
        <v>2285</v>
      </c>
      <c r="B181" s="181">
        <v>2038</v>
      </c>
      <c r="C181" s="180" t="s">
        <v>2288</v>
      </c>
      <c r="D181" s="180" t="s">
        <v>2287</v>
      </c>
      <c r="E181" s="180"/>
    </row>
    <row r="182" spans="1:5" x14ac:dyDescent="0.25">
      <c r="A182" s="180" t="s">
        <v>2285</v>
      </c>
      <c r="B182" s="181">
        <v>2038</v>
      </c>
      <c r="C182" s="180" t="s">
        <v>2287</v>
      </c>
      <c r="D182" s="180"/>
      <c r="E182" s="180"/>
    </row>
    <row r="183" spans="1:5" x14ac:dyDescent="0.25">
      <c r="A183" s="180" t="s">
        <v>2285</v>
      </c>
      <c r="B183" s="181">
        <v>2038</v>
      </c>
      <c r="C183" s="180" t="s">
        <v>2289</v>
      </c>
      <c r="D183" s="180" t="s">
        <v>2287</v>
      </c>
      <c r="E183" s="180"/>
    </row>
    <row r="184" spans="1:5" x14ac:dyDescent="0.25">
      <c r="A184" s="180" t="s">
        <v>2290</v>
      </c>
      <c r="B184" s="181">
        <v>2039</v>
      </c>
      <c r="C184" s="180" t="s">
        <v>2291</v>
      </c>
      <c r="D184" s="180"/>
      <c r="E184" s="180"/>
    </row>
    <row r="185" spans="1:5" x14ac:dyDescent="0.25">
      <c r="A185" s="180" t="s">
        <v>2290</v>
      </c>
      <c r="B185" s="181">
        <v>2039</v>
      </c>
      <c r="C185" s="180" t="s">
        <v>2292</v>
      </c>
      <c r="D185" s="180" t="s">
        <v>2291</v>
      </c>
      <c r="E185" s="180"/>
    </row>
    <row r="186" spans="1:5" x14ac:dyDescent="0.25">
      <c r="A186" s="180" t="s">
        <v>2290</v>
      </c>
      <c r="B186" s="181">
        <v>2039</v>
      </c>
      <c r="C186" s="180" t="s">
        <v>2293</v>
      </c>
      <c r="D186" s="180" t="s">
        <v>2291</v>
      </c>
      <c r="E186" s="180"/>
    </row>
    <row r="187" spans="1:5" x14ac:dyDescent="0.25">
      <c r="A187" s="180" t="s">
        <v>2290</v>
      </c>
      <c r="B187" s="181">
        <v>2039</v>
      </c>
      <c r="C187" s="180" t="s">
        <v>2294</v>
      </c>
      <c r="D187" s="180" t="s">
        <v>2291</v>
      </c>
      <c r="E187" s="180"/>
    </row>
    <row r="188" spans="1:5" x14ac:dyDescent="0.25">
      <c r="A188" s="180" t="s">
        <v>2295</v>
      </c>
      <c r="B188" s="181">
        <v>2040</v>
      </c>
      <c r="C188" s="180" t="s">
        <v>2296</v>
      </c>
      <c r="D188" s="180" t="s">
        <v>2297</v>
      </c>
      <c r="E188" s="180"/>
    </row>
    <row r="189" spans="1:5" x14ac:dyDescent="0.25">
      <c r="A189" s="180" t="s">
        <v>2295</v>
      </c>
      <c r="B189" s="181">
        <v>2040</v>
      </c>
      <c r="C189" s="180" t="s">
        <v>2297</v>
      </c>
      <c r="D189" s="180"/>
      <c r="E189" s="180"/>
    </row>
    <row r="190" spans="1:5" x14ac:dyDescent="0.25">
      <c r="A190" s="180" t="s">
        <v>2295</v>
      </c>
      <c r="B190" s="181">
        <v>2040</v>
      </c>
      <c r="C190" s="180" t="s">
        <v>2298</v>
      </c>
      <c r="D190" s="180" t="s">
        <v>2297</v>
      </c>
      <c r="E190" s="180"/>
    </row>
    <row r="191" spans="1:5" x14ac:dyDescent="0.25">
      <c r="A191" s="180" t="s">
        <v>2295</v>
      </c>
      <c r="B191" s="181">
        <v>2040</v>
      </c>
      <c r="C191" s="180" t="s">
        <v>2299</v>
      </c>
      <c r="D191" s="180" t="s">
        <v>2297</v>
      </c>
      <c r="E191" s="180"/>
    </row>
    <row r="192" spans="1:5" x14ac:dyDescent="0.25">
      <c r="A192" s="180" t="s">
        <v>2300</v>
      </c>
      <c r="B192" s="181">
        <v>2041</v>
      </c>
      <c r="C192" s="180" t="s">
        <v>2301</v>
      </c>
      <c r="D192" s="180" t="s">
        <v>2302</v>
      </c>
      <c r="E192" s="180"/>
    </row>
    <row r="193" spans="1:5" x14ac:dyDescent="0.25">
      <c r="A193" s="180" t="s">
        <v>2300</v>
      </c>
      <c r="B193" s="181">
        <v>2041</v>
      </c>
      <c r="C193" s="180" t="s">
        <v>2302</v>
      </c>
      <c r="D193" s="180"/>
      <c r="E193" s="180"/>
    </row>
    <row r="194" spans="1:5" x14ac:dyDescent="0.25">
      <c r="A194" s="180" t="s">
        <v>2300</v>
      </c>
      <c r="B194" s="181">
        <v>2041</v>
      </c>
      <c r="C194" s="180" t="s">
        <v>2303</v>
      </c>
      <c r="D194" s="180" t="s">
        <v>2302</v>
      </c>
      <c r="E194" s="180"/>
    </row>
    <row r="195" spans="1:5" x14ac:dyDescent="0.25">
      <c r="A195" s="180" t="s">
        <v>2300</v>
      </c>
      <c r="B195" s="181">
        <v>2041</v>
      </c>
      <c r="C195" s="180" t="s">
        <v>2304</v>
      </c>
      <c r="D195" s="180" t="s">
        <v>2302</v>
      </c>
      <c r="E195" s="180"/>
    </row>
    <row r="196" spans="1:5" x14ac:dyDescent="0.25">
      <c r="A196" s="180" t="s">
        <v>2305</v>
      </c>
      <c r="B196" s="181">
        <v>2042</v>
      </c>
      <c r="C196" s="180" t="s">
        <v>2306</v>
      </c>
      <c r="D196" s="180"/>
      <c r="E196" s="180"/>
    </row>
    <row r="197" spans="1:5" x14ac:dyDescent="0.25">
      <c r="A197" s="180" t="s">
        <v>2305</v>
      </c>
      <c r="B197" s="181">
        <v>2042</v>
      </c>
      <c r="C197" s="180" t="s">
        <v>2307</v>
      </c>
      <c r="D197" s="180" t="s">
        <v>2306</v>
      </c>
      <c r="E197" s="180"/>
    </row>
    <row r="198" spans="1:5" x14ac:dyDescent="0.25">
      <c r="A198" s="180" t="s">
        <v>2305</v>
      </c>
      <c r="B198" s="181">
        <v>2042</v>
      </c>
      <c r="C198" s="180" t="s">
        <v>2308</v>
      </c>
      <c r="D198" s="180" t="s">
        <v>2306</v>
      </c>
      <c r="E198" s="180"/>
    </row>
    <row r="199" spans="1:5" x14ac:dyDescent="0.25">
      <c r="A199" s="180" t="s">
        <v>2305</v>
      </c>
      <c r="B199" s="181">
        <v>2042</v>
      </c>
      <c r="C199" s="180" t="s">
        <v>2309</v>
      </c>
      <c r="D199" s="180" t="s">
        <v>2306</v>
      </c>
      <c r="E199" s="180"/>
    </row>
    <row r="200" spans="1:5" x14ac:dyDescent="0.25">
      <c r="A200" s="180" t="s">
        <v>2305</v>
      </c>
      <c r="B200" s="181">
        <v>2042</v>
      </c>
      <c r="C200" s="180" t="s">
        <v>2310</v>
      </c>
      <c r="D200" s="180" t="s">
        <v>2306</v>
      </c>
      <c r="E200" s="180"/>
    </row>
    <row r="201" spans="1:5" x14ac:dyDescent="0.25">
      <c r="A201" s="180" t="s">
        <v>2311</v>
      </c>
      <c r="B201" s="181">
        <v>2043</v>
      </c>
      <c r="C201" s="180" t="s">
        <v>2312</v>
      </c>
      <c r="D201" s="180" t="s">
        <v>2313</v>
      </c>
      <c r="E201" s="180"/>
    </row>
    <row r="202" spans="1:5" x14ac:dyDescent="0.25">
      <c r="A202" s="180" t="s">
        <v>2311</v>
      </c>
      <c r="B202" s="181">
        <v>2043</v>
      </c>
      <c r="C202" s="180" t="s">
        <v>2314</v>
      </c>
      <c r="D202" s="180" t="s">
        <v>2313</v>
      </c>
      <c r="E202" s="180"/>
    </row>
    <row r="203" spans="1:5" x14ac:dyDescent="0.25">
      <c r="A203" s="180" t="s">
        <v>2311</v>
      </c>
      <c r="B203" s="181">
        <v>2043</v>
      </c>
      <c r="C203" s="180" t="s">
        <v>2313</v>
      </c>
      <c r="D203" s="180"/>
      <c r="E203" s="180"/>
    </row>
    <row r="204" spans="1:5" x14ac:dyDescent="0.25">
      <c r="A204" s="180" t="s">
        <v>2311</v>
      </c>
      <c r="B204" s="181">
        <v>2043</v>
      </c>
      <c r="C204" s="180" t="s">
        <v>2315</v>
      </c>
      <c r="D204" s="180" t="s">
        <v>2313</v>
      </c>
      <c r="E204" s="180"/>
    </row>
    <row r="205" spans="1:5" x14ac:dyDescent="0.25">
      <c r="A205" s="180" t="s">
        <v>2316</v>
      </c>
      <c r="B205" s="181">
        <v>2044</v>
      </c>
      <c r="C205" s="180" t="s">
        <v>2317</v>
      </c>
      <c r="D205" s="180"/>
      <c r="E205" s="180"/>
    </row>
    <row r="206" spans="1:5" x14ac:dyDescent="0.25">
      <c r="A206" s="180" t="s">
        <v>2316</v>
      </c>
      <c r="B206" s="181">
        <v>2044</v>
      </c>
      <c r="C206" s="180" t="s">
        <v>2318</v>
      </c>
      <c r="D206" s="180" t="s">
        <v>2317</v>
      </c>
      <c r="E206" s="180"/>
    </row>
    <row r="207" spans="1:5" x14ac:dyDescent="0.25">
      <c r="A207" s="180" t="s">
        <v>2316</v>
      </c>
      <c r="B207" s="181">
        <v>2044</v>
      </c>
      <c r="C207" s="180" t="s">
        <v>2319</v>
      </c>
      <c r="D207" s="180" t="s">
        <v>2317</v>
      </c>
      <c r="E207" s="180"/>
    </row>
    <row r="208" spans="1:5" x14ac:dyDescent="0.25">
      <c r="A208" s="180" t="s">
        <v>2316</v>
      </c>
      <c r="B208" s="181">
        <v>2044</v>
      </c>
      <c r="C208" s="180" t="s">
        <v>2320</v>
      </c>
      <c r="D208" s="180" t="s">
        <v>2317</v>
      </c>
      <c r="E208" s="180"/>
    </row>
    <row r="209" spans="1:5" x14ac:dyDescent="0.25">
      <c r="A209" s="180" t="s">
        <v>2321</v>
      </c>
      <c r="B209" s="181">
        <v>2045</v>
      </c>
      <c r="C209" s="180" t="s">
        <v>2322</v>
      </c>
      <c r="D209" s="180" t="s">
        <v>2323</v>
      </c>
      <c r="E209" s="180"/>
    </row>
    <row r="210" spans="1:5" x14ac:dyDescent="0.25">
      <c r="A210" s="180" t="s">
        <v>2321</v>
      </c>
      <c r="B210" s="181">
        <v>2045</v>
      </c>
      <c r="C210" s="180" t="s">
        <v>2323</v>
      </c>
      <c r="D210" s="180"/>
      <c r="E210" s="180"/>
    </row>
    <row r="211" spans="1:5" x14ac:dyDescent="0.25">
      <c r="A211" s="180" t="s">
        <v>2321</v>
      </c>
      <c r="B211" s="181">
        <v>2045</v>
      </c>
      <c r="C211" s="180" t="s">
        <v>2324</v>
      </c>
      <c r="D211" s="180" t="s">
        <v>2323</v>
      </c>
      <c r="E211" s="180"/>
    </row>
    <row r="212" spans="1:5" x14ac:dyDescent="0.25">
      <c r="A212" s="180" t="s">
        <v>2321</v>
      </c>
      <c r="B212" s="181">
        <v>2045</v>
      </c>
      <c r="C212" s="180" t="s">
        <v>2325</v>
      </c>
      <c r="D212" s="180" t="s">
        <v>2323</v>
      </c>
      <c r="E212" s="180"/>
    </row>
    <row r="213" spans="1:5" x14ac:dyDescent="0.25">
      <c r="A213" s="180" t="s">
        <v>2321</v>
      </c>
      <c r="B213" s="181">
        <v>2045</v>
      </c>
      <c r="C213" s="180" t="s">
        <v>2326</v>
      </c>
      <c r="D213" s="180" t="s">
        <v>2323</v>
      </c>
      <c r="E213" s="180"/>
    </row>
    <row r="214" spans="1:5" x14ac:dyDescent="0.25">
      <c r="A214" s="180" t="s">
        <v>2321</v>
      </c>
      <c r="B214" s="181">
        <v>2045</v>
      </c>
      <c r="C214" s="180" t="s">
        <v>2327</v>
      </c>
      <c r="D214" s="180" t="s">
        <v>2323</v>
      </c>
      <c r="E214" s="180"/>
    </row>
    <row r="215" spans="1:5" x14ac:dyDescent="0.25">
      <c r="A215" s="180" t="s">
        <v>2321</v>
      </c>
      <c r="B215" s="181">
        <v>2045</v>
      </c>
      <c r="C215" s="180" t="s">
        <v>2328</v>
      </c>
      <c r="D215" s="180" t="s">
        <v>2323</v>
      </c>
      <c r="E215" s="180"/>
    </row>
    <row r="216" spans="1:5" x14ac:dyDescent="0.25">
      <c r="A216" s="180" t="s">
        <v>2321</v>
      </c>
      <c r="B216" s="181">
        <v>2045</v>
      </c>
      <c r="C216" s="180" t="s">
        <v>2329</v>
      </c>
      <c r="D216" s="180" t="s">
        <v>2323</v>
      </c>
      <c r="E216" s="180"/>
    </row>
    <row r="217" spans="1:5" x14ac:dyDescent="0.25">
      <c r="A217" s="180" t="s">
        <v>2330</v>
      </c>
      <c r="B217" s="181">
        <v>2046</v>
      </c>
      <c r="C217" s="180" t="s">
        <v>2331</v>
      </c>
      <c r="D217" s="180" t="s">
        <v>2332</v>
      </c>
      <c r="E217" s="180"/>
    </row>
    <row r="218" spans="1:5" x14ac:dyDescent="0.25">
      <c r="A218" s="180" t="s">
        <v>2330</v>
      </c>
      <c r="B218" s="181">
        <v>2046</v>
      </c>
      <c r="C218" s="180" t="s">
        <v>2332</v>
      </c>
      <c r="D218" s="180"/>
      <c r="E218" s="180"/>
    </row>
    <row r="219" spans="1:5" x14ac:dyDescent="0.25">
      <c r="A219" s="180" t="s">
        <v>2330</v>
      </c>
      <c r="B219" s="181">
        <v>2046</v>
      </c>
      <c r="C219" s="180" t="s">
        <v>2333</v>
      </c>
      <c r="D219" s="180" t="s">
        <v>2332</v>
      </c>
      <c r="E219" s="180"/>
    </row>
    <row r="220" spans="1:5" x14ac:dyDescent="0.25">
      <c r="A220" s="180" t="s">
        <v>2330</v>
      </c>
      <c r="B220" s="181">
        <v>2046</v>
      </c>
      <c r="C220" s="180" t="s">
        <v>2334</v>
      </c>
      <c r="D220" s="180" t="s">
        <v>2332</v>
      </c>
      <c r="E220" s="180"/>
    </row>
    <row r="221" spans="1:5" x14ac:dyDescent="0.25">
      <c r="A221" s="180" t="s">
        <v>2335</v>
      </c>
      <c r="B221" s="181">
        <v>2047</v>
      </c>
      <c r="C221" s="180" t="s">
        <v>2336</v>
      </c>
      <c r="D221" s="180"/>
      <c r="E221" s="180"/>
    </row>
    <row r="222" spans="1:5" x14ac:dyDescent="0.25">
      <c r="A222" s="180" t="s">
        <v>2337</v>
      </c>
      <c r="B222" s="181">
        <v>2048</v>
      </c>
      <c r="C222" s="180" t="s">
        <v>2338</v>
      </c>
      <c r="D222" s="180"/>
      <c r="E222" s="180"/>
    </row>
    <row r="223" spans="1:5" x14ac:dyDescent="0.25">
      <c r="A223" s="180" t="s">
        <v>2337</v>
      </c>
      <c r="B223" s="181">
        <v>2048</v>
      </c>
      <c r="C223" s="180" t="s">
        <v>2339</v>
      </c>
      <c r="D223" s="180" t="s">
        <v>2338</v>
      </c>
      <c r="E223" s="180"/>
    </row>
    <row r="224" spans="1:5" x14ac:dyDescent="0.25">
      <c r="A224" s="180" t="s">
        <v>2340</v>
      </c>
      <c r="B224" s="181">
        <v>2049</v>
      </c>
      <c r="C224" s="180" t="s">
        <v>2341</v>
      </c>
      <c r="D224" s="180"/>
      <c r="E224" s="180"/>
    </row>
    <row r="225" spans="1:5" x14ac:dyDescent="0.25">
      <c r="A225" s="180" t="s">
        <v>2342</v>
      </c>
      <c r="B225" s="181">
        <v>2050</v>
      </c>
      <c r="C225" s="180" t="s">
        <v>2343</v>
      </c>
      <c r="D225" s="180"/>
      <c r="E225" s="180"/>
    </row>
    <row r="226" spans="1:5" x14ac:dyDescent="0.25">
      <c r="A226" s="180" t="s">
        <v>2342</v>
      </c>
      <c r="B226" s="181">
        <v>2050</v>
      </c>
      <c r="C226" s="180" t="s">
        <v>2344</v>
      </c>
      <c r="D226" s="180" t="s">
        <v>2343</v>
      </c>
      <c r="E226" s="180"/>
    </row>
    <row r="227" spans="1:5" x14ac:dyDescent="0.25">
      <c r="A227" s="180" t="s">
        <v>2342</v>
      </c>
      <c r="B227" s="181">
        <v>2050</v>
      </c>
      <c r="C227" s="180" t="s">
        <v>2345</v>
      </c>
      <c r="D227" s="180" t="s">
        <v>2343</v>
      </c>
      <c r="E227" s="180"/>
    </row>
    <row r="228" spans="1:5" x14ac:dyDescent="0.25">
      <c r="A228" s="180" t="s">
        <v>2342</v>
      </c>
      <c r="B228" s="181">
        <v>2050</v>
      </c>
      <c r="C228" s="180" t="s">
        <v>2346</v>
      </c>
      <c r="D228" s="180" t="s">
        <v>2343</v>
      </c>
      <c r="E228" s="180"/>
    </row>
    <row r="229" spans="1:5" x14ac:dyDescent="0.25">
      <c r="A229" s="180" t="s">
        <v>2347</v>
      </c>
      <c r="B229" s="181">
        <v>2051</v>
      </c>
      <c r="C229" s="180" t="s">
        <v>2348</v>
      </c>
      <c r="D229" s="180"/>
      <c r="E229" s="180"/>
    </row>
    <row r="230" spans="1:5" x14ac:dyDescent="0.25">
      <c r="A230" s="180" t="s">
        <v>2347</v>
      </c>
      <c r="B230" s="181">
        <v>2051</v>
      </c>
      <c r="C230" s="180" t="s">
        <v>2349</v>
      </c>
      <c r="D230" s="180" t="s">
        <v>2348</v>
      </c>
      <c r="E230" s="180"/>
    </row>
    <row r="231" spans="1:5" x14ac:dyDescent="0.25">
      <c r="A231" s="180" t="s">
        <v>2350</v>
      </c>
      <c r="B231" s="181">
        <v>2052</v>
      </c>
      <c r="C231" s="180" t="s">
        <v>2351</v>
      </c>
      <c r="D231" s="180"/>
      <c r="E231" s="180"/>
    </row>
    <row r="232" spans="1:5" x14ac:dyDescent="0.25">
      <c r="A232" s="180" t="s">
        <v>2350</v>
      </c>
      <c r="B232" s="181">
        <v>2052</v>
      </c>
      <c r="C232" s="180" t="s">
        <v>2352</v>
      </c>
      <c r="D232" s="180" t="s">
        <v>2351</v>
      </c>
      <c r="E232" s="180"/>
    </row>
    <row r="233" spans="1:5" x14ac:dyDescent="0.25">
      <c r="A233" s="180" t="s">
        <v>2353</v>
      </c>
      <c r="B233" s="181">
        <v>2053</v>
      </c>
      <c r="C233" s="180" t="s">
        <v>2354</v>
      </c>
      <c r="D233" s="180" t="s">
        <v>2355</v>
      </c>
      <c r="E233" s="180"/>
    </row>
    <row r="234" spans="1:5" x14ac:dyDescent="0.25">
      <c r="A234" s="180" t="s">
        <v>2353</v>
      </c>
      <c r="B234" s="181">
        <v>2053</v>
      </c>
      <c r="C234" s="180" t="s">
        <v>2355</v>
      </c>
      <c r="D234" s="180"/>
      <c r="E234" s="180"/>
    </row>
    <row r="235" spans="1:5" x14ac:dyDescent="0.25">
      <c r="A235" s="180" t="s">
        <v>2353</v>
      </c>
      <c r="B235" s="181">
        <v>2053</v>
      </c>
      <c r="C235" s="180" t="s">
        <v>2356</v>
      </c>
      <c r="D235" s="180" t="s">
        <v>2355</v>
      </c>
      <c r="E235" s="180"/>
    </row>
    <row r="236" spans="1:5" x14ac:dyDescent="0.25">
      <c r="A236" s="180" t="s">
        <v>2357</v>
      </c>
      <c r="B236" s="181">
        <v>2054</v>
      </c>
      <c r="C236" s="180" t="s">
        <v>2358</v>
      </c>
      <c r="D236" s="180"/>
      <c r="E236" s="180"/>
    </row>
    <row r="237" spans="1:5" x14ac:dyDescent="0.25">
      <c r="A237" s="180" t="s">
        <v>2357</v>
      </c>
      <c r="B237" s="181">
        <v>2054</v>
      </c>
      <c r="C237" s="180" t="s">
        <v>2359</v>
      </c>
      <c r="D237" s="180" t="s">
        <v>2358</v>
      </c>
      <c r="E237" s="180"/>
    </row>
    <row r="238" spans="1:5" x14ac:dyDescent="0.25">
      <c r="A238" s="180" t="s">
        <v>2357</v>
      </c>
      <c r="B238" s="181">
        <v>2054</v>
      </c>
      <c r="C238" s="180" t="s">
        <v>2360</v>
      </c>
      <c r="D238" s="180" t="s">
        <v>2358</v>
      </c>
      <c r="E238" s="180"/>
    </row>
    <row r="239" spans="1:5" x14ac:dyDescent="0.25">
      <c r="A239" s="180" t="s">
        <v>2361</v>
      </c>
      <c r="B239" s="181">
        <v>2055</v>
      </c>
      <c r="C239" s="180" t="s">
        <v>2362</v>
      </c>
      <c r="D239" s="180" t="s">
        <v>2363</v>
      </c>
      <c r="E239" s="180"/>
    </row>
    <row r="240" spans="1:5" x14ac:dyDescent="0.25">
      <c r="A240" s="180" t="s">
        <v>2361</v>
      </c>
      <c r="B240" s="181">
        <v>2055</v>
      </c>
      <c r="C240" s="180" t="s">
        <v>2364</v>
      </c>
      <c r="D240" s="180" t="s">
        <v>2363</v>
      </c>
      <c r="E240" s="180"/>
    </row>
    <row r="241" spans="1:5" x14ac:dyDescent="0.25">
      <c r="A241" s="180" t="s">
        <v>2361</v>
      </c>
      <c r="B241" s="181">
        <v>2055</v>
      </c>
      <c r="C241" s="180" t="s">
        <v>2363</v>
      </c>
      <c r="D241" s="180"/>
      <c r="E241" s="180"/>
    </row>
    <row r="242" spans="1:5" x14ac:dyDescent="0.25">
      <c r="A242" s="180" t="s">
        <v>2361</v>
      </c>
      <c r="B242" s="181">
        <v>2055</v>
      </c>
      <c r="C242" s="180" t="s">
        <v>2365</v>
      </c>
      <c r="D242" s="180" t="s">
        <v>2363</v>
      </c>
      <c r="E242" s="180"/>
    </row>
    <row r="243" spans="1:5" x14ac:dyDescent="0.25">
      <c r="A243" s="180" t="s">
        <v>2361</v>
      </c>
      <c r="B243" s="181">
        <v>2055</v>
      </c>
      <c r="C243" s="180" t="s">
        <v>2366</v>
      </c>
      <c r="D243" s="180" t="s">
        <v>2363</v>
      </c>
      <c r="E243" s="180"/>
    </row>
    <row r="244" spans="1:5" x14ac:dyDescent="0.25">
      <c r="A244" s="180" t="s">
        <v>2361</v>
      </c>
      <c r="B244" s="181">
        <v>2055</v>
      </c>
      <c r="C244" s="180" t="s">
        <v>2367</v>
      </c>
      <c r="D244" s="180" t="s">
        <v>2363</v>
      </c>
      <c r="E244" s="180"/>
    </row>
    <row r="245" spans="1:5" x14ac:dyDescent="0.25">
      <c r="A245" s="180" t="s">
        <v>2368</v>
      </c>
      <c r="B245" s="181">
        <v>2056</v>
      </c>
      <c r="C245" s="180" t="s">
        <v>2369</v>
      </c>
      <c r="D245" s="180"/>
      <c r="E245" s="180"/>
    </row>
    <row r="246" spans="1:5" x14ac:dyDescent="0.25">
      <c r="A246" s="180" t="s">
        <v>2368</v>
      </c>
      <c r="B246" s="181">
        <v>2056</v>
      </c>
      <c r="C246" s="180" t="s">
        <v>2370</v>
      </c>
      <c r="D246" s="180" t="s">
        <v>2369</v>
      </c>
      <c r="E246" s="180"/>
    </row>
    <row r="247" spans="1:5" x14ac:dyDescent="0.25">
      <c r="A247" s="180" t="s">
        <v>2368</v>
      </c>
      <c r="B247" s="181">
        <v>2056</v>
      </c>
      <c r="C247" s="180" t="s">
        <v>2371</v>
      </c>
      <c r="D247" s="180" t="s">
        <v>2369</v>
      </c>
      <c r="E247" s="180"/>
    </row>
    <row r="248" spans="1:5" x14ac:dyDescent="0.25">
      <c r="A248" s="180" t="s">
        <v>2368</v>
      </c>
      <c r="B248" s="181">
        <v>2056</v>
      </c>
      <c r="C248" s="180" t="s">
        <v>2372</v>
      </c>
      <c r="D248" s="180" t="s">
        <v>2369</v>
      </c>
      <c r="E248" s="180"/>
    </row>
    <row r="249" spans="1:5" x14ac:dyDescent="0.25">
      <c r="A249" s="180" t="s">
        <v>2373</v>
      </c>
      <c r="B249" s="181">
        <v>2057</v>
      </c>
      <c r="C249" s="180" t="s">
        <v>2374</v>
      </c>
      <c r="D249" s="180" t="s">
        <v>2375</v>
      </c>
      <c r="E249" s="180"/>
    </row>
    <row r="250" spans="1:5" x14ac:dyDescent="0.25">
      <c r="A250" s="180" t="s">
        <v>2373</v>
      </c>
      <c r="B250" s="181">
        <v>2057</v>
      </c>
      <c r="C250" s="180" t="s">
        <v>2375</v>
      </c>
      <c r="D250" s="180"/>
      <c r="E250" s="180"/>
    </row>
    <row r="251" spans="1:5" x14ac:dyDescent="0.25">
      <c r="A251" s="180" t="s">
        <v>2373</v>
      </c>
      <c r="B251" s="181">
        <v>2057</v>
      </c>
      <c r="C251" s="180" t="s">
        <v>2376</v>
      </c>
      <c r="D251" s="180" t="s">
        <v>2375</v>
      </c>
      <c r="E251" s="180"/>
    </row>
    <row r="252" spans="1:5" x14ac:dyDescent="0.25">
      <c r="A252" s="180" t="s">
        <v>2373</v>
      </c>
      <c r="B252" s="181">
        <v>2057</v>
      </c>
      <c r="C252" s="180" t="s">
        <v>2377</v>
      </c>
      <c r="D252" s="180" t="s">
        <v>2375</v>
      </c>
      <c r="E252" s="180"/>
    </row>
    <row r="253" spans="1:5" x14ac:dyDescent="0.25">
      <c r="A253" s="180" t="s">
        <v>2373</v>
      </c>
      <c r="B253" s="181">
        <v>2057</v>
      </c>
      <c r="C253" s="180" t="s">
        <v>2378</v>
      </c>
      <c r="D253" s="180" t="s">
        <v>2375</v>
      </c>
      <c r="E253" s="180"/>
    </row>
    <row r="254" spans="1:5" x14ac:dyDescent="0.25">
      <c r="A254" s="180" t="s">
        <v>2379</v>
      </c>
      <c r="B254" s="181">
        <v>2058</v>
      </c>
      <c r="C254" s="180" t="s">
        <v>2380</v>
      </c>
      <c r="D254" s="180" t="s">
        <v>2381</v>
      </c>
      <c r="E254" s="180"/>
    </row>
    <row r="255" spans="1:5" x14ac:dyDescent="0.25">
      <c r="A255" s="180" t="s">
        <v>2379</v>
      </c>
      <c r="B255" s="181">
        <v>2058</v>
      </c>
      <c r="C255" s="180" t="s">
        <v>2382</v>
      </c>
      <c r="D255" s="180" t="s">
        <v>2381</v>
      </c>
      <c r="E255" s="180"/>
    </row>
    <row r="256" spans="1:5" x14ac:dyDescent="0.25">
      <c r="A256" s="180" t="s">
        <v>2379</v>
      </c>
      <c r="B256" s="181">
        <v>2058</v>
      </c>
      <c r="C256" s="180" t="s">
        <v>2381</v>
      </c>
      <c r="D256" s="180"/>
      <c r="E256" s="180"/>
    </row>
    <row r="257" spans="1:5" x14ac:dyDescent="0.25">
      <c r="A257" s="180" t="s">
        <v>2379</v>
      </c>
      <c r="B257" s="181">
        <v>2058</v>
      </c>
      <c r="C257" s="180" t="s">
        <v>2383</v>
      </c>
      <c r="D257" s="180" t="s">
        <v>2381</v>
      </c>
      <c r="E257" s="180"/>
    </row>
    <row r="258" spans="1:5" x14ac:dyDescent="0.25">
      <c r="A258" s="180" t="s">
        <v>2379</v>
      </c>
      <c r="B258" s="181">
        <v>2058</v>
      </c>
      <c r="C258" s="180" t="s">
        <v>2384</v>
      </c>
      <c r="D258" s="180" t="s">
        <v>2381</v>
      </c>
      <c r="E258" s="180"/>
    </row>
    <row r="259" spans="1:5" x14ac:dyDescent="0.25">
      <c r="A259" s="180" t="s">
        <v>2385</v>
      </c>
      <c r="B259" s="181">
        <v>2059</v>
      </c>
      <c r="C259" s="180" t="s">
        <v>2386</v>
      </c>
      <c r="D259" s="180" t="s">
        <v>2387</v>
      </c>
      <c r="E259" s="180"/>
    </row>
    <row r="260" spans="1:5" x14ac:dyDescent="0.25">
      <c r="A260" s="180" t="s">
        <v>2385</v>
      </c>
      <c r="B260" s="181">
        <v>2059</v>
      </c>
      <c r="C260" s="180" t="s">
        <v>2387</v>
      </c>
      <c r="D260" s="180"/>
      <c r="E260" s="180"/>
    </row>
    <row r="261" spans="1:5" x14ac:dyDescent="0.25">
      <c r="A261" s="180" t="s">
        <v>2385</v>
      </c>
      <c r="B261" s="181">
        <v>2059</v>
      </c>
      <c r="C261" s="180" t="s">
        <v>2388</v>
      </c>
      <c r="D261" s="180" t="s">
        <v>2387</v>
      </c>
      <c r="E261" s="180"/>
    </row>
    <row r="262" spans="1:5" x14ac:dyDescent="0.25">
      <c r="A262" s="180" t="s">
        <v>2385</v>
      </c>
      <c r="B262" s="181">
        <v>2059</v>
      </c>
      <c r="C262" s="180" t="s">
        <v>2389</v>
      </c>
      <c r="D262" s="180" t="s">
        <v>2387</v>
      </c>
      <c r="E262" s="180"/>
    </row>
    <row r="263" spans="1:5" x14ac:dyDescent="0.25">
      <c r="A263" s="180" t="s">
        <v>2390</v>
      </c>
      <c r="B263" s="181">
        <v>2060</v>
      </c>
      <c r="C263" s="180" t="s">
        <v>2391</v>
      </c>
      <c r="D263" s="180" t="s">
        <v>2392</v>
      </c>
      <c r="E263" s="180"/>
    </row>
    <row r="264" spans="1:5" x14ac:dyDescent="0.25">
      <c r="A264" s="180" t="s">
        <v>2390</v>
      </c>
      <c r="B264" s="181">
        <v>2060</v>
      </c>
      <c r="C264" s="180" t="s">
        <v>2393</v>
      </c>
      <c r="D264" s="180" t="s">
        <v>2392</v>
      </c>
      <c r="E264" s="180"/>
    </row>
    <row r="265" spans="1:5" x14ac:dyDescent="0.25">
      <c r="A265" s="180" t="s">
        <v>2390</v>
      </c>
      <c r="B265" s="181">
        <v>2060</v>
      </c>
      <c r="C265" s="180" t="s">
        <v>2392</v>
      </c>
      <c r="D265" s="180"/>
      <c r="E265" s="180"/>
    </row>
    <row r="266" spans="1:5" x14ac:dyDescent="0.25">
      <c r="A266" s="180" t="s">
        <v>2390</v>
      </c>
      <c r="B266" s="181">
        <v>2060</v>
      </c>
      <c r="C266" s="180" t="s">
        <v>2394</v>
      </c>
      <c r="D266" s="180" t="s">
        <v>2392</v>
      </c>
      <c r="E266" s="180"/>
    </row>
    <row r="267" spans="1:5" x14ac:dyDescent="0.25">
      <c r="A267" s="180" t="s">
        <v>2390</v>
      </c>
      <c r="B267" s="181">
        <v>2060</v>
      </c>
      <c r="C267" s="180" t="s">
        <v>2395</v>
      </c>
      <c r="D267" s="180" t="s">
        <v>2392</v>
      </c>
      <c r="E267" s="180"/>
    </row>
    <row r="268" spans="1:5" x14ac:dyDescent="0.25">
      <c r="A268" s="180" t="s">
        <v>2390</v>
      </c>
      <c r="B268" s="181">
        <v>2060</v>
      </c>
      <c r="C268" s="180" t="s">
        <v>2396</v>
      </c>
      <c r="D268" s="180" t="s">
        <v>2392</v>
      </c>
      <c r="E268" s="180"/>
    </row>
    <row r="269" spans="1:5" x14ac:dyDescent="0.25">
      <c r="A269" s="180" t="s">
        <v>2397</v>
      </c>
      <c r="B269" s="181">
        <v>2061</v>
      </c>
      <c r="C269" s="180" t="s">
        <v>2398</v>
      </c>
      <c r="D269" s="180" t="s">
        <v>2399</v>
      </c>
      <c r="E269" s="180"/>
    </row>
    <row r="270" spans="1:5" x14ac:dyDescent="0.25">
      <c r="A270" s="180" t="s">
        <v>2397</v>
      </c>
      <c r="B270" s="181">
        <v>2061</v>
      </c>
      <c r="C270" s="180" t="s">
        <v>2400</v>
      </c>
      <c r="D270" s="180" t="s">
        <v>2399</v>
      </c>
      <c r="E270" s="180"/>
    </row>
    <row r="271" spans="1:5" x14ac:dyDescent="0.25">
      <c r="A271" s="180" t="s">
        <v>2397</v>
      </c>
      <c r="B271" s="181">
        <v>2061</v>
      </c>
      <c r="C271" s="180" t="s">
        <v>2399</v>
      </c>
      <c r="D271" s="180"/>
      <c r="E271" s="180"/>
    </row>
    <row r="272" spans="1:5" x14ac:dyDescent="0.25">
      <c r="A272" s="180" t="s">
        <v>2397</v>
      </c>
      <c r="B272" s="181">
        <v>2061</v>
      </c>
      <c r="C272" s="180" t="s">
        <v>2401</v>
      </c>
      <c r="D272" s="180" t="s">
        <v>2399</v>
      </c>
      <c r="E272" s="180"/>
    </row>
    <row r="273" spans="1:5" x14ac:dyDescent="0.25">
      <c r="A273" s="180" t="s">
        <v>2397</v>
      </c>
      <c r="B273" s="181">
        <v>2061</v>
      </c>
      <c r="C273" s="180" t="s">
        <v>2402</v>
      </c>
      <c r="D273" s="180" t="s">
        <v>2399</v>
      </c>
      <c r="E273" s="180"/>
    </row>
    <row r="274" spans="1:5" x14ac:dyDescent="0.25">
      <c r="A274" s="180" t="s">
        <v>2397</v>
      </c>
      <c r="B274" s="181">
        <v>2061</v>
      </c>
      <c r="C274" s="180" t="s">
        <v>2403</v>
      </c>
      <c r="D274" s="180" t="s">
        <v>2399</v>
      </c>
      <c r="E274" s="180"/>
    </row>
    <row r="275" spans="1:5" x14ac:dyDescent="0.25">
      <c r="A275" s="180" t="s">
        <v>2397</v>
      </c>
      <c r="B275" s="181">
        <v>2061</v>
      </c>
      <c r="C275" s="180" t="s">
        <v>2404</v>
      </c>
      <c r="D275" s="180" t="s">
        <v>2399</v>
      </c>
      <c r="E275" s="180"/>
    </row>
    <row r="276" spans="1:5" x14ac:dyDescent="0.25">
      <c r="A276" s="180" t="s">
        <v>2397</v>
      </c>
      <c r="B276" s="181">
        <v>2061</v>
      </c>
      <c r="C276" s="180" t="s">
        <v>2405</v>
      </c>
      <c r="D276" s="180" t="s">
        <v>2399</v>
      </c>
      <c r="E276" s="180"/>
    </row>
    <row r="277" spans="1:5" x14ac:dyDescent="0.25">
      <c r="A277" s="180" t="s">
        <v>2406</v>
      </c>
      <c r="B277" s="181">
        <v>2062</v>
      </c>
      <c r="C277" s="180" t="s">
        <v>2407</v>
      </c>
      <c r="D277" s="180"/>
      <c r="E277" s="180"/>
    </row>
    <row r="278" spans="1:5" x14ac:dyDescent="0.25">
      <c r="A278" s="180" t="s">
        <v>2406</v>
      </c>
      <c r="B278" s="181">
        <v>2062</v>
      </c>
      <c r="C278" s="180" t="s">
        <v>2408</v>
      </c>
      <c r="D278" s="180" t="s">
        <v>2407</v>
      </c>
      <c r="E278" s="180"/>
    </row>
    <row r="279" spans="1:5" x14ac:dyDescent="0.25">
      <c r="A279" s="180" t="s">
        <v>2406</v>
      </c>
      <c r="B279" s="181">
        <v>2062</v>
      </c>
      <c r="C279" s="180" t="s">
        <v>2409</v>
      </c>
      <c r="D279" s="180" t="s">
        <v>2407</v>
      </c>
      <c r="E279" s="180"/>
    </row>
    <row r="280" spans="1:5" x14ac:dyDescent="0.25">
      <c r="A280" s="180" t="s">
        <v>2406</v>
      </c>
      <c r="B280" s="181">
        <v>2062</v>
      </c>
      <c r="C280" s="180" t="s">
        <v>2410</v>
      </c>
      <c r="D280" s="180" t="s">
        <v>2407</v>
      </c>
      <c r="E280" s="180"/>
    </row>
    <row r="281" spans="1:5" x14ac:dyDescent="0.25">
      <c r="A281" s="180" t="s">
        <v>2406</v>
      </c>
      <c r="B281" s="181">
        <v>2062</v>
      </c>
      <c r="C281" s="180" t="s">
        <v>2411</v>
      </c>
      <c r="D281" s="180" t="s">
        <v>2407</v>
      </c>
      <c r="E281" s="180"/>
    </row>
    <row r="282" spans="1:5" x14ac:dyDescent="0.25">
      <c r="A282" s="180" t="s">
        <v>2406</v>
      </c>
      <c r="B282" s="181">
        <v>2062</v>
      </c>
      <c r="C282" s="180" t="s">
        <v>2412</v>
      </c>
      <c r="D282" s="180" t="s">
        <v>2407</v>
      </c>
      <c r="E282" s="180"/>
    </row>
    <row r="283" spans="1:5" x14ac:dyDescent="0.25">
      <c r="A283" s="180" t="s">
        <v>2406</v>
      </c>
      <c r="B283" s="181">
        <v>2062</v>
      </c>
      <c r="C283" s="180" t="s">
        <v>2413</v>
      </c>
      <c r="D283" s="180" t="s">
        <v>2407</v>
      </c>
      <c r="E283" s="180"/>
    </row>
    <row r="284" spans="1:5" x14ac:dyDescent="0.25">
      <c r="A284" s="180" t="s">
        <v>2414</v>
      </c>
      <c r="B284" s="181">
        <v>2063</v>
      </c>
      <c r="C284" s="180" t="s">
        <v>2415</v>
      </c>
      <c r="D284" s="180" t="s">
        <v>2416</v>
      </c>
      <c r="E284" s="180"/>
    </row>
    <row r="285" spans="1:5" x14ac:dyDescent="0.25">
      <c r="A285" s="180" t="s">
        <v>2414</v>
      </c>
      <c r="B285" s="181">
        <v>2063</v>
      </c>
      <c r="C285" s="180" t="s">
        <v>2416</v>
      </c>
      <c r="D285" s="180"/>
      <c r="E285" s="180"/>
    </row>
    <row r="286" spans="1:5" x14ac:dyDescent="0.25">
      <c r="A286" s="180" t="s">
        <v>2414</v>
      </c>
      <c r="B286" s="181">
        <v>2063</v>
      </c>
      <c r="C286" s="180" t="s">
        <v>2417</v>
      </c>
      <c r="D286" s="180" t="s">
        <v>2416</v>
      </c>
      <c r="E286" s="180"/>
    </row>
    <row r="287" spans="1:5" x14ac:dyDescent="0.25">
      <c r="A287" s="180" t="s">
        <v>2414</v>
      </c>
      <c r="B287" s="181">
        <v>2063</v>
      </c>
      <c r="C287" s="180" t="s">
        <v>2418</v>
      </c>
      <c r="D287" s="180" t="s">
        <v>2416</v>
      </c>
      <c r="E287" s="180"/>
    </row>
    <row r="288" spans="1:5" x14ac:dyDescent="0.25">
      <c r="A288" s="180" t="s">
        <v>2414</v>
      </c>
      <c r="B288" s="181">
        <v>2063</v>
      </c>
      <c r="C288" s="180" t="s">
        <v>2419</v>
      </c>
      <c r="D288" s="180" t="s">
        <v>2416</v>
      </c>
      <c r="E288" s="180"/>
    </row>
    <row r="289" spans="1:5" x14ac:dyDescent="0.25">
      <c r="A289" s="180" t="s">
        <v>2414</v>
      </c>
      <c r="B289" s="181">
        <v>2063</v>
      </c>
      <c r="C289" s="180" t="s">
        <v>2420</v>
      </c>
      <c r="D289" s="180" t="s">
        <v>2416</v>
      </c>
      <c r="E289" s="180"/>
    </row>
    <row r="290" spans="1:5" x14ac:dyDescent="0.25">
      <c r="A290" s="180" t="s">
        <v>2414</v>
      </c>
      <c r="B290" s="181">
        <v>2063</v>
      </c>
      <c r="C290" s="180" t="s">
        <v>2421</v>
      </c>
      <c r="D290" s="180" t="s">
        <v>2416</v>
      </c>
      <c r="E290" s="180"/>
    </row>
    <row r="291" spans="1:5" x14ac:dyDescent="0.25">
      <c r="A291" s="180" t="s">
        <v>2422</v>
      </c>
      <c r="B291" s="181">
        <v>2064</v>
      </c>
      <c r="C291" s="180" t="s">
        <v>2423</v>
      </c>
      <c r="D291" s="180" t="s">
        <v>2424</v>
      </c>
      <c r="E291" s="180"/>
    </row>
    <row r="292" spans="1:5" x14ac:dyDescent="0.25">
      <c r="A292" s="180" t="s">
        <v>2422</v>
      </c>
      <c r="B292" s="181">
        <v>2064</v>
      </c>
      <c r="C292" s="180" t="s">
        <v>2425</v>
      </c>
      <c r="D292" s="180" t="s">
        <v>2424</v>
      </c>
      <c r="E292" s="180"/>
    </row>
    <row r="293" spans="1:5" x14ac:dyDescent="0.25">
      <c r="A293" s="180" t="s">
        <v>2422</v>
      </c>
      <c r="B293" s="181">
        <v>2064</v>
      </c>
      <c r="C293" s="180" t="s">
        <v>2424</v>
      </c>
      <c r="D293" s="180"/>
      <c r="E293" s="180"/>
    </row>
    <row r="294" spans="1:5" x14ac:dyDescent="0.25">
      <c r="A294" s="180" t="s">
        <v>2422</v>
      </c>
      <c r="B294" s="181">
        <v>2064</v>
      </c>
      <c r="C294" s="180" t="s">
        <v>2426</v>
      </c>
      <c r="D294" s="180" t="s">
        <v>2424</v>
      </c>
      <c r="E294" s="180"/>
    </row>
    <row r="295" spans="1:5" x14ac:dyDescent="0.25">
      <c r="A295" s="180" t="s">
        <v>2422</v>
      </c>
      <c r="B295" s="181">
        <v>2064</v>
      </c>
      <c r="C295" s="180" t="s">
        <v>2427</v>
      </c>
      <c r="D295" s="180" t="s">
        <v>2424</v>
      </c>
      <c r="E295" s="180"/>
    </row>
    <row r="296" spans="1:5" x14ac:dyDescent="0.25">
      <c r="A296" s="180" t="s">
        <v>2422</v>
      </c>
      <c r="B296" s="181">
        <v>2064</v>
      </c>
      <c r="C296" s="180" t="s">
        <v>2428</v>
      </c>
      <c r="D296" s="180" t="s">
        <v>2424</v>
      </c>
      <c r="E296" s="180"/>
    </row>
    <row r="297" spans="1:5" x14ac:dyDescent="0.25">
      <c r="A297" s="180" t="s">
        <v>2422</v>
      </c>
      <c r="B297" s="181">
        <v>2064</v>
      </c>
      <c r="C297" s="180" t="s">
        <v>2429</v>
      </c>
      <c r="D297" s="180" t="s">
        <v>2424</v>
      </c>
      <c r="E297" s="180"/>
    </row>
    <row r="298" spans="1:5" x14ac:dyDescent="0.25">
      <c r="A298" s="180" t="s">
        <v>2430</v>
      </c>
      <c r="B298" s="181">
        <v>2065</v>
      </c>
      <c r="C298" s="180" t="s">
        <v>2431</v>
      </c>
      <c r="D298" s="180" t="s">
        <v>2432</v>
      </c>
      <c r="E298" s="180"/>
    </row>
    <row r="299" spans="1:5" x14ac:dyDescent="0.25">
      <c r="A299" s="180" t="s">
        <v>2430</v>
      </c>
      <c r="B299" s="181">
        <v>2065</v>
      </c>
      <c r="C299" s="180" t="s">
        <v>2432</v>
      </c>
      <c r="D299" s="180"/>
      <c r="E299" s="180"/>
    </row>
    <row r="300" spans="1:5" x14ac:dyDescent="0.25">
      <c r="A300" s="180" t="s">
        <v>2430</v>
      </c>
      <c r="B300" s="181">
        <v>2065</v>
      </c>
      <c r="C300" s="180" t="s">
        <v>2433</v>
      </c>
      <c r="D300" s="180" t="s">
        <v>2432</v>
      </c>
      <c r="E300" s="180"/>
    </row>
    <row r="301" spans="1:5" x14ac:dyDescent="0.25">
      <c r="A301" s="180" t="s">
        <v>2430</v>
      </c>
      <c r="B301" s="181">
        <v>2065</v>
      </c>
      <c r="C301" s="180" t="s">
        <v>2434</v>
      </c>
      <c r="D301" s="180" t="s">
        <v>2432</v>
      </c>
      <c r="E301" s="180"/>
    </row>
    <row r="302" spans="1:5" x14ac:dyDescent="0.25">
      <c r="A302" s="180" t="s">
        <v>2430</v>
      </c>
      <c r="B302" s="181">
        <v>2065</v>
      </c>
      <c r="C302" s="180" t="s">
        <v>2435</v>
      </c>
      <c r="D302" s="180" t="s">
        <v>2432</v>
      </c>
      <c r="E302" s="180"/>
    </row>
    <row r="303" spans="1:5" x14ac:dyDescent="0.25">
      <c r="A303" s="180" t="s">
        <v>2430</v>
      </c>
      <c r="B303" s="181">
        <v>2065</v>
      </c>
      <c r="C303" s="180" t="s">
        <v>2436</v>
      </c>
      <c r="D303" s="180" t="s">
        <v>2432</v>
      </c>
      <c r="E303" s="180"/>
    </row>
    <row r="304" spans="1:5" x14ac:dyDescent="0.25">
      <c r="A304" s="180" t="s">
        <v>2437</v>
      </c>
      <c r="B304" s="181">
        <v>2066</v>
      </c>
      <c r="C304" s="180" t="s">
        <v>2438</v>
      </c>
      <c r="D304" s="180"/>
      <c r="E304" s="180"/>
    </row>
    <row r="305" spans="1:5" x14ac:dyDescent="0.25">
      <c r="A305" s="180" t="s">
        <v>2437</v>
      </c>
      <c r="B305" s="181">
        <v>2066</v>
      </c>
      <c r="C305" s="180" t="s">
        <v>2439</v>
      </c>
      <c r="D305" s="180" t="s">
        <v>2438</v>
      </c>
      <c r="E305" s="180"/>
    </row>
    <row r="306" spans="1:5" x14ac:dyDescent="0.25">
      <c r="A306" s="180" t="s">
        <v>2437</v>
      </c>
      <c r="B306" s="181">
        <v>2066</v>
      </c>
      <c r="C306" s="180" t="s">
        <v>2440</v>
      </c>
      <c r="D306" s="180" t="s">
        <v>2438</v>
      </c>
      <c r="E306" s="180"/>
    </row>
    <row r="307" spans="1:5" x14ac:dyDescent="0.25">
      <c r="A307" s="180" t="s">
        <v>2437</v>
      </c>
      <c r="B307" s="181">
        <v>2066</v>
      </c>
      <c r="C307" s="180" t="s">
        <v>2441</v>
      </c>
      <c r="D307" s="180" t="s">
        <v>2438</v>
      </c>
      <c r="E307" s="180"/>
    </row>
    <row r="308" spans="1:5" x14ac:dyDescent="0.25">
      <c r="A308" s="180" t="s">
        <v>2442</v>
      </c>
      <c r="B308" s="181">
        <v>2067</v>
      </c>
      <c r="C308" s="180" t="s">
        <v>2443</v>
      </c>
      <c r="D308" s="180"/>
      <c r="E308" s="180"/>
    </row>
    <row r="309" spans="1:5" x14ac:dyDescent="0.25">
      <c r="A309" s="180" t="s">
        <v>2442</v>
      </c>
      <c r="B309" s="181">
        <v>2067</v>
      </c>
      <c r="C309" s="180" t="s">
        <v>2444</v>
      </c>
      <c r="D309" s="180" t="s">
        <v>2443</v>
      </c>
      <c r="E309" s="180"/>
    </row>
    <row r="310" spans="1:5" x14ac:dyDescent="0.25">
      <c r="A310" s="180" t="s">
        <v>2442</v>
      </c>
      <c r="B310" s="181">
        <v>2067</v>
      </c>
      <c r="C310" s="180" t="s">
        <v>2445</v>
      </c>
      <c r="D310" s="180" t="s">
        <v>2443</v>
      </c>
      <c r="E310" s="180"/>
    </row>
    <row r="311" spans="1:5" x14ac:dyDescent="0.25">
      <c r="A311" s="180" t="s">
        <v>2442</v>
      </c>
      <c r="B311" s="181">
        <v>2067</v>
      </c>
      <c r="C311" s="180" t="s">
        <v>2446</v>
      </c>
      <c r="D311" s="180" t="s">
        <v>2443</v>
      </c>
      <c r="E311" s="180"/>
    </row>
    <row r="312" spans="1:5" x14ac:dyDescent="0.25">
      <c r="A312" s="180" t="s">
        <v>2442</v>
      </c>
      <c r="B312" s="181">
        <v>2067</v>
      </c>
      <c r="C312" s="180" t="s">
        <v>2447</v>
      </c>
      <c r="D312" s="180" t="s">
        <v>2443</v>
      </c>
      <c r="E312" s="180"/>
    </row>
    <row r="313" spans="1:5" x14ac:dyDescent="0.25">
      <c r="A313" s="180" t="s">
        <v>2442</v>
      </c>
      <c r="B313" s="181">
        <v>2067</v>
      </c>
      <c r="C313" s="180" t="s">
        <v>2448</v>
      </c>
      <c r="D313" s="180" t="s">
        <v>2443</v>
      </c>
      <c r="E313" s="180"/>
    </row>
    <row r="314" spans="1:5" x14ac:dyDescent="0.25">
      <c r="A314" s="180" t="s">
        <v>2449</v>
      </c>
      <c r="B314" s="181">
        <v>2068</v>
      </c>
      <c r="C314" s="180" t="s">
        <v>2450</v>
      </c>
      <c r="D314" s="180"/>
      <c r="E314" s="180"/>
    </row>
    <row r="315" spans="1:5" x14ac:dyDescent="0.25">
      <c r="A315" s="180" t="s">
        <v>2449</v>
      </c>
      <c r="B315" s="181">
        <v>2068</v>
      </c>
      <c r="C315" s="180" t="s">
        <v>2451</v>
      </c>
      <c r="D315" s="180" t="s">
        <v>2450</v>
      </c>
      <c r="E315" s="180"/>
    </row>
    <row r="316" spans="1:5" x14ac:dyDescent="0.25">
      <c r="A316" s="180" t="s">
        <v>2449</v>
      </c>
      <c r="B316" s="181">
        <v>2068</v>
      </c>
      <c r="C316" s="180" t="s">
        <v>2452</v>
      </c>
      <c r="D316" s="180" t="s">
        <v>2450</v>
      </c>
      <c r="E316" s="180"/>
    </row>
    <row r="317" spans="1:5" x14ac:dyDescent="0.25">
      <c r="A317" s="180" t="s">
        <v>2453</v>
      </c>
      <c r="B317" s="181">
        <v>2069</v>
      </c>
      <c r="C317" s="180" t="s">
        <v>2454</v>
      </c>
      <c r="D317" s="180" t="s">
        <v>2455</v>
      </c>
      <c r="E317" s="180"/>
    </row>
    <row r="318" spans="1:5" x14ac:dyDescent="0.25">
      <c r="A318" s="180" t="s">
        <v>2453</v>
      </c>
      <c r="B318" s="181">
        <v>2069</v>
      </c>
      <c r="C318" s="180" t="s">
        <v>2455</v>
      </c>
      <c r="D318" s="180"/>
      <c r="E318" s="180"/>
    </row>
    <row r="319" spans="1:5" x14ac:dyDescent="0.25">
      <c r="A319" s="180" t="s">
        <v>2453</v>
      </c>
      <c r="B319" s="181">
        <v>2069</v>
      </c>
      <c r="C319" s="180" t="s">
        <v>2456</v>
      </c>
      <c r="D319" s="180" t="s">
        <v>2455</v>
      </c>
      <c r="E319" s="180"/>
    </row>
    <row r="320" spans="1:5" x14ac:dyDescent="0.25">
      <c r="A320" s="180" t="s">
        <v>2453</v>
      </c>
      <c r="B320" s="181">
        <v>2069</v>
      </c>
      <c r="C320" s="180" t="s">
        <v>2457</v>
      </c>
      <c r="D320" s="180" t="s">
        <v>2455</v>
      </c>
      <c r="E320" s="180"/>
    </row>
    <row r="321" spans="1:5" x14ac:dyDescent="0.25">
      <c r="A321" s="180" t="s">
        <v>2458</v>
      </c>
      <c r="B321" s="181">
        <v>2070</v>
      </c>
      <c r="C321" s="180" t="s">
        <v>2459</v>
      </c>
      <c r="D321" s="180" t="s">
        <v>2460</v>
      </c>
      <c r="E321" s="180"/>
    </row>
    <row r="322" spans="1:5" x14ac:dyDescent="0.25">
      <c r="A322" s="180" t="s">
        <v>2458</v>
      </c>
      <c r="B322" s="181">
        <v>2070</v>
      </c>
      <c r="C322" s="180" t="s">
        <v>2461</v>
      </c>
      <c r="D322" s="180" t="s">
        <v>2460</v>
      </c>
      <c r="E322" s="180"/>
    </row>
    <row r="323" spans="1:5" x14ac:dyDescent="0.25">
      <c r="A323" s="180" t="s">
        <v>2458</v>
      </c>
      <c r="B323" s="181">
        <v>2070</v>
      </c>
      <c r="C323" s="180" t="s">
        <v>2462</v>
      </c>
      <c r="D323" s="180" t="s">
        <v>2460</v>
      </c>
      <c r="E323" s="180"/>
    </row>
    <row r="324" spans="1:5" x14ac:dyDescent="0.25">
      <c r="A324" s="180" t="s">
        <v>2458</v>
      </c>
      <c r="B324" s="181">
        <v>2070</v>
      </c>
      <c r="C324" s="180" t="s">
        <v>2460</v>
      </c>
      <c r="D324" s="180"/>
      <c r="E324" s="180"/>
    </row>
    <row r="325" spans="1:5" x14ac:dyDescent="0.25">
      <c r="A325" s="180" t="s">
        <v>2458</v>
      </c>
      <c r="B325" s="181">
        <v>2070</v>
      </c>
      <c r="C325" s="180" t="s">
        <v>2463</v>
      </c>
      <c r="D325" s="180" t="s">
        <v>2460</v>
      </c>
      <c r="E325" s="180"/>
    </row>
    <row r="326" spans="1:5" x14ac:dyDescent="0.25">
      <c r="A326" s="180" t="s">
        <v>2458</v>
      </c>
      <c r="B326" s="181">
        <v>2070</v>
      </c>
      <c r="C326" s="180" t="s">
        <v>2464</v>
      </c>
      <c r="D326" s="180" t="s">
        <v>2460</v>
      </c>
      <c r="E326" s="180"/>
    </row>
    <row r="327" spans="1:5" x14ac:dyDescent="0.25">
      <c r="A327" s="180" t="s">
        <v>2458</v>
      </c>
      <c r="B327" s="181">
        <v>2070</v>
      </c>
      <c r="C327" s="180" t="s">
        <v>2465</v>
      </c>
      <c r="D327" s="180" t="s">
        <v>2460</v>
      </c>
      <c r="E327" s="180"/>
    </row>
    <row r="328" spans="1:5" x14ac:dyDescent="0.25">
      <c r="A328" s="180" t="s">
        <v>2466</v>
      </c>
      <c r="B328" s="181">
        <v>2071</v>
      </c>
      <c r="C328" s="180" t="s">
        <v>2467</v>
      </c>
      <c r="D328" s="180" t="s">
        <v>2468</v>
      </c>
      <c r="E328" s="180"/>
    </row>
    <row r="329" spans="1:5" x14ac:dyDescent="0.25">
      <c r="A329" s="180" t="s">
        <v>2466</v>
      </c>
      <c r="B329" s="181">
        <v>2071</v>
      </c>
      <c r="C329" s="180" t="s">
        <v>2469</v>
      </c>
      <c r="D329" s="180" t="s">
        <v>2468</v>
      </c>
      <c r="E329" s="180"/>
    </row>
    <row r="330" spans="1:5" x14ac:dyDescent="0.25">
      <c r="A330" s="180" t="s">
        <v>2466</v>
      </c>
      <c r="B330" s="181">
        <v>2071</v>
      </c>
      <c r="C330" s="180" t="s">
        <v>2470</v>
      </c>
      <c r="D330" s="180" t="s">
        <v>2468</v>
      </c>
      <c r="E330" s="180"/>
    </row>
    <row r="331" spans="1:5" x14ac:dyDescent="0.25">
      <c r="A331" s="180" t="s">
        <v>2466</v>
      </c>
      <c r="B331" s="181">
        <v>2071</v>
      </c>
      <c r="C331" s="180" t="s">
        <v>2468</v>
      </c>
      <c r="D331" s="180"/>
      <c r="E331" s="180"/>
    </row>
    <row r="332" spans="1:5" x14ac:dyDescent="0.25">
      <c r="A332" s="180" t="s">
        <v>2466</v>
      </c>
      <c r="B332" s="181">
        <v>2071</v>
      </c>
      <c r="C332" s="180" t="s">
        <v>2471</v>
      </c>
      <c r="D332" s="180" t="s">
        <v>2468</v>
      </c>
      <c r="E332" s="180"/>
    </row>
    <row r="333" spans="1:5" x14ac:dyDescent="0.25">
      <c r="A333" s="180" t="s">
        <v>2466</v>
      </c>
      <c r="B333" s="181">
        <v>2071</v>
      </c>
      <c r="C333" s="180" t="s">
        <v>2472</v>
      </c>
      <c r="D333" s="180" t="s">
        <v>2468</v>
      </c>
      <c r="E333" s="180"/>
    </row>
    <row r="334" spans="1:5" x14ac:dyDescent="0.25">
      <c r="A334" s="180" t="s">
        <v>2466</v>
      </c>
      <c r="B334" s="181">
        <v>2071</v>
      </c>
      <c r="C334" s="180" t="s">
        <v>2473</v>
      </c>
      <c r="D334" s="180" t="s">
        <v>2468</v>
      </c>
      <c r="E334" s="180"/>
    </row>
    <row r="335" spans="1:5" x14ac:dyDescent="0.25">
      <c r="A335" s="180" t="s">
        <v>2474</v>
      </c>
      <c r="B335" s="181">
        <v>2072</v>
      </c>
      <c r="C335" s="180" t="s">
        <v>2475</v>
      </c>
      <c r="D335" s="180" t="s">
        <v>2476</v>
      </c>
      <c r="E335" s="180"/>
    </row>
    <row r="336" spans="1:5" x14ac:dyDescent="0.25">
      <c r="A336" s="180" t="s">
        <v>2474</v>
      </c>
      <c r="B336" s="181">
        <v>2072</v>
      </c>
      <c r="C336" s="180" t="s">
        <v>2476</v>
      </c>
      <c r="D336" s="180"/>
      <c r="E336" s="180"/>
    </row>
    <row r="337" spans="1:5" x14ac:dyDescent="0.25">
      <c r="A337" s="180" t="s">
        <v>2474</v>
      </c>
      <c r="B337" s="181">
        <v>2072</v>
      </c>
      <c r="C337" s="180" t="s">
        <v>2477</v>
      </c>
      <c r="D337" s="180" t="s">
        <v>2476</v>
      </c>
      <c r="E337" s="180"/>
    </row>
    <row r="338" spans="1:5" x14ac:dyDescent="0.25">
      <c r="A338" s="180" t="s">
        <v>2474</v>
      </c>
      <c r="B338" s="181">
        <v>2072</v>
      </c>
      <c r="C338" s="180" t="s">
        <v>2478</v>
      </c>
      <c r="D338" s="180" t="s">
        <v>2476</v>
      </c>
      <c r="E338" s="180"/>
    </row>
    <row r="339" spans="1:5" x14ac:dyDescent="0.25">
      <c r="A339" s="180" t="s">
        <v>2474</v>
      </c>
      <c r="B339" s="181">
        <v>2072</v>
      </c>
      <c r="C339" s="180" t="s">
        <v>2479</v>
      </c>
      <c r="D339" s="180" t="s">
        <v>2476</v>
      </c>
      <c r="E339" s="180"/>
    </row>
    <row r="340" spans="1:5" x14ac:dyDescent="0.25">
      <c r="A340" s="180" t="s">
        <v>2474</v>
      </c>
      <c r="B340" s="181">
        <v>2072</v>
      </c>
      <c r="C340" s="180" t="s">
        <v>2480</v>
      </c>
      <c r="D340" s="180" t="s">
        <v>2476</v>
      </c>
      <c r="E340" s="180"/>
    </row>
    <row r="341" spans="1:5" x14ac:dyDescent="0.25">
      <c r="A341" s="180" t="s">
        <v>2481</v>
      </c>
      <c r="B341" s="181">
        <v>2073</v>
      </c>
      <c r="C341" s="180" t="s">
        <v>2482</v>
      </c>
      <c r="D341" s="180"/>
      <c r="E341" s="180"/>
    </row>
    <row r="342" spans="1:5" x14ac:dyDescent="0.25">
      <c r="A342" s="180" t="s">
        <v>2481</v>
      </c>
      <c r="B342" s="181">
        <v>2073</v>
      </c>
      <c r="C342" s="180" t="s">
        <v>2483</v>
      </c>
      <c r="D342" s="180" t="s">
        <v>2482</v>
      </c>
      <c r="E342" s="180"/>
    </row>
    <row r="343" spans="1:5" x14ac:dyDescent="0.25">
      <c r="A343" s="180" t="s">
        <v>2481</v>
      </c>
      <c r="B343" s="181">
        <v>2073</v>
      </c>
      <c r="C343" s="180" t="s">
        <v>2484</v>
      </c>
      <c r="D343" s="180" t="s">
        <v>2482</v>
      </c>
      <c r="E343" s="180"/>
    </row>
    <row r="344" spans="1:5" x14ac:dyDescent="0.25">
      <c r="A344" s="180" t="s">
        <v>2481</v>
      </c>
      <c r="B344" s="181">
        <v>2073</v>
      </c>
      <c r="C344" s="180" t="s">
        <v>2485</v>
      </c>
      <c r="D344" s="180" t="s">
        <v>2482</v>
      </c>
      <c r="E344" s="180"/>
    </row>
    <row r="345" spans="1:5" x14ac:dyDescent="0.25">
      <c r="A345" s="180" t="s">
        <v>2481</v>
      </c>
      <c r="B345" s="181">
        <v>2073</v>
      </c>
      <c r="C345" s="180" t="s">
        <v>2486</v>
      </c>
      <c r="D345" s="180" t="s">
        <v>2482</v>
      </c>
      <c r="E345" s="180"/>
    </row>
    <row r="346" spans="1:5" x14ac:dyDescent="0.25">
      <c r="A346" s="180" t="s">
        <v>2481</v>
      </c>
      <c r="B346" s="181">
        <v>2073</v>
      </c>
      <c r="C346" s="180" t="s">
        <v>2487</v>
      </c>
      <c r="D346" s="180" t="s">
        <v>2482</v>
      </c>
      <c r="E346" s="180"/>
    </row>
    <row r="347" spans="1:5" x14ac:dyDescent="0.25">
      <c r="A347" s="180" t="s">
        <v>2488</v>
      </c>
      <c r="B347" s="181">
        <v>2074</v>
      </c>
      <c r="C347" s="180" t="s">
        <v>2489</v>
      </c>
      <c r="D347" s="180" t="s">
        <v>2490</v>
      </c>
      <c r="E347" s="180"/>
    </row>
    <row r="348" spans="1:5" x14ac:dyDescent="0.25">
      <c r="A348" s="180" t="s">
        <v>2488</v>
      </c>
      <c r="B348" s="181">
        <v>2074</v>
      </c>
      <c r="C348" s="180" t="s">
        <v>2491</v>
      </c>
      <c r="D348" s="180" t="s">
        <v>2490</v>
      </c>
      <c r="E348" s="180"/>
    </row>
    <row r="349" spans="1:5" x14ac:dyDescent="0.25">
      <c r="A349" s="180" t="s">
        <v>2488</v>
      </c>
      <c r="B349" s="181">
        <v>2074</v>
      </c>
      <c r="C349" s="180" t="s">
        <v>2490</v>
      </c>
      <c r="D349" s="180"/>
      <c r="E349" s="180"/>
    </row>
    <row r="350" spans="1:5" x14ac:dyDescent="0.25">
      <c r="A350" s="180" t="s">
        <v>2488</v>
      </c>
      <c r="B350" s="181">
        <v>2074</v>
      </c>
      <c r="C350" s="180" t="s">
        <v>2492</v>
      </c>
      <c r="D350" s="180" t="s">
        <v>2490</v>
      </c>
      <c r="E350" s="180"/>
    </row>
    <row r="351" spans="1:5" x14ac:dyDescent="0.25">
      <c r="A351" s="180" t="s">
        <v>2488</v>
      </c>
      <c r="B351" s="181">
        <v>2074</v>
      </c>
      <c r="C351" s="180" t="s">
        <v>2493</v>
      </c>
      <c r="D351" s="180" t="s">
        <v>2490</v>
      </c>
      <c r="E351" s="180"/>
    </row>
    <row r="352" spans="1:5" x14ac:dyDescent="0.25">
      <c r="A352" s="180" t="s">
        <v>2488</v>
      </c>
      <c r="B352" s="181">
        <v>2074</v>
      </c>
      <c r="C352" s="180" t="s">
        <v>2494</v>
      </c>
      <c r="D352" s="180" t="s">
        <v>2490</v>
      </c>
      <c r="E352" s="180"/>
    </row>
    <row r="353" spans="1:5" x14ac:dyDescent="0.25">
      <c r="A353" s="180" t="s">
        <v>2495</v>
      </c>
      <c r="B353" s="181">
        <v>2075</v>
      </c>
      <c r="C353" s="180" t="s">
        <v>2496</v>
      </c>
      <c r="D353" s="180" t="s">
        <v>2497</v>
      </c>
      <c r="E353" s="180"/>
    </row>
    <row r="354" spans="1:5" x14ac:dyDescent="0.25">
      <c r="A354" s="180" t="s">
        <v>2495</v>
      </c>
      <c r="B354" s="181">
        <v>2075</v>
      </c>
      <c r="C354" s="180" t="s">
        <v>2498</v>
      </c>
      <c r="D354" s="180" t="s">
        <v>2497</v>
      </c>
      <c r="E354" s="180"/>
    </row>
    <row r="355" spans="1:5" x14ac:dyDescent="0.25">
      <c r="A355" s="180" t="s">
        <v>2495</v>
      </c>
      <c r="B355" s="181">
        <v>2075</v>
      </c>
      <c r="C355" s="180" t="s">
        <v>2497</v>
      </c>
      <c r="D355" s="180"/>
      <c r="E355" s="180"/>
    </row>
    <row r="356" spans="1:5" x14ac:dyDescent="0.25">
      <c r="A356" s="180" t="s">
        <v>2495</v>
      </c>
      <c r="B356" s="181">
        <v>2075</v>
      </c>
      <c r="C356" s="180" t="s">
        <v>2499</v>
      </c>
      <c r="D356" s="180" t="s">
        <v>2497</v>
      </c>
      <c r="E356" s="180"/>
    </row>
    <row r="357" spans="1:5" x14ac:dyDescent="0.25">
      <c r="A357" s="180" t="s">
        <v>2495</v>
      </c>
      <c r="B357" s="181">
        <v>2075</v>
      </c>
      <c r="C357" s="180" t="s">
        <v>2500</v>
      </c>
      <c r="D357" s="180" t="s">
        <v>2497</v>
      </c>
      <c r="E357" s="180"/>
    </row>
    <row r="358" spans="1:5" x14ac:dyDescent="0.25">
      <c r="A358" s="180" t="s">
        <v>2495</v>
      </c>
      <c r="B358" s="181">
        <v>2075</v>
      </c>
      <c r="C358" s="180" t="s">
        <v>2501</v>
      </c>
      <c r="D358" s="180" t="s">
        <v>2497</v>
      </c>
      <c r="E358" s="180"/>
    </row>
    <row r="359" spans="1:5" x14ac:dyDescent="0.25">
      <c r="A359" s="180" t="s">
        <v>2502</v>
      </c>
      <c r="B359" s="181">
        <v>2076</v>
      </c>
      <c r="C359" s="180" t="s">
        <v>2503</v>
      </c>
      <c r="D359" s="180"/>
      <c r="E359" s="180"/>
    </row>
    <row r="360" spans="1:5" x14ac:dyDescent="0.25">
      <c r="A360" s="180" t="s">
        <v>2502</v>
      </c>
      <c r="B360" s="181">
        <v>2076</v>
      </c>
      <c r="C360" s="180" t="s">
        <v>2504</v>
      </c>
      <c r="D360" s="180" t="s">
        <v>2503</v>
      </c>
      <c r="E360" s="180"/>
    </row>
    <row r="361" spans="1:5" x14ac:dyDescent="0.25">
      <c r="A361" s="180" t="s">
        <v>2502</v>
      </c>
      <c r="B361" s="181">
        <v>2076</v>
      </c>
      <c r="C361" s="180" t="s">
        <v>2505</v>
      </c>
      <c r="D361" s="180" t="s">
        <v>2503</v>
      </c>
      <c r="E361" s="180"/>
    </row>
    <row r="362" spans="1:5" x14ac:dyDescent="0.25">
      <c r="A362" s="180" t="s">
        <v>2506</v>
      </c>
      <c r="B362" s="181">
        <v>2077</v>
      </c>
      <c r="C362" s="180" t="s">
        <v>2507</v>
      </c>
      <c r="D362" s="180" t="s">
        <v>2508</v>
      </c>
      <c r="E362" s="180"/>
    </row>
    <row r="363" spans="1:5" x14ac:dyDescent="0.25">
      <c r="A363" s="180" t="s">
        <v>2506</v>
      </c>
      <c r="B363" s="181">
        <v>2077</v>
      </c>
      <c r="C363" s="180" t="s">
        <v>2509</v>
      </c>
      <c r="D363" s="180" t="s">
        <v>2508</v>
      </c>
      <c r="E363" s="180"/>
    </row>
    <row r="364" spans="1:5" x14ac:dyDescent="0.25">
      <c r="A364" s="180" t="s">
        <v>2506</v>
      </c>
      <c r="B364" s="181">
        <v>2077</v>
      </c>
      <c r="C364" s="180" t="s">
        <v>2510</v>
      </c>
      <c r="D364" s="180" t="s">
        <v>2508</v>
      </c>
      <c r="E364" s="180"/>
    </row>
    <row r="365" spans="1:5" x14ac:dyDescent="0.25">
      <c r="A365" s="180" t="s">
        <v>2506</v>
      </c>
      <c r="B365" s="181">
        <v>2077</v>
      </c>
      <c r="C365" s="180" t="s">
        <v>2508</v>
      </c>
      <c r="D365" s="180"/>
      <c r="E365" s="180"/>
    </row>
    <row r="366" spans="1:5" x14ac:dyDescent="0.25">
      <c r="A366" s="180" t="s">
        <v>2506</v>
      </c>
      <c r="B366" s="181">
        <v>2077</v>
      </c>
      <c r="C366" s="180" t="s">
        <v>2511</v>
      </c>
      <c r="D366" s="180" t="s">
        <v>2508</v>
      </c>
      <c r="E366" s="180"/>
    </row>
    <row r="367" spans="1:5" x14ac:dyDescent="0.25">
      <c r="A367" s="180" t="s">
        <v>2506</v>
      </c>
      <c r="B367" s="181">
        <v>2077</v>
      </c>
      <c r="C367" s="180" t="s">
        <v>2512</v>
      </c>
      <c r="D367" s="180" t="s">
        <v>2508</v>
      </c>
      <c r="E367" s="180"/>
    </row>
    <row r="368" spans="1:5" x14ac:dyDescent="0.25">
      <c r="A368" s="180" t="s">
        <v>2506</v>
      </c>
      <c r="B368" s="181">
        <v>2077</v>
      </c>
      <c r="C368" s="180" t="s">
        <v>2513</v>
      </c>
      <c r="D368" s="180" t="s">
        <v>2508</v>
      </c>
      <c r="E368" s="180"/>
    </row>
    <row r="369" spans="1:5" x14ac:dyDescent="0.25">
      <c r="A369" s="180" t="s">
        <v>2514</v>
      </c>
      <c r="B369" s="181">
        <v>2078</v>
      </c>
      <c r="C369" s="180" t="s">
        <v>2515</v>
      </c>
      <c r="D369" s="180" t="s">
        <v>2516</v>
      </c>
      <c r="E369" s="180"/>
    </row>
    <row r="370" spans="1:5" x14ac:dyDescent="0.25">
      <c r="A370" s="180" t="s">
        <v>2514</v>
      </c>
      <c r="B370" s="181">
        <v>2078</v>
      </c>
      <c r="C370" s="180" t="s">
        <v>2516</v>
      </c>
      <c r="D370" s="180"/>
      <c r="E370" s="180"/>
    </row>
    <row r="371" spans="1:5" x14ac:dyDescent="0.25">
      <c r="A371" s="180" t="s">
        <v>2514</v>
      </c>
      <c r="B371" s="181">
        <v>2078</v>
      </c>
      <c r="C371" s="180" t="s">
        <v>2517</v>
      </c>
      <c r="D371" s="180" t="s">
        <v>2516</v>
      </c>
      <c r="E371" s="180"/>
    </row>
    <row r="372" spans="1:5" x14ac:dyDescent="0.25">
      <c r="A372" s="180" t="s">
        <v>2514</v>
      </c>
      <c r="B372" s="181">
        <v>2078</v>
      </c>
      <c r="C372" s="180" t="s">
        <v>2518</v>
      </c>
      <c r="D372" s="180" t="s">
        <v>2516</v>
      </c>
      <c r="E372" s="180"/>
    </row>
    <row r="373" spans="1:5" x14ac:dyDescent="0.25">
      <c r="A373" s="180" t="s">
        <v>2514</v>
      </c>
      <c r="B373" s="181">
        <v>2078</v>
      </c>
      <c r="C373" s="180" t="s">
        <v>2519</v>
      </c>
      <c r="D373" s="180" t="s">
        <v>2516</v>
      </c>
      <c r="E373" s="180"/>
    </row>
    <row r="374" spans="1:5" x14ac:dyDescent="0.25">
      <c r="A374" s="180" t="s">
        <v>2514</v>
      </c>
      <c r="B374" s="181">
        <v>2078</v>
      </c>
      <c r="C374" s="180" t="s">
        <v>2520</v>
      </c>
      <c r="D374" s="180" t="s">
        <v>2516</v>
      </c>
      <c r="E374" s="180"/>
    </row>
    <row r="375" spans="1:5" x14ac:dyDescent="0.25">
      <c r="A375" s="180" t="s">
        <v>2514</v>
      </c>
      <c r="B375" s="181">
        <v>2078</v>
      </c>
      <c r="C375" s="180" t="s">
        <v>2521</v>
      </c>
      <c r="D375" s="180" t="s">
        <v>2516</v>
      </c>
      <c r="E375" s="180"/>
    </row>
    <row r="376" spans="1:5" x14ac:dyDescent="0.25">
      <c r="A376" s="180" t="s">
        <v>2514</v>
      </c>
      <c r="B376" s="181">
        <v>2078</v>
      </c>
      <c r="C376" s="180" t="s">
        <v>2522</v>
      </c>
      <c r="D376" s="180" t="s">
        <v>2516</v>
      </c>
      <c r="E376" s="180"/>
    </row>
    <row r="377" spans="1:5" x14ac:dyDescent="0.25">
      <c r="A377" s="180" t="s">
        <v>2514</v>
      </c>
      <c r="B377" s="181">
        <v>2078</v>
      </c>
      <c r="C377" s="180" t="s">
        <v>2523</v>
      </c>
      <c r="D377" s="180" t="s">
        <v>2516</v>
      </c>
      <c r="E377" s="180"/>
    </row>
    <row r="378" spans="1:5" x14ac:dyDescent="0.25">
      <c r="A378" s="180" t="s">
        <v>2524</v>
      </c>
      <c r="B378" s="181">
        <v>2079</v>
      </c>
      <c r="C378" s="180" t="s">
        <v>2525</v>
      </c>
      <c r="D378" s="180" t="s">
        <v>2526</v>
      </c>
      <c r="E378" s="180"/>
    </row>
    <row r="379" spans="1:5" x14ac:dyDescent="0.25">
      <c r="A379" s="180" t="s">
        <v>2524</v>
      </c>
      <c r="B379" s="181">
        <v>2079</v>
      </c>
      <c r="C379" s="180" t="s">
        <v>2526</v>
      </c>
      <c r="D379" s="180"/>
      <c r="E379" s="180"/>
    </row>
    <row r="380" spans="1:5" x14ac:dyDescent="0.25">
      <c r="A380" s="180" t="s">
        <v>2524</v>
      </c>
      <c r="B380" s="181">
        <v>2079</v>
      </c>
      <c r="C380" s="180" t="s">
        <v>2527</v>
      </c>
      <c r="D380" s="180" t="s">
        <v>2526</v>
      </c>
      <c r="E380" s="180"/>
    </row>
    <row r="381" spans="1:5" x14ac:dyDescent="0.25">
      <c r="A381" s="180" t="s">
        <v>2524</v>
      </c>
      <c r="B381" s="181">
        <v>2079</v>
      </c>
      <c r="C381" s="180" t="s">
        <v>2528</v>
      </c>
      <c r="D381" s="180" t="s">
        <v>2526</v>
      </c>
      <c r="E381" s="180"/>
    </row>
    <row r="382" spans="1:5" x14ac:dyDescent="0.25">
      <c r="A382" s="180" t="s">
        <v>2524</v>
      </c>
      <c r="B382" s="181">
        <v>2079</v>
      </c>
      <c r="C382" s="180" t="s">
        <v>2529</v>
      </c>
      <c r="D382" s="180" t="s">
        <v>2526</v>
      </c>
      <c r="E382" s="180"/>
    </row>
    <row r="383" spans="1:5" x14ac:dyDescent="0.25">
      <c r="A383" s="180" t="s">
        <v>2524</v>
      </c>
      <c r="B383" s="181">
        <v>2079</v>
      </c>
      <c r="C383" s="180" t="s">
        <v>2530</v>
      </c>
      <c r="D383" s="180" t="s">
        <v>2526</v>
      </c>
      <c r="E383" s="180"/>
    </row>
    <row r="384" spans="1:5" x14ac:dyDescent="0.25">
      <c r="A384" s="180" t="s">
        <v>2531</v>
      </c>
      <c r="B384" s="181">
        <v>2080</v>
      </c>
      <c r="C384" s="180" t="s">
        <v>2532</v>
      </c>
      <c r="D384" s="180" t="s">
        <v>2533</v>
      </c>
      <c r="E384" s="180"/>
    </row>
    <row r="385" spans="1:5" x14ac:dyDescent="0.25">
      <c r="A385" s="180" t="s">
        <v>2531</v>
      </c>
      <c r="B385" s="181">
        <v>2080</v>
      </c>
      <c r="C385" s="180" t="s">
        <v>2533</v>
      </c>
      <c r="D385" s="180"/>
      <c r="E385" s="180"/>
    </row>
    <row r="386" spans="1:5" x14ac:dyDescent="0.25">
      <c r="A386" s="180" t="s">
        <v>2531</v>
      </c>
      <c r="B386" s="181">
        <v>2080</v>
      </c>
      <c r="C386" s="180" t="s">
        <v>2534</v>
      </c>
      <c r="D386" s="180" t="s">
        <v>2533</v>
      </c>
      <c r="E386" s="180"/>
    </row>
    <row r="387" spans="1:5" x14ac:dyDescent="0.25">
      <c r="A387" s="180" t="s">
        <v>2531</v>
      </c>
      <c r="B387" s="181">
        <v>2080</v>
      </c>
      <c r="C387" s="180" t="s">
        <v>2535</v>
      </c>
      <c r="D387" s="180" t="s">
        <v>2533</v>
      </c>
      <c r="E387" s="180"/>
    </row>
    <row r="388" spans="1:5" x14ac:dyDescent="0.25">
      <c r="A388" s="180" t="s">
        <v>2531</v>
      </c>
      <c r="B388" s="181">
        <v>2080</v>
      </c>
      <c r="C388" s="180" t="s">
        <v>2536</v>
      </c>
      <c r="D388" s="180" t="s">
        <v>2533</v>
      </c>
      <c r="E388" s="180"/>
    </row>
    <row r="389" spans="1:5" x14ac:dyDescent="0.25">
      <c r="A389" s="180" t="s">
        <v>2531</v>
      </c>
      <c r="B389" s="181">
        <v>2080</v>
      </c>
      <c r="C389" s="180" t="s">
        <v>2537</v>
      </c>
      <c r="D389" s="180" t="s">
        <v>2533</v>
      </c>
      <c r="E389" s="180"/>
    </row>
    <row r="390" spans="1:5" x14ac:dyDescent="0.25">
      <c r="A390" s="180" t="s">
        <v>2531</v>
      </c>
      <c r="B390" s="181">
        <v>2080</v>
      </c>
      <c r="C390" s="180" t="s">
        <v>2538</v>
      </c>
      <c r="D390" s="180" t="s">
        <v>2533</v>
      </c>
      <c r="E390" s="180"/>
    </row>
    <row r="391" spans="1:5" x14ac:dyDescent="0.25">
      <c r="A391" s="180" t="s">
        <v>2539</v>
      </c>
      <c r="B391" s="181">
        <v>2081</v>
      </c>
      <c r="C391" s="180" t="s">
        <v>2540</v>
      </c>
      <c r="D391" s="180" t="s">
        <v>2541</v>
      </c>
      <c r="E391" s="180"/>
    </row>
    <row r="392" spans="1:5" x14ac:dyDescent="0.25">
      <c r="A392" s="180" t="s">
        <v>2539</v>
      </c>
      <c r="B392" s="181">
        <v>2081</v>
      </c>
      <c r="C392" s="180" t="s">
        <v>2542</v>
      </c>
      <c r="D392" s="180" t="s">
        <v>2541</v>
      </c>
      <c r="E392" s="180"/>
    </row>
    <row r="393" spans="1:5" x14ac:dyDescent="0.25">
      <c r="A393" s="180" t="s">
        <v>2539</v>
      </c>
      <c r="B393" s="181">
        <v>2081</v>
      </c>
      <c r="C393" s="180" t="s">
        <v>2541</v>
      </c>
      <c r="D393" s="180"/>
      <c r="E393" s="180"/>
    </row>
    <row r="394" spans="1:5" x14ac:dyDescent="0.25">
      <c r="A394" s="180" t="s">
        <v>2539</v>
      </c>
      <c r="B394" s="181">
        <v>2081</v>
      </c>
      <c r="C394" s="180" t="s">
        <v>2543</v>
      </c>
      <c r="D394" s="180" t="s">
        <v>2541</v>
      </c>
      <c r="E394" s="180"/>
    </row>
    <row r="395" spans="1:5" x14ac:dyDescent="0.25">
      <c r="A395" s="180" t="s">
        <v>2539</v>
      </c>
      <c r="B395" s="181">
        <v>2081</v>
      </c>
      <c r="C395" s="180" t="s">
        <v>2544</v>
      </c>
      <c r="D395" s="180" t="s">
        <v>2541</v>
      </c>
      <c r="E395" s="180"/>
    </row>
    <row r="396" spans="1:5" x14ac:dyDescent="0.25">
      <c r="A396" s="180" t="s">
        <v>2539</v>
      </c>
      <c r="B396" s="181">
        <v>2081</v>
      </c>
      <c r="C396" s="180" t="s">
        <v>2545</v>
      </c>
      <c r="D396" s="180" t="s">
        <v>2541</v>
      </c>
      <c r="E396" s="180"/>
    </row>
    <row r="397" spans="1:5" x14ac:dyDescent="0.25">
      <c r="A397" s="180" t="s">
        <v>2546</v>
      </c>
      <c r="B397" s="181">
        <v>2082</v>
      </c>
      <c r="C397" s="180" t="s">
        <v>2547</v>
      </c>
      <c r="D397" s="180" t="s">
        <v>2548</v>
      </c>
      <c r="E397" s="180"/>
    </row>
    <row r="398" spans="1:5" x14ac:dyDescent="0.25">
      <c r="A398" s="180" t="s">
        <v>2546</v>
      </c>
      <c r="B398" s="181">
        <v>2082</v>
      </c>
      <c r="C398" s="180" t="s">
        <v>2549</v>
      </c>
      <c r="D398" s="180" t="s">
        <v>2548</v>
      </c>
      <c r="E398" s="180"/>
    </row>
    <row r="399" spans="1:5" x14ac:dyDescent="0.25">
      <c r="A399" s="180" t="s">
        <v>2546</v>
      </c>
      <c r="B399" s="181">
        <v>2082</v>
      </c>
      <c r="C399" s="180" t="s">
        <v>2550</v>
      </c>
      <c r="D399" s="180" t="s">
        <v>2548</v>
      </c>
      <c r="E399" s="180"/>
    </row>
    <row r="400" spans="1:5" x14ac:dyDescent="0.25">
      <c r="A400" s="180" t="s">
        <v>2546</v>
      </c>
      <c r="B400" s="181">
        <v>2082</v>
      </c>
      <c r="C400" s="180" t="s">
        <v>2548</v>
      </c>
      <c r="D400" s="180"/>
      <c r="E400" s="180"/>
    </row>
    <row r="401" spans="1:5" x14ac:dyDescent="0.25">
      <c r="A401" s="180" t="s">
        <v>2546</v>
      </c>
      <c r="B401" s="181">
        <v>2082</v>
      </c>
      <c r="C401" s="180" t="s">
        <v>2551</v>
      </c>
      <c r="D401" s="180" t="s">
        <v>2548</v>
      </c>
      <c r="E401" s="180"/>
    </row>
    <row r="402" spans="1:5" x14ac:dyDescent="0.25">
      <c r="A402" s="180" t="s">
        <v>2546</v>
      </c>
      <c r="B402" s="181">
        <v>2082</v>
      </c>
      <c r="C402" s="180" t="s">
        <v>2552</v>
      </c>
      <c r="D402" s="180" t="s">
        <v>2548</v>
      </c>
      <c r="E402" s="180"/>
    </row>
    <row r="403" spans="1:5" x14ac:dyDescent="0.25">
      <c r="A403" s="180" t="s">
        <v>2546</v>
      </c>
      <c r="B403" s="181">
        <v>2082</v>
      </c>
      <c r="C403" s="180" t="s">
        <v>2553</v>
      </c>
      <c r="D403" s="180" t="s">
        <v>2548</v>
      </c>
      <c r="E403" s="180"/>
    </row>
    <row r="404" spans="1:5" x14ac:dyDescent="0.25">
      <c r="A404" s="180" t="s">
        <v>2546</v>
      </c>
      <c r="B404" s="181">
        <v>2082</v>
      </c>
      <c r="C404" s="180" t="s">
        <v>2554</v>
      </c>
      <c r="D404" s="180" t="s">
        <v>2548</v>
      </c>
      <c r="E404" s="180"/>
    </row>
    <row r="405" spans="1:5" x14ac:dyDescent="0.25">
      <c r="A405" s="180" t="s">
        <v>2555</v>
      </c>
      <c r="B405" s="181">
        <v>2083</v>
      </c>
      <c r="C405" s="180" t="s">
        <v>2556</v>
      </c>
      <c r="D405" s="180" t="s">
        <v>2557</v>
      </c>
      <c r="E405" s="180"/>
    </row>
    <row r="406" spans="1:5" x14ac:dyDescent="0.25">
      <c r="A406" s="180" t="s">
        <v>2555</v>
      </c>
      <c r="B406" s="181">
        <v>2083</v>
      </c>
      <c r="C406" s="180" t="s">
        <v>2557</v>
      </c>
      <c r="D406" s="180"/>
      <c r="E406" s="180"/>
    </row>
    <row r="407" spans="1:5" x14ac:dyDescent="0.25">
      <c r="A407" s="180" t="s">
        <v>2555</v>
      </c>
      <c r="B407" s="181">
        <v>2083</v>
      </c>
      <c r="C407" s="180" t="s">
        <v>2558</v>
      </c>
      <c r="D407" s="180" t="s">
        <v>2557</v>
      </c>
      <c r="E407" s="180"/>
    </row>
    <row r="408" spans="1:5" x14ac:dyDescent="0.25">
      <c r="A408" s="180" t="s">
        <v>2555</v>
      </c>
      <c r="B408" s="181">
        <v>2083</v>
      </c>
      <c r="C408" s="180" t="s">
        <v>2559</v>
      </c>
      <c r="D408" s="180" t="s">
        <v>2557</v>
      </c>
      <c r="E408" s="180"/>
    </row>
    <row r="409" spans="1:5" x14ac:dyDescent="0.25">
      <c r="A409" s="180" t="s">
        <v>2560</v>
      </c>
      <c r="B409" s="181">
        <v>2084</v>
      </c>
      <c r="C409" s="180" t="s">
        <v>2561</v>
      </c>
      <c r="D409" s="180" t="s">
        <v>2562</v>
      </c>
      <c r="E409" s="180"/>
    </row>
    <row r="410" spans="1:5" x14ac:dyDescent="0.25">
      <c r="A410" s="180" t="s">
        <v>2560</v>
      </c>
      <c r="B410" s="181">
        <v>2084</v>
      </c>
      <c r="C410" s="180" t="s">
        <v>2563</v>
      </c>
      <c r="D410" s="180" t="s">
        <v>2562</v>
      </c>
      <c r="E410" s="180"/>
    </row>
    <row r="411" spans="1:5" x14ac:dyDescent="0.25">
      <c r="A411" s="180" t="s">
        <v>2560</v>
      </c>
      <c r="B411" s="181">
        <v>2084</v>
      </c>
      <c r="C411" s="180" t="s">
        <v>2564</v>
      </c>
      <c r="D411" s="180" t="s">
        <v>2562</v>
      </c>
      <c r="E411" s="180"/>
    </row>
    <row r="412" spans="1:5" x14ac:dyDescent="0.25">
      <c r="A412" s="180" t="s">
        <v>2560</v>
      </c>
      <c r="B412" s="181">
        <v>2084</v>
      </c>
      <c r="C412" s="180" t="s">
        <v>2562</v>
      </c>
      <c r="D412" s="180"/>
      <c r="E412" s="180"/>
    </row>
    <row r="413" spans="1:5" x14ac:dyDescent="0.25">
      <c r="A413" s="180" t="s">
        <v>2560</v>
      </c>
      <c r="B413" s="181">
        <v>2084</v>
      </c>
      <c r="C413" s="180" t="s">
        <v>2565</v>
      </c>
      <c r="D413" s="180" t="s">
        <v>2562</v>
      </c>
      <c r="E413" s="180"/>
    </row>
    <row r="414" spans="1:5" x14ac:dyDescent="0.25">
      <c r="A414" s="180" t="s">
        <v>2560</v>
      </c>
      <c r="B414" s="181">
        <v>2084</v>
      </c>
      <c r="C414" s="180" t="s">
        <v>2566</v>
      </c>
      <c r="D414" s="180" t="s">
        <v>2562</v>
      </c>
      <c r="E414" s="180"/>
    </row>
    <row r="415" spans="1:5" x14ac:dyDescent="0.25">
      <c r="A415" s="180" t="s">
        <v>2560</v>
      </c>
      <c r="B415" s="181">
        <v>2084</v>
      </c>
      <c r="C415" s="180" t="s">
        <v>2567</v>
      </c>
      <c r="D415" s="180" t="s">
        <v>2562</v>
      </c>
      <c r="E415" s="180"/>
    </row>
    <row r="416" spans="1:5" x14ac:dyDescent="0.25">
      <c r="A416" s="180" t="s">
        <v>2568</v>
      </c>
      <c r="B416" s="181">
        <v>2085</v>
      </c>
      <c r="C416" s="180" t="s">
        <v>2569</v>
      </c>
      <c r="D416" s="180" t="s">
        <v>2570</v>
      </c>
      <c r="E416" s="180"/>
    </row>
    <row r="417" spans="1:5" x14ac:dyDescent="0.25">
      <c r="A417" s="180" t="s">
        <v>2568</v>
      </c>
      <c r="B417" s="181">
        <v>2085</v>
      </c>
      <c r="C417" s="180" t="s">
        <v>2571</v>
      </c>
      <c r="D417" s="180" t="s">
        <v>2570</v>
      </c>
      <c r="E417" s="180"/>
    </row>
    <row r="418" spans="1:5" x14ac:dyDescent="0.25">
      <c r="A418" s="180" t="s">
        <v>2568</v>
      </c>
      <c r="B418" s="181">
        <v>2085</v>
      </c>
      <c r="C418" s="180" t="s">
        <v>2572</v>
      </c>
      <c r="D418" s="180" t="s">
        <v>2570</v>
      </c>
      <c r="E418" s="180"/>
    </row>
    <row r="419" spans="1:5" x14ac:dyDescent="0.25">
      <c r="A419" s="180" t="s">
        <v>2568</v>
      </c>
      <c r="B419" s="181">
        <v>2085</v>
      </c>
      <c r="C419" s="180" t="s">
        <v>2570</v>
      </c>
      <c r="D419" s="180"/>
      <c r="E419" s="180"/>
    </row>
    <row r="420" spans="1:5" x14ac:dyDescent="0.25">
      <c r="A420" s="180" t="s">
        <v>2568</v>
      </c>
      <c r="B420" s="181">
        <v>2085</v>
      </c>
      <c r="C420" s="180" t="s">
        <v>2573</v>
      </c>
      <c r="D420" s="180" t="s">
        <v>2570</v>
      </c>
      <c r="E420" s="180"/>
    </row>
    <row r="421" spans="1:5" x14ac:dyDescent="0.25">
      <c r="A421" s="180" t="s">
        <v>2568</v>
      </c>
      <c r="B421" s="181">
        <v>2085</v>
      </c>
      <c r="C421" s="180" t="s">
        <v>2574</v>
      </c>
      <c r="D421" s="180" t="s">
        <v>2570</v>
      </c>
      <c r="E421" s="180"/>
    </row>
    <row r="422" spans="1:5" x14ac:dyDescent="0.25">
      <c r="A422" s="180" t="s">
        <v>2568</v>
      </c>
      <c r="B422" s="181">
        <v>2085</v>
      </c>
      <c r="C422" s="180" t="s">
        <v>2575</v>
      </c>
      <c r="D422" s="180" t="s">
        <v>2570</v>
      </c>
      <c r="E422" s="180"/>
    </row>
    <row r="423" spans="1:5" x14ac:dyDescent="0.25">
      <c r="A423" s="180" t="s">
        <v>2568</v>
      </c>
      <c r="B423" s="181">
        <v>2085</v>
      </c>
      <c r="C423" s="180" t="s">
        <v>2576</v>
      </c>
      <c r="D423" s="180" t="s">
        <v>2570</v>
      </c>
      <c r="E423" s="180"/>
    </row>
    <row r="424" spans="1:5" x14ac:dyDescent="0.25">
      <c r="A424" s="180" t="s">
        <v>2577</v>
      </c>
      <c r="B424" s="181">
        <v>2086</v>
      </c>
      <c r="C424" s="180" t="s">
        <v>2578</v>
      </c>
      <c r="D424" s="180" t="s">
        <v>2579</v>
      </c>
      <c r="E424" s="180"/>
    </row>
    <row r="425" spans="1:5" x14ac:dyDescent="0.25">
      <c r="A425" s="180" t="s">
        <v>2577</v>
      </c>
      <c r="B425" s="181">
        <v>2086</v>
      </c>
      <c r="C425" s="180" t="s">
        <v>2579</v>
      </c>
      <c r="D425" s="180"/>
      <c r="E425" s="180"/>
    </row>
    <row r="426" spans="1:5" x14ac:dyDescent="0.25">
      <c r="A426" s="180" t="s">
        <v>2577</v>
      </c>
      <c r="B426" s="181">
        <v>2086</v>
      </c>
      <c r="C426" s="180" t="s">
        <v>2580</v>
      </c>
      <c r="D426" s="180" t="s">
        <v>2579</v>
      </c>
      <c r="E426" s="180"/>
    </row>
    <row r="427" spans="1:5" x14ac:dyDescent="0.25">
      <c r="A427" s="180" t="s">
        <v>2577</v>
      </c>
      <c r="B427" s="181">
        <v>2086</v>
      </c>
      <c r="C427" s="180" t="s">
        <v>2581</v>
      </c>
      <c r="D427" s="180" t="s">
        <v>2579</v>
      </c>
      <c r="E427" s="180"/>
    </row>
    <row r="428" spans="1:5" x14ac:dyDescent="0.25">
      <c r="A428" s="180" t="s">
        <v>2577</v>
      </c>
      <c r="B428" s="181">
        <v>2086</v>
      </c>
      <c r="C428" s="180" t="s">
        <v>2582</v>
      </c>
      <c r="D428" s="180" t="s">
        <v>2579</v>
      </c>
      <c r="E428" s="180"/>
    </row>
    <row r="429" spans="1:5" x14ac:dyDescent="0.25">
      <c r="A429" s="180" t="s">
        <v>2577</v>
      </c>
      <c r="B429" s="181">
        <v>2086</v>
      </c>
      <c r="C429" s="180" t="s">
        <v>2583</v>
      </c>
      <c r="D429" s="180" t="s">
        <v>2579</v>
      </c>
      <c r="E429" s="180"/>
    </row>
    <row r="430" spans="1:5" x14ac:dyDescent="0.25">
      <c r="A430" s="180" t="s">
        <v>2577</v>
      </c>
      <c r="B430" s="181">
        <v>2086</v>
      </c>
      <c r="C430" s="180" t="s">
        <v>2584</v>
      </c>
      <c r="D430" s="180" t="s">
        <v>2579</v>
      </c>
      <c r="E430" s="180"/>
    </row>
    <row r="431" spans="1:5" x14ac:dyDescent="0.25">
      <c r="A431" s="180" t="s">
        <v>2577</v>
      </c>
      <c r="B431" s="181">
        <v>2086</v>
      </c>
      <c r="C431" s="180" t="s">
        <v>2585</v>
      </c>
      <c r="D431" s="180" t="s">
        <v>2579</v>
      </c>
      <c r="E431" s="180"/>
    </row>
    <row r="432" spans="1:5" x14ac:dyDescent="0.25">
      <c r="A432" s="180" t="s">
        <v>2586</v>
      </c>
      <c r="B432" s="181">
        <v>2087</v>
      </c>
      <c r="C432" s="180" t="s">
        <v>2587</v>
      </c>
      <c r="D432" s="180" t="s">
        <v>2588</v>
      </c>
      <c r="E432" s="180"/>
    </row>
    <row r="433" spans="1:5" x14ac:dyDescent="0.25">
      <c r="A433" s="180" t="s">
        <v>2586</v>
      </c>
      <c r="B433" s="181">
        <v>2087</v>
      </c>
      <c r="C433" s="180" t="s">
        <v>2588</v>
      </c>
      <c r="D433" s="180"/>
      <c r="E433" s="180"/>
    </row>
    <row r="434" spans="1:5" x14ac:dyDescent="0.25">
      <c r="A434" s="180" t="s">
        <v>2589</v>
      </c>
      <c r="B434" s="181">
        <v>2088</v>
      </c>
      <c r="C434" s="180" t="s">
        <v>2590</v>
      </c>
      <c r="D434" s="180" t="s">
        <v>2591</v>
      </c>
      <c r="E434" s="180"/>
    </row>
    <row r="435" spans="1:5" x14ac:dyDescent="0.25">
      <c r="A435" s="180" t="s">
        <v>2589</v>
      </c>
      <c r="B435" s="181">
        <v>2088</v>
      </c>
      <c r="C435" s="180" t="s">
        <v>2591</v>
      </c>
      <c r="D435" s="180"/>
      <c r="E435" s="180"/>
    </row>
    <row r="436" spans="1:5" x14ac:dyDescent="0.25">
      <c r="A436" s="180" t="s">
        <v>2586</v>
      </c>
      <c r="B436" s="181">
        <v>2089</v>
      </c>
      <c r="C436" s="180" t="s">
        <v>2592</v>
      </c>
      <c r="D436" s="180" t="s">
        <v>2593</v>
      </c>
      <c r="E436" s="180"/>
    </row>
    <row r="437" spans="1:5" x14ac:dyDescent="0.25">
      <c r="A437" s="180" t="s">
        <v>2586</v>
      </c>
      <c r="B437" s="181">
        <v>2089</v>
      </c>
      <c r="C437" s="180" t="s">
        <v>2593</v>
      </c>
      <c r="D437" s="180"/>
      <c r="E437" s="180"/>
    </row>
    <row r="438" spans="1:5" x14ac:dyDescent="0.25">
      <c r="A438" s="180" t="s">
        <v>2589</v>
      </c>
      <c r="B438" s="181">
        <v>2090</v>
      </c>
      <c r="C438" s="180" t="s">
        <v>2594</v>
      </c>
      <c r="D438" s="180" t="s">
        <v>2595</v>
      </c>
      <c r="E438" s="180"/>
    </row>
    <row r="439" spans="1:5" x14ac:dyDescent="0.25">
      <c r="A439" s="180" t="s">
        <v>2589</v>
      </c>
      <c r="B439" s="181">
        <v>2090</v>
      </c>
      <c r="C439" s="180" t="s">
        <v>2596</v>
      </c>
      <c r="D439" s="180" t="s">
        <v>2595</v>
      </c>
      <c r="E439" s="180"/>
    </row>
    <row r="440" spans="1:5" x14ac:dyDescent="0.25">
      <c r="A440" s="180" t="s">
        <v>2589</v>
      </c>
      <c r="B440" s="181">
        <v>2090</v>
      </c>
      <c r="C440" s="180" t="s">
        <v>2595</v>
      </c>
      <c r="D440" s="180"/>
      <c r="E440" s="180"/>
    </row>
    <row r="441" spans="1:5" x14ac:dyDescent="0.25">
      <c r="A441" s="180" t="s">
        <v>2589</v>
      </c>
      <c r="B441" s="181">
        <v>2091</v>
      </c>
      <c r="C441" s="180" t="s">
        <v>2597</v>
      </c>
      <c r="D441" s="180" t="s">
        <v>2598</v>
      </c>
      <c r="E441" s="180"/>
    </row>
    <row r="442" spans="1:5" x14ac:dyDescent="0.25">
      <c r="A442" s="180" t="s">
        <v>2589</v>
      </c>
      <c r="B442" s="181">
        <v>2091</v>
      </c>
      <c r="C442" s="180" t="s">
        <v>2598</v>
      </c>
      <c r="D442" s="180"/>
      <c r="E442" s="180"/>
    </row>
    <row r="443" spans="1:5" x14ac:dyDescent="0.25">
      <c r="A443" s="180" t="s">
        <v>2599</v>
      </c>
      <c r="B443" s="181">
        <v>2092</v>
      </c>
      <c r="C443" s="180" t="s">
        <v>2600</v>
      </c>
      <c r="D443" s="180"/>
      <c r="E443" s="180"/>
    </row>
    <row r="444" spans="1:5" x14ac:dyDescent="0.25">
      <c r="A444" s="180" t="s">
        <v>2599</v>
      </c>
      <c r="B444" s="181">
        <v>2092</v>
      </c>
      <c r="C444" s="180" t="s">
        <v>2601</v>
      </c>
      <c r="D444" s="180" t="s">
        <v>2600</v>
      </c>
      <c r="E444" s="180"/>
    </row>
    <row r="445" spans="1:5" x14ac:dyDescent="0.25">
      <c r="A445" s="180" t="s">
        <v>2602</v>
      </c>
      <c r="B445" s="181">
        <v>2093</v>
      </c>
      <c r="C445" s="180" t="s">
        <v>2603</v>
      </c>
      <c r="D445" s="180"/>
      <c r="E445" s="180"/>
    </row>
    <row r="446" spans="1:5" x14ac:dyDescent="0.25">
      <c r="A446" s="180" t="s">
        <v>2602</v>
      </c>
      <c r="B446" s="181">
        <v>2093</v>
      </c>
      <c r="C446" s="180" t="s">
        <v>2604</v>
      </c>
      <c r="D446" s="180" t="s">
        <v>2603</v>
      </c>
      <c r="E446" s="180"/>
    </row>
    <row r="447" spans="1:5" x14ac:dyDescent="0.25">
      <c r="A447" s="180" t="s">
        <v>2602</v>
      </c>
      <c r="B447" s="181">
        <v>2094</v>
      </c>
      <c r="C447" s="180" t="s">
        <v>2605</v>
      </c>
      <c r="D447" s="180" t="s">
        <v>2606</v>
      </c>
      <c r="E447" s="180"/>
    </row>
    <row r="448" spans="1:5" x14ac:dyDescent="0.25">
      <c r="A448" s="180" t="s">
        <v>2602</v>
      </c>
      <c r="B448" s="181">
        <v>2094</v>
      </c>
      <c r="C448" s="180" t="s">
        <v>2606</v>
      </c>
      <c r="D448" s="180"/>
      <c r="E448" s="180"/>
    </row>
    <row r="449" spans="1:5" x14ac:dyDescent="0.25">
      <c r="A449" s="180" t="s">
        <v>2602</v>
      </c>
      <c r="B449" s="181">
        <v>2094</v>
      </c>
      <c r="C449" s="180" t="s">
        <v>2607</v>
      </c>
      <c r="D449" s="180" t="s">
        <v>2606</v>
      </c>
      <c r="E449" s="180"/>
    </row>
    <row r="450" spans="1:5" x14ac:dyDescent="0.25">
      <c r="A450" s="180" t="s">
        <v>2608</v>
      </c>
      <c r="B450" s="181">
        <v>2095</v>
      </c>
      <c r="C450" s="180" t="s">
        <v>2609</v>
      </c>
      <c r="D450" s="180"/>
      <c r="E450" s="180"/>
    </row>
    <row r="451" spans="1:5" x14ac:dyDescent="0.25">
      <c r="A451" s="180" t="s">
        <v>2608</v>
      </c>
      <c r="B451" s="181">
        <v>2095</v>
      </c>
      <c r="C451" s="180" t="s">
        <v>2610</v>
      </c>
      <c r="D451" s="180" t="s">
        <v>2609</v>
      </c>
      <c r="E451" s="180"/>
    </row>
    <row r="452" spans="1:5" x14ac:dyDescent="0.25">
      <c r="A452" s="180" t="s">
        <v>2608</v>
      </c>
      <c r="B452" s="181">
        <v>2096</v>
      </c>
      <c r="C452" s="180" t="s">
        <v>2611</v>
      </c>
      <c r="D452" s="180"/>
      <c r="E452" s="180"/>
    </row>
    <row r="453" spans="1:5" x14ac:dyDescent="0.25">
      <c r="A453" s="180" t="s">
        <v>2608</v>
      </c>
      <c r="B453" s="181">
        <v>2096</v>
      </c>
      <c r="C453" s="180" t="s">
        <v>2612</v>
      </c>
      <c r="D453" s="180" t="s">
        <v>2611</v>
      </c>
      <c r="E453" s="180"/>
    </row>
    <row r="454" spans="1:5" x14ac:dyDescent="0.25">
      <c r="A454" s="180" t="s">
        <v>2608</v>
      </c>
      <c r="B454" s="181">
        <v>2096</v>
      </c>
      <c r="C454" s="180" t="s">
        <v>2613</v>
      </c>
      <c r="D454" s="180" t="s">
        <v>2611</v>
      </c>
      <c r="E454" s="180"/>
    </row>
    <row r="455" spans="1:5" x14ac:dyDescent="0.25">
      <c r="A455" s="180" t="s">
        <v>2608</v>
      </c>
      <c r="B455" s="181">
        <v>2096</v>
      </c>
      <c r="C455" s="180" t="s">
        <v>2614</v>
      </c>
      <c r="D455" s="180" t="s">
        <v>2611</v>
      </c>
      <c r="E455" s="180"/>
    </row>
    <row r="456" spans="1:5" x14ac:dyDescent="0.25">
      <c r="A456" s="180" t="s">
        <v>2608</v>
      </c>
      <c r="B456" s="181">
        <v>2096</v>
      </c>
      <c r="C456" s="180" t="s">
        <v>2615</v>
      </c>
      <c r="D456" s="180" t="s">
        <v>2611</v>
      </c>
      <c r="E456" s="180"/>
    </row>
    <row r="457" spans="1:5" x14ac:dyDescent="0.25">
      <c r="A457" s="180" t="s">
        <v>2616</v>
      </c>
      <c r="B457" s="181">
        <v>2097</v>
      </c>
      <c r="C457" s="180" t="s">
        <v>2617</v>
      </c>
      <c r="D457" s="180"/>
      <c r="E457" s="180"/>
    </row>
    <row r="458" spans="1:5" x14ac:dyDescent="0.25">
      <c r="A458" s="180" t="s">
        <v>2616</v>
      </c>
      <c r="B458" s="181">
        <v>2097</v>
      </c>
      <c r="C458" s="180" t="s">
        <v>2618</v>
      </c>
      <c r="D458" s="180" t="s">
        <v>2617</v>
      </c>
      <c r="E458" s="180"/>
    </row>
    <row r="459" spans="1:5" x14ac:dyDescent="0.25">
      <c r="A459" s="180" t="s">
        <v>2616</v>
      </c>
      <c r="B459" s="181">
        <v>2097</v>
      </c>
      <c r="C459" s="180" t="s">
        <v>2619</v>
      </c>
      <c r="D459" s="180" t="s">
        <v>2617</v>
      </c>
      <c r="E459" s="180"/>
    </row>
    <row r="460" spans="1:5" x14ac:dyDescent="0.25">
      <c r="A460" s="180" t="s">
        <v>2616</v>
      </c>
      <c r="B460" s="181">
        <v>2097</v>
      </c>
      <c r="C460" s="180" t="s">
        <v>2620</v>
      </c>
      <c r="D460" s="180" t="s">
        <v>2617</v>
      </c>
      <c r="E460" s="180"/>
    </row>
    <row r="461" spans="1:5" x14ac:dyDescent="0.25">
      <c r="A461" s="180" t="s">
        <v>2616</v>
      </c>
      <c r="B461" s="181">
        <v>2097</v>
      </c>
      <c r="C461" s="180" t="s">
        <v>2621</v>
      </c>
      <c r="D461" s="180" t="s">
        <v>2617</v>
      </c>
      <c r="E461" s="180"/>
    </row>
    <row r="462" spans="1:5" x14ac:dyDescent="0.25">
      <c r="A462" s="180" t="s">
        <v>2622</v>
      </c>
      <c r="B462" s="181">
        <v>2098</v>
      </c>
      <c r="C462" s="180" t="s">
        <v>2623</v>
      </c>
      <c r="D462" s="180" t="s">
        <v>2624</v>
      </c>
      <c r="E462" s="180"/>
    </row>
    <row r="463" spans="1:5" x14ac:dyDescent="0.25">
      <c r="A463" s="180" t="s">
        <v>2622</v>
      </c>
      <c r="B463" s="181">
        <v>2098</v>
      </c>
      <c r="C463" s="180" t="s">
        <v>2624</v>
      </c>
      <c r="D463" s="180"/>
      <c r="E463" s="180"/>
    </row>
    <row r="464" spans="1:5" x14ac:dyDescent="0.25">
      <c r="A464" s="180" t="s">
        <v>2622</v>
      </c>
      <c r="B464" s="181">
        <v>2098</v>
      </c>
      <c r="C464" s="180" t="s">
        <v>2625</v>
      </c>
      <c r="D464" s="180" t="s">
        <v>2624</v>
      </c>
      <c r="E464" s="180"/>
    </row>
    <row r="465" spans="1:5" x14ac:dyDescent="0.25">
      <c r="A465" s="180" t="s">
        <v>2622</v>
      </c>
      <c r="B465" s="181">
        <v>2098</v>
      </c>
      <c r="C465" s="180" t="s">
        <v>2626</v>
      </c>
      <c r="D465" s="180" t="s">
        <v>2624</v>
      </c>
      <c r="E465" s="180"/>
    </row>
    <row r="466" spans="1:5" x14ac:dyDescent="0.25">
      <c r="A466" s="180" t="s">
        <v>2622</v>
      </c>
      <c r="B466" s="181">
        <v>2098</v>
      </c>
      <c r="C466" s="180" t="s">
        <v>2627</v>
      </c>
      <c r="D466" s="180" t="s">
        <v>2624</v>
      </c>
      <c r="E466" s="180"/>
    </row>
    <row r="467" spans="1:5" x14ac:dyDescent="0.25">
      <c r="A467" s="180" t="s">
        <v>2622</v>
      </c>
      <c r="B467" s="181">
        <v>2098</v>
      </c>
      <c r="C467" s="180" t="s">
        <v>2628</v>
      </c>
      <c r="D467" s="180" t="s">
        <v>2624</v>
      </c>
      <c r="E467" s="180"/>
    </row>
    <row r="468" spans="1:5" x14ac:dyDescent="0.25">
      <c r="A468" s="180" t="s">
        <v>2622</v>
      </c>
      <c r="B468" s="181">
        <v>2098</v>
      </c>
      <c r="C468" s="180" t="s">
        <v>2629</v>
      </c>
      <c r="D468" s="180" t="s">
        <v>2624</v>
      </c>
      <c r="E468" s="180"/>
    </row>
    <row r="469" spans="1:5" x14ac:dyDescent="0.25">
      <c r="A469" s="180" t="s">
        <v>2622</v>
      </c>
      <c r="B469" s="181">
        <v>2098</v>
      </c>
      <c r="C469" s="180" t="s">
        <v>2630</v>
      </c>
      <c r="D469" s="180" t="s">
        <v>2624</v>
      </c>
      <c r="E469" s="180"/>
    </row>
    <row r="470" spans="1:5" x14ac:dyDescent="0.25">
      <c r="A470" s="180" t="s">
        <v>2631</v>
      </c>
      <c r="B470" s="181">
        <v>2099</v>
      </c>
      <c r="C470" s="180" t="s">
        <v>2632</v>
      </c>
      <c r="D470" s="180" t="s">
        <v>2633</v>
      </c>
      <c r="E470" s="180"/>
    </row>
    <row r="471" spans="1:5" x14ac:dyDescent="0.25">
      <c r="A471" s="180" t="s">
        <v>2631</v>
      </c>
      <c r="B471" s="181">
        <v>2099</v>
      </c>
      <c r="C471" s="180" t="s">
        <v>2634</v>
      </c>
      <c r="D471" s="180" t="s">
        <v>2633</v>
      </c>
      <c r="E471" s="180"/>
    </row>
    <row r="472" spans="1:5" x14ac:dyDescent="0.25">
      <c r="A472" s="180" t="s">
        <v>2631</v>
      </c>
      <c r="B472" s="181">
        <v>2099</v>
      </c>
      <c r="C472" s="180" t="s">
        <v>2635</v>
      </c>
      <c r="D472" s="180" t="s">
        <v>2633</v>
      </c>
      <c r="E472" s="180"/>
    </row>
    <row r="473" spans="1:5" x14ac:dyDescent="0.25">
      <c r="A473" s="180" t="s">
        <v>2631</v>
      </c>
      <c r="B473" s="181">
        <v>2099</v>
      </c>
      <c r="C473" s="180" t="s">
        <v>2633</v>
      </c>
      <c r="D473" s="180"/>
      <c r="E473" s="180"/>
    </row>
    <row r="474" spans="1:5" x14ac:dyDescent="0.25">
      <c r="A474" s="180" t="s">
        <v>2631</v>
      </c>
      <c r="B474" s="181">
        <v>2099</v>
      </c>
      <c r="C474" s="180" t="s">
        <v>2636</v>
      </c>
      <c r="D474" s="180" t="s">
        <v>2633</v>
      </c>
      <c r="E474" s="180"/>
    </row>
    <row r="475" spans="1:5" x14ac:dyDescent="0.25">
      <c r="A475" s="180" t="s">
        <v>2631</v>
      </c>
      <c r="B475" s="181">
        <v>2099</v>
      </c>
      <c r="C475" s="180" t="s">
        <v>2637</v>
      </c>
      <c r="D475" s="180" t="s">
        <v>2633</v>
      </c>
      <c r="E475" s="180"/>
    </row>
    <row r="476" spans="1:5" x14ac:dyDescent="0.25">
      <c r="A476" s="180" t="s">
        <v>2638</v>
      </c>
      <c r="B476" s="181">
        <v>2100</v>
      </c>
      <c r="C476" s="180" t="s">
        <v>2639</v>
      </c>
      <c r="D476" s="180"/>
      <c r="E476" s="180"/>
    </row>
    <row r="477" spans="1:5" x14ac:dyDescent="0.25">
      <c r="A477" s="180" t="s">
        <v>2638</v>
      </c>
      <c r="B477" s="181">
        <v>2100</v>
      </c>
      <c r="C477" s="180" t="s">
        <v>2640</v>
      </c>
      <c r="D477" s="180" t="s">
        <v>2639</v>
      </c>
      <c r="E477" s="180"/>
    </row>
    <row r="478" spans="1:5" x14ac:dyDescent="0.25">
      <c r="A478" s="180" t="s">
        <v>2638</v>
      </c>
      <c r="B478" s="181">
        <v>2100</v>
      </c>
      <c r="C478" s="180" t="s">
        <v>2641</v>
      </c>
      <c r="D478" s="180" t="s">
        <v>2639</v>
      </c>
      <c r="E478" s="180"/>
    </row>
    <row r="479" spans="1:5" x14ac:dyDescent="0.25">
      <c r="A479" s="180" t="s">
        <v>2638</v>
      </c>
      <c r="B479" s="181">
        <v>2100</v>
      </c>
      <c r="C479" s="180" t="s">
        <v>2642</v>
      </c>
      <c r="D479" s="180" t="s">
        <v>2639</v>
      </c>
      <c r="E479" s="180"/>
    </row>
    <row r="480" spans="1:5" x14ac:dyDescent="0.25">
      <c r="A480" s="180" t="s">
        <v>2643</v>
      </c>
      <c r="B480" s="181">
        <v>2101</v>
      </c>
      <c r="C480" s="180" t="s">
        <v>2644</v>
      </c>
      <c r="D480" s="180"/>
      <c r="E480" s="180"/>
    </row>
    <row r="481" spans="1:5" x14ac:dyDescent="0.25">
      <c r="A481" s="180" t="s">
        <v>2643</v>
      </c>
      <c r="B481" s="181">
        <v>2101</v>
      </c>
      <c r="C481" s="180" t="s">
        <v>2645</v>
      </c>
      <c r="D481" s="180" t="s">
        <v>2644</v>
      </c>
      <c r="E481" s="180"/>
    </row>
    <row r="482" spans="1:5" x14ac:dyDescent="0.25">
      <c r="A482" s="180" t="s">
        <v>2643</v>
      </c>
      <c r="B482" s="181">
        <v>2101</v>
      </c>
      <c r="C482" s="180" t="s">
        <v>2646</v>
      </c>
      <c r="D482" s="180" t="s">
        <v>2644</v>
      </c>
      <c r="E482" s="180"/>
    </row>
    <row r="483" spans="1:5" x14ac:dyDescent="0.25">
      <c r="A483" s="180" t="s">
        <v>2643</v>
      </c>
      <c r="B483" s="181">
        <v>2101</v>
      </c>
      <c r="C483" s="180" t="s">
        <v>2647</v>
      </c>
      <c r="D483" s="180" t="s">
        <v>2644</v>
      </c>
      <c r="E483" s="180"/>
    </row>
    <row r="484" spans="1:5" x14ac:dyDescent="0.25">
      <c r="A484" s="180" t="s">
        <v>2643</v>
      </c>
      <c r="B484" s="181">
        <v>2101</v>
      </c>
      <c r="C484" s="180" t="s">
        <v>2648</v>
      </c>
      <c r="D484" s="180" t="s">
        <v>2644</v>
      </c>
      <c r="E484" s="180"/>
    </row>
    <row r="485" spans="1:5" x14ac:dyDescent="0.25">
      <c r="A485" s="180" t="s">
        <v>2643</v>
      </c>
      <c r="B485" s="181">
        <v>2101</v>
      </c>
      <c r="C485" s="180" t="s">
        <v>2649</v>
      </c>
      <c r="D485" s="180" t="s">
        <v>2644</v>
      </c>
      <c r="E485" s="180"/>
    </row>
    <row r="486" spans="1:5" x14ac:dyDescent="0.25">
      <c r="A486" s="180" t="s">
        <v>2650</v>
      </c>
      <c r="B486" s="181">
        <v>2102</v>
      </c>
      <c r="C486" s="180" t="s">
        <v>2651</v>
      </c>
      <c r="D486" s="180"/>
      <c r="E486" s="180"/>
    </row>
    <row r="487" spans="1:5" x14ac:dyDescent="0.25">
      <c r="A487" s="180" t="s">
        <v>2650</v>
      </c>
      <c r="B487" s="181">
        <v>2102</v>
      </c>
      <c r="C487" s="180" t="s">
        <v>2652</v>
      </c>
      <c r="D487" s="180" t="s">
        <v>2651</v>
      </c>
      <c r="E487" s="180"/>
    </row>
    <row r="488" spans="1:5" x14ac:dyDescent="0.25">
      <c r="A488" s="180" t="s">
        <v>2650</v>
      </c>
      <c r="B488" s="181">
        <v>2102</v>
      </c>
      <c r="C488" s="180" t="s">
        <v>2653</v>
      </c>
      <c r="D488" s="180" t="s">
        <v>2651</v>
      </c>
      <c r="E488" s="180"/>
    </row>
    <row r="489" spans="1:5" x14ac:dyDescent="0.25">
      <c r="A489" s="180" t="s">
        <v>2654</v>
      </c>
      <c r="B489" s="181">
        <v>2103</v>
      </c>
      <c r="C489" s="180" t="s">
        <v>2655</v>
      </c>
      <c r="D489" s="180"/>
      <c r="E489" s="180"/>
    </row>
    <row r="490" spans="1:5" x14ac:dyDescent="0.25">
      <c r="A490" s="180" t="s">
        <v>2654</v>
      </c>
      <c r="B490" s="181">
        <v>2103</v>
      </c>
      <c r="C490" s="180" t="s">
        <v>2656</v>
      </c>
      <c r="D490" s="180" t="s">
        <v>2655</v>
      </c>
      <c r="E490" s="180"/>
    </row>
    <row r="491" spans="1:5" x14ac:dyDescent="0.25">
      <c r="A491" s="180" t="s">
        <v>2654</v>
      </c>
      <c r="B491" s="181">
        <v>2103</v>
      </c>
      <c r="C491" s="180" t="s">
        <v>2657</v>
      </c>
      <c r="D491" s="180" t="s">
        <v>2655</v>
      </c>
      <c r="E491" s="180"/>
    </row>
    <row r="492" spans="1:5" x14ac:dyDescent="0.25">
      <c r="A492" s="180" t="s">
        <v>2654</v>
      </c>
      <c r="B492" s="181">
        <v>2103</v>
      </c>
      <c r="C492" s="180" t="s">
        <v>2658</v>
      </c>
      <c r="D492" s="180" t="s">
        <v>2655</v>
      </c>
      <c r="E492" s="180"/>
    </row>
    <row r="493" spans="1:5" x14ac:dyDescent="0.25">
      <c r="A493" s="180" t="s">
        <v>2659</v>
      </c>
      <c r="B493" s="181">
        <v>2104</v>
      </c>
      <c r="C493" s="180" t="s">
        <v>2660</v>
      </c>
      <c r="D493" s="180"/>
      <c r="E493" s="180"/>
    </row>
    <row r="494" spans="1:5" x14ac:dyDescent="0.25">
      <c r="A494" s="180" t="s">
        <v>2659</v>
      </c>
      <c r="B494" s="181">
        <v>2104</v>
      </c>
      <c r="C494" s="180" t="s">
        <v>2661</v>
      </c>
      <c r="D494" s="180" t="s">
        <v>2660</v>
      </c>
      <c r="E494" s="180"/>
    </row>
    <row r="495" spans="1:5" x14ac:dyDescent="0.25">
      <c r="A495" s="180" t="s">
        <v>2659</v>
      </c>
      <c r="B495" s="181">
        <v>2104</v>
      </c>
      <c r="C495" s="180" t="s">
        <v>2662</v>
      </c>
      <c r="D495" s="180" t="s">
        <v>2660</v>
      </c>
      <c r="E495" s="180"/>
    </row>
    <row r="496" spans="1:5" x14ac:dyDescent="0.25">
      <c r="A496" s="180" t="s">
        <v>2659</v>
      </c>
      <c r="B496" s="181">
        <v>2104</v>
      </c>
      <c r="C496" s="180" t="s">
        <v>2663</v>
      </c>
      <c r="D496" s="180" t="s">
        <v>2660</v>
      </c>
      <c r="E496" s="180"/>
    </row>
    <row r="497" spans="1:5" x14ac:dyDescent="0.25">
      <c r="A497" s="180" t="s">
        <v>2664</v>
      </c>
      <c r="B497" s="181">
        <v>2105</v>
      </c>
      <c r="C497" s="180" t="s">
        <v>2665</v>
      </c>
      <c r="D497" s="180"/>
      <c r="E497" s="180"/>
    </row>
    <row r="498" spans="1:5" x14ac:dyDescent="0.25">
      <c r="A498" s="180" t="s">
        <v>2664</v>
      </c>
      <c r="B498" s="181">
        <v>2105</v>
      </c>
      <c r="C498" s="180" t="s">
        <v>2666</v>
      </c>
      <c r="D498" s="180" t="s">
        <v>2665</v>
      </c>
      <c r="E498" s="180"/>
    </row>
    <row r="499" spans="1:5" x14ac:dyDescent="0.25">
      <c r="A499" s="180" t="s">
        <v>2664</v>
      </c>
      <c r="B499" s="181">
        <v>2105</v>
      </c>
      <c r="C499" s="180" t="s">
        <v>2667</v>
      </c>
      <c r="D499" s="180" t="s">
        <v>2665</v>
      </c>
      <c r="E499" s="180"/>
    </row>
    <row r="500" spans="1:5" x14ac:dyDescent="0.25">
      <c r="A500" s="180" t="s">
        <v>2668</v>
      </c>
      <c r="B500" s="181">
        <v>2106</v>
      </c>
      <c r="C500" s="180" t="s">
        <v>2669</v>
      </c>
      <c r="D500" s="180"/>
      <c r="E500" s="180"/>
    </row>
    <row r="501" spans="1:5" x14ac:dyDescent="0.25">
      <c r="A501" s="180" t="s">
        <v>2668</v>
      </c>
      <c r="B501" s="181">
        <v>2107</v>
      </c>
      <c r="C501" s="180" t="s">
        <v>2670</v>
      </c>
      <c r="D501" s="180" t="s">
        <v>2671</v>
      </c>
      <c r="E501" s="180"/>
    </row>
    <row r="502" spans="1:5" x14ac:dyDescent="0.25">
      <c r="A502" s="180" t="s">
        <v>2668</v>
      </c>
      <c r="B502" s="181">
        <v>2107</v>
      </c>
      <c r="C502" s="180" t="s">
        <v>2671</v>
      </c>
      <c r="D502" s="180"/>
      <c r="E502" s="180"/>
    </row>
    <row r="503" spans="1:5" x14ac:dyDescent="0.25">
      <c r="A503" s="180" t="s">
        <v>2668</v>
      </c>
      <c r="B503" s="181">
        <v>2107</v>
      </c>
      <c r="C503" s="180" t="s">
        <v>2672</v>
      </c>
      <c r="D503" s="180" t="s">
        <v>2671</v>
      </c>
      <c r="E503" s="180"/>
    </row>
    <row r="504" spans="1:5" x14ac:dyDescent="0.25">
      <c r="A504" s="180" t="s">
        <v>2668</v>
      </c>
      <c r="B504" s="181">
        <v>2108</v>
      </c>
      <c r="C504" s="180" t="s">
        <v>2673</v>
      </c>
      <c r="D504" s="180" t="s">
        <v>2674</v>
      </c>
      <c r="E504" s="180"/>
    </row>
    <row r="505" spans="1:5" x14ac:dyDescent="0.25">
      <c r="A505" s="180" t="s">
        <v>2668</v>
      </c>
      <c r="B505" s="181">
        <v>2108</v>
      </c>
      <c r="C505" s="180" t="s">
        <v>2674</v>
      </c>
      <c r="D505" s="180"/>
      <c r="E505" s="180"/>
    </row>
    <row r="506" spans="1:5" x14ac:dyDescent="0.25">
      <c r="A506" s="180" t="s">
        <v>2668</v>
      </c>
      <c r="B506" s="181">
        <v>2108</v>
      </c>
      <c r="C506" s="180" t="s">
        <v>2675</v>
      </c>
      <c r="D506" s="180" t="s">
        <v>2674</v>
      </c>
      <c r="E506" s="180"/>
    </row>
    <row r="507" spans="1:5" x14ac:dyDescent="0.25">
      <c r="A507" s="180" t="s">
        <v>2676</v>
      </c>
      <c r="B507" s="181">
        <v>2109</v>
      </c>
      <c r="C507" s="180" t="s">
        <v>2677</v>
      </c>
      <c r="D507" s="180"/>
      <c r="E507" s="180"/>
    </row>
    <row r="508" spans="1:5" x14ac:dyDescent="0.25">
      <c r="A508" s="180" t="s">
        <v>2676</v>
      </c>
      <c r="B508" s="181">
        <v>2109</v>
      </c>
      <c r="C508" s="180" t="s">
        <v>2678</v>
      </c>
      <c r="D508" s="180" t="s">
        <v>2677</v>
      </c>
      <c r="E508" s="180"/>
    </row>
    <row r="509" spans="1:5" x14ac:dyDescent="0.25">
      <c r="A509" s="180" t="s">
        <v>2676</v>
      </c>
      <c r="B509" s="181">
        <v>2109</v>
      </c>
      <c r="C509" s="180" t="s">
        <v>2679</v>
      </c>
      <c r="D509" s="180" t="s">
        <v>2677</v>
      </c>
      <c r="E509" s="180"/>
    </row>
    <row r="510" spans="1:5" x14ac:dyDescent="0.25">
      <c r="A510" s="180" t="s">
        <v>2680</v>
      </c>
      <c r="B510" s="181">
        <v>2110</v>
      </c>
      <c r="C510" s="180" t="s">
        <v>2681</v>
      </c>
      <c r="D510" s="180"/>
      <c r="E510" s="180"/>
    </row>
    <row r="511" spans="1:5" x14ac:dyDescent="0.25">
      <c r="A511" s="180" t="s">
        <v>2680</v>
      </c>
      <c r="B511" s="181">
        <v>2110</v>
      </c>
      <c r="C511" s="180" t="s">
        <v>2682</v>
      </c>
      <c r="D511" s="180" t="s">
        <v>2681</v>
      </c>
      <c r="E511" s="180"/>
    </row>
    <row r="512" spans="1:5" x14ac:dyDescent="0.25">
      <c r="A512" s="180" t="s">
        <v>2683</v>
      </c>
      <c r="B512" s="181">
        <v>2111</v>
      </c>
      <c r="C512" s="180" t="s">
        <v>2684</v>
      </c>
      <c r="D512" s="180" t="s">
        <v>2685</v>
      </c>
      <c r="E512" s="180"/>
    </row>
    <row r="513" spans="1:5" x14ac:dyDescent="0.25">
      <c r="A513" s="180" t="s">
        <v>2683</v>
      </c>
      <c r="B513" s="181">
        <v>2111</v>
      </c>
      <c r="C513" s="180" t="s">
        <v>2685</v>
      </c>
      <c r="D513" s="180"/>
      <c r="E513" s="180"/>
    </row>
    <row r="514" spans="1:5" x14ac:dyDescent="0.25">
      <c r="A514" s="180" t="s">
        <v>2683</v>
      </c>
      <c r="B514" s="181">
        <v>2111</v>
      </c>
      <c r="C514" s="180" t="s">
        <v>2686</v>
      </c>
      <c r="D514" s="180" t="s">
        <v>2685</v>
      </c>
      <c r="E514" s="180"/>
    </row>
    <row r="515" spans="1:5" x14ac:dyDescent="0.25">
      <c r="A515" s="180" t="s">
        <v>2687</v>
      </c>
      <c r="B515" s="181">
        <v>2112</v>
      </c>
      <c r="C515" s="180" t="s">
        <v>2688</v>
      </c>
      <c r="D515" s="180"/>
      <c r="E515" s="180"/>
    </row>
    <row r="516" spans="1:5" x14ac:dyDescent="0.25">
      <c r="A516" s="180" t="s">
        <v>2687</v>
      </c>
      <c r="B516" s="181">
        <v>2112</v>
      </c>
      <c r="C516" s="180" t="s">
        <v>2689</v>
      </c>
      <c r="D516" s="180" t="s">
        <v>2688</v>
      </c>
      <c r="E516" s="180"/>
    </row>
    <row r="517" spans="1:5" x14ac:dyDescent="0.25">
      <c r="A517" s="180" t="s">
        <v>2687</v>
      </c>
      <c r="B517" s="181">
        <v>2112</v>
      </c>
      <c r="C517" s="180" t="s">
        <v>2690</v>
      </c>
      <c r="D517" s="180" t="s">
        <v>2688</v>
      </c>
      <c r="E517" s="180"/>
    </row>
    <row r="518" spans="1:5" x14ac:dyDescent="0.25">
      <c r="A518" s="180" t="s">
        <v>2687</v>
      </c>
      <c r="B518" s="181">
        <v>2112</v>
      </c>
      <c r="C518" s="180" t="s">
        <v>2691</v>
      </c>
      <c r="D518" s="180" t="s">
        <v>2688</v>
      </c>
      <c r="E518" s="180"/>
    </row>
    <row r="519" spans="1:5" x14ac:dyDescent="0.25">
      <c r="A519" s="180" t="s">
        <v>2683</v>
      </c>
      <c r="B519" s="181">
        <v>2113</v>
      </c>
      <c r="C519" s="180" t="s">
        <v>2692</v>
      </c>
      <c r="D519" s="180"/>
      <c r="E519" s="180"/>
    </row>
    <row r="520" spans="1:5" x14ac:dyDescent="0.25">
      <c r="A520" s="180" t="s">
        <v>2683</v>
      </c>
      <c r="B520" s="181">
        <v>2113</v>
      </c>
      <c r="C520" s="180" t="s">
        <v>2693</v>
      </c>
      <c r="D520" s="180" t="s">
        <v>2692</v>
      </c>
      <c r="E520" s="180"/>
    </row>
    <row r="521" spans="1:5" x14ac:dyDescent="0.25">
      <c r="A521" s="180" t="s">
        <v>2683</v>
      </c>
      <c r="B521" s="181">
        <v>2113</v>
      </c>
      <c r="C521" s="180" t="s">
        <v>2694</v>
      </c>
      <c r="D521" s="180" t="s">
        <v>2692</v>
      </c>
      <c r="E521" s="180"/>
    </row>
    <row r="522" spans="1:5" x14ac:dyDescent="0.25">
      <c r="A522" s="180" t="s">
        <v>2683</v>
      </c>
      <c r="B522" s="181">
        <v>2113</v>
      </c>
      <c r="C522" s="180" t="s">
        <v>2695</v>
      </c>
      <c r="D522" s="180" t="s">
        <v>2692</v>
      </c>
      <c r="E522" s="180"/>
    </row>
    <row r="523" spans="1:5" x14ac:dyDescent="0.25">
      <c r="A523" s="180" t="s">
        <v>2696</v>
      </c>
      <c r="B523" s="181">
        <v>2114</v>
      </c>
      <c r="C523" s="180" t="s">
        <v>2697</v>
      </c>
      <c r="D523" s="180"/>
      <c r="E523" s="180"/>
    </row>
    <row r="524" spans="1:5" x14ac:dyDescent="0.25">
      <c r="A524" s="180" t="s">
        <v>2696</v>
      </c>
      <c r="B524" s="181">
        <v>2115</v>
      </c>
      <c r="C524" s="180" t="s">
        <v>2698</v>
      </c>
      <c r="D524" s="180" t="s">
        <v>2699</v>
      </c>
      <c r="E524" s="180"/>
    </row>
    <row r="525" spans="1:5" x14ac:dyDescent="0.25">
      <c r="A525" s="180" t="s">
        <v>2696</v>
      </c>
      <c r="B525" s="181">
        <v>2115</v>
      </c>
      <c r="C525" s="180" t="s">
        <v>2699</v>
      </c>
      <c r="D525" s="180"/>
      <c r="E525" s="180"/>
    </row>
    <row r="526" spans="1:5" x14ac:dyDescent="0.25">
      <c r="A526" s="180" t="s">
        <v>2700</v>
      </c>
      <c r="B526" s="181">
        <v>2116</v>
      </c>
      <c r="C526" s="180" t="s">
        <v>2701</v>
      </c>
      <c r="D526" s="180"/>
      <c r="E526" s="180"/>
    </row>
    <row r="527" spans="1:5" x14ac:dyDescent="0.25">
      <c r="A527" s="180" t="s">
        <v>2700</v>
      </c>
      <c r="B527" s="181">
        <v>2116</v>
      </c>
      <c r="C527" s="180" t="s">
        <v>2702</v>
      </c>
      <c r="D527" s="180" t="s">
        <v>2701</v>
      </c>
      <c r="E527" s="180"/>
    </row>
    <row r="528" spans="1:5" x14ac:dyDescent="0.25">
      <c r="A528" s="180" t="s">
        <v>2700</v>
      </c>
      <c r="B528" s="181">
        <v>2116</v>
      </c>
      <c r="C528" s="180" t="s">
        <v>2703</v>
      </c>
      <c r="D528" s="180" t="s">
        <v>2701</v>
      </c>
      <c r="E528" s="180"/>
    </row>
    <row r="529" spans="1:5" x14ac:dyDescent="0.25">
      <c r="A529" s="180" t="s">
        <v>2700</v>
      </c>
      <c r="B529" s="181">
        <v>2116</v>
      </c>
      <c r="C529" s="180" t="s">
        <v>2704</v>
      </c>
      <c r="D529" s="180" t="s">
        <v>2701</v>
      </c>
      <c r="E529" s="180"/>
    </row>
    <row r="530" spans="1:5" x14ac:dyDescent="0.25">
      <c r="A530" s="180" t="s">
        <v>2700</v>
      </c>
      <c r="B530" s="181">
        <v>2117</v>
      </c>
      <c r="C530" s="180" t="s">
        <v>2705</v>
      </c>
      <c r="D530" s="180"/>
      <c r="E530" s="180"/>
    </row>
    <row r="531" spans="1:5" x14ac:dyDescent="0.25">
      <c r="A531" s="180" t="s">
        <v>2700</v>
      </c>
      <c r="B531" s="181">
        <v>2117</v>
      </c>
      <c r="C531" s="180" t="s">
        <v>2702</v>
      </c>
      <c r="D531" s="180" t="s">
        <v>2705</v>
      </c>
      <c r="E531" s="180"/>
    </row>
    <row r="532" spans="1:5" x14ac:dyDescent="0.25">
      <c r="A532" s="180" t="s">
        <v>2700</v>
      </c>
      <c r="B532" s="181">
        <v>2117</v>
      </c>
      <c r="C532" s="180" t="s">
        <v>2706</v>
      </c>
      <c r="D532" s="180" t="s">
        <v>2705</v>
      </c>
      <c r="E532" s="180"/>
    </row>
    <row r="533" spans="1:5" x14ac:dyDescent="0.25">
      <c r="A533" s="180" t="s">
        <v>2700</v>
      </c>
      <c r="B533" s="181">
        <v>2117</v>
      </c>
      <c r="C533" s="180" t="s">
        <v>2707</v>
      </c>
      <c r="D533" s="180" t="s">
        <v>2705</v>
      </c>
      <c r="E533" s="180"/>
    </row>
    <row r="534" spans="1:5" x14ac:dyDescent="0.25">
      <c r="A534" s="180" t="s">
        <v>2708</v>
      </c>
      <c r="B534" s="181">
        <v>2118</v>
      </c>
      <c r="C534" s="180" t="s">
        <v>2709</v>
      </c>
      <c r="D534" s="180"/>
      <c r="E534" s="180"/>
    </row>
    <row r="535" spans="1:5" x14ac:dyDescent="0.25">
      <c r="A535" s="180" t="s">
        <v>2708</v>
      </c>
      <c r="B535" s="181">
        <v>2118</v>
      </c>
      <c r="C535" s="180" t="s">
        <v>2710</v>
      </c>
      <c r="D535" s="180" t="s">
        <v>2709</v>
      </c>
      <c r="E535" s="180"/>
    </row>
    <row r="536" spans="1:5" x14ac:dyDescent="0.25">
      <c r="A536" s="180" t="s">
        <v>2708</v>
      </c>
      <c r="B536" s="181">
        <v>2119</v>
      </c>
      <c r="C536" s="180" t="s">
        <v>2711</v>
      </c>
      <c r="D536" s="180"/>
      <c r="E536" s="180"/>
    </row>
    <row r="537" spans="1:5" x14ac:dyDescent="0.25">
      <c r="A537" s="180" t="s">
        <v>2708</v>
      </c>
      <c r="B537" s="181">
        <v>2119</v>
      </c>
      <c r="C537" s="180" t="s">
        <v>2712</v>
      </c>
      <c r="D537" s="180" t="s">
        <v>2711</v>
      </c>
      <c r="E537" s="180"/>
    </row>
    <row r="538" spans="1:5" x14ac:dyDescent="0.25">
      <c r="A538" s="180" t="s">
        <v>2708</v>
      </c>
      <c r="B538" s="181">
        <v>2119</v>
      </c>
      <c r="C538" s="180" t="s">
        <v>2713</v>
      </c>
      <c r="D538" s="180" t="s">
        <v>2711</v>
      </c>
      <c r="E538" s="180"/>
    </row>
    <row r="539" spans="1:5" x14ac:dyDescent="0.25">
      <c r="A539" s="180" t="s">
        <v>2714</v>
      </c>
      <c r="B539" s="181">
        <v>2120</v>
      </c>
      <c r="C539" s="180" t="s">
        <v>2715</v>
      </c>
      <c r="D539" s="180"/>
      <c r="E539" s="180"/>
    </row>
    <row r="540" spans="1:5" x14ac:dyDescent="0.25">
      <c r="A540" s="180" t="s">
        <v>2714</v>
      </c>
      <c r="B540" s="181">
        <v>2120</v>
      </c>
      <c r="C540" s="180" t="s">
        <v>2716</v>
      </c>
      <c r="D540" s="180" t="s">
        <v>2715</v>
      </c>
      <c r="E540" s="180"/>
    </row>
    <row r="541" spans="1:5" x14ac:dyDescent="0.25">
      <c r="A541" s="180" t="s">
        <v>2714</v>
      </c>
      <c r="B541" s="181">
        <v>2120</v>
      </c>
      <c r="C541" s="180" t="s">
        <v>2717</v>
      </c>
      <c r="D541" s="180" t="s">
        <v>2715</v>
      </c>
      <c r="E541" s="180"/>
    </row>
    <row r="542" spans="1:5" x14ac:dyDescent="0.25">
      <c r="A542" s="180" t="s">
        <v>2718</v>
      </c>
      <c r="B542" s="181">
        <v>2121</v>
      </c>
      <c r="C542" s="180" t="s">
        <v>2719</v>
      </c>
      <c r="D542" s="180"/>
      <c r="E542" s="180"/>
    </row>
    <row r="543" spans="1:5" x14ac:dyDescent="0.25">
      <c r="A543" s="180" t="s">
        <v>2718</v>
      </c>
      <c r="B543" s="181">
        <v>2121</v>
      </c>
      <c r="C543" s="180" t="s">
        <v>2720</v>
      </c>
      <c r="D543" s="180" t="s">
        <v>2719</v>
      </c>
      <c r="E543" s="180"/>
    </row>
    <row r="544" spans="1:5" x14ac:dyDescent="0.25">
      <c r="A544" s="180" t="s">
        <v>2718</v>
      </c>
      <c r="B544" s="181">
        <v>2122</v>
      </c>
      <c r="C544" s="180" t="s">
        <v>2721</v>
      </c>
      <c r="D544" s="180"/>
      <c r="E544" s="180"/>
    </row>
    <row r="545" spans="1:5" x14ac:dyDescent="0.25">
      <c r="A545" s="180" t="s">
        <v>2718</v>
      </c>
      <c r="B545" s="181">
        <v>2122</v>
      </c>
      <c r="C545" s="180" t="s">
        <v>2722</v>
      </c>
      <c r="D545" s="180" t="s">
        <v>2721</v>
      </c>
      <c r="E545" s="180"/>
    </row>
    <row r="546" spans="1:5" x14ac:dyDescent="0.25">
      <c r="A546" s="180" t="s">
        <v>2718</v>
      </c>
      <c r="B546" s="181">
        <v>2122</v>
      </c>
      <c r="C546" s="180" t="s">
        <v>2723</v>
      </c>
      <c r="D546" s="180" t="s">
        <v>2721</v>
      </c>
      <c r="E546" s="180"/>
    </row>
    <row r="547" spans="1:5" x14ac:dyDescent="0.25">
      <c r="A547" s="180" t="s">
        <v>2718</v>
      </c>
      <c r="B547" s="181">
        <v>2122</v>
      </c>
      <c r="C547" s="180" t="s">
        <v>2724</v>
      </c>
      <c r="D547" s="180" t="s">
        <v>2721</v>
      </c>
      <c r="E547" s="180"/>
    </row>
    <row r="548" spans="1:5" x14ac:dyDescent="0.25">
      <c r="A548" s="180" t="s">
        <v>2718</v>
      </c>
      <c r="B548" s="181">
        <v>2122</v>
      </c>
      <c r="C548" s="180" t="s">
        <v>2725</v>
      </c>
      <c r="D548" s="180" t="s">
        <v>2721</v>
      </c>
      <c r="E548" s="180"/>
    </row>
    <row r="549" spans="1:5" x14ac:dyDescent="0.25">
      <c r="A549" s="180" t="s">
        <v>2718</v>
      </c>
      <c r="B549" s="181">
        <v>2122</v>
      </c>
      <c r="C549" s="180" t="s">
        <v>2726</v>
      </c>
      <c r="D549" s="180" t="s">
        <v>2721</v>
      </c>
      <c r="E549" s="180"/>
    </row>
    <row r="550" spans="1:5" x14ac:dyDescent="0.25">
      <c r="A550" s="180" t="s">
        <v>2718</v>
      </c>
      <c r="B550" s="181">
        <v>2123</v>
      </c>
      <c r="C550" s="180" t="s">
        <v>2727</v>
      </c>
      <c r="D550" s="180"/>
      <c r="E550" s="180"/>
    </row>
    <row r="551" spans="1:5" x14ac:dyDescent="0.25">
      <c r="A551" s="180" t="s">
        <v>2718</v>
      </c>
      <c r="B551" s="181">
        <v>2123</v>
      </c>
      <c r="C551" s="180" t="s">
        <v>2728</v>
      </c>
      <c r="D551" s="180" t="s">
        <v>2727</v>
      </c>
      <c r="E551" s="180"/>
    </row>
    <row r="552" spans="1:5" x14ac:dyDescent="0.25">
      <c r="A552" s="180" t="s">
        <v>2729</v>
      </c>
      <c r="B552" s="181">
        <v>2124</v>
      </c>
      <c r="C552" s="180" t="s">
        <v>2730</v>
      </c>
      <c r="D552" s="180"/>
      <c r="E552" s="180"/>
    </row>
    <row r="553" spans="1:5" x14ac:dyDescent="0.25">
      <c r="A553" s="180" t="s">
        <v>2729</v>
      </c>
      <c r="B553" s="181">
        <v>2124</v>
      </c>
      <c r="C553" s="180" t="s">
        <v>2731</v>
      </c>
      <c r="D553" s="180" t="s">
        <v>2730</v>
      </c>
      <c r="E553" s="180"/>
    </row>
    <row r="554" spans="1:5" x14ac:dyDescent="0.25">
      <c r="A554" s="180" t="s">
        <v>2729</v>
      </c>
      <c r="B554" s="181">
        <v>2125</v>
      </c>
      <c r="C554" s="180" t="s">
        <v>2732</v>
      </c>
      <c r="D554" s="180"/>
      <c r="E554" s="180"/>
    </row>
    <row r="555" spans="1:5" x14ac:dyDescent="0.25">
      <c r="A555" s="180" t="s">
        <v>2729</v>
      </c>
      <c r="B555" s="181">
        <v>2125</v>
      </c>
      <c r="C555" s="180" t="s">
        <v>2733</v>
      </c>
      <c r="D555" s="180" t="s">
        <v>2732</v>
      </c>
      <c r="E555" s="180"/>
    </row>
    <row r="556" spans="1:5" x14ac:dyDescent="0.25">
      <c r="A556" s="180" t="s">
        <v>2729</v>
      </c>
      <c r="B556" s="181">
        <v>2125</v>
      </c>
      <c r="C556" s="180" t="s">
        <v>2734</v>
      </c>
      <c r="D556" s="180" t="s">
        <v>2732</v>
      </c>
      <c r="E556" s="180"/>
    </row>
    <row r="557" spans="1:5" x14ac:dyDescent="0.25">
      <c r="A557" s="180" t="s">
        <v>2729</v>
      </c>
      <c r="B557" s="181">
        <v>2125</v>
      </c>
      <c r="C557" s="180" t="s">
        <v>2735</v>
      </c>
      <c r="D557" s="180" t="s">
        <v>2732</v>
      </c>
      <c r="E557" s="180"/>
    </row>
    <row r="558" spans="1:5" x14ac:dyDescent="0.25">
      <c r="A558" s="180" t="s">
        <v>2736</v>
      </c>
      <c r="B558" s="181">
        <v>2126</v>
      </c>
      <c r="C558" s="180" t="s">
        <v>2737</v>
      </c>
      <c r="D558" s="180" t="s">
        <v>2738</v>
      </c>
      <c r="E558" s="180"/>
    </row>
    <row r="559" spans="1:5" x14ac:dyDescent="0.25">
      <c r="A559" s="180" t="s">
        <v>2736</v>
      </c>
      <c r="B559" s="181">
        <v>2126</v>
      </c>
      <c r="C559" s="180" t="s">
        <v>2739</v>
      </c>
      <c r="D559" s="180" t="s">
        <v>2738</v>
      </c>
      <c r="E559" s="180"/>
    </row>
    <row r="560" spans="1:5" x14ac:dyDescent="0.25">
      <c r="A560" s="180" t="s">
        <v>2736</v>
      </c>
      <c r="B560" s="181">
        <v>2126</v>
      </c>
      <c r="C560" s="180" t="s">
        <v>2738</v>
      </c>
      <c r="D560" s="180"/>
      <c r="E560" s="180"/>
    </row>
    <row r="561" spans="1:5" x14ac:dyDescent="0.25">
      <c r="A561" s="180" t="s">
        <v>2736</v>
      </c>
      <c r="B561" s="181">
        <v>2126</v>
      </c>
      <c r="C561" s="180" t="s">
        <v>2740</v>
      </c>
      <c r="D561" s="180" t="s">
        <v>2738</v>
      </c>
      <c r="E561" s="180"/>
    </row>
    <row r="562" spans="1:5" x14ac:dyDescent="0.25">
      <c r="A562" s="180" t="s">
        <v>2741</v>
      </c>
      <c r="B562" s="181">
        <v>2127</v>
      </c>
      <c r="C562" s="180" t="s">
        <v>2742</v>
      </c>
      <c r="D562" s="180"/>
      <c r="E562" s="180"/>
    </row>
    <row r="563" spans="1:5" x14ac:dyDescent="0.25">
      <c r="A563" s="180" t="s">
        <v>2741</v>
      </c>
      <c r="B563" s="181">
        <v>2127</v>
      </c>
      <c r="C563" s="180" t="s">
        <v>2743</v>
      </c>
      <c r="D563" s="180" t="s">
        <v>2742</v>
      </c>
      <c r="E563" s="180"/>
    </row>
    <row r="564" spans="1:5" x14ac:dyDescent="0.25">
      <c r="A564" s="180" t="s">
        <v>2741</v>
      </c>
      <c r="B564" s="181">
        <v>2127</v>
      </c>
      <c r="C564" s="180" t="s">
        <v>2744</v>
      </c>
      <c r="D564" s="180" t="s">
        <v>2742</v>
      </c>
      <c r="E564" s="180"/>
    </row>
    <row r="565" spans="1:5" x14ac:dyDescent="0.25">
      <c r="A565" s="180" t="s">
        <v>2741</v>
      </c>
      <c r="B565" s="181">
        <v>2127</v>
      </c>
      <c r="C565" s="180" t="s">
        <v>2745</v>
      </c>
      <c r="D565" s="180" t="s">
        <v>2742</v>
      </c>
      <c r="E565" s="180"/>
    </row>
    <row r="566" spans="1:5" x14ac:dyDescent="0.25">
      <c r="A566" s="180" t="s">
        <v>2741</v>
      </c>
      <c r="B566" s="181">
        <v>2127</v>
      </c>
      <c r="C566" s="180" t="s">
        <v>2746</v>
      </c>
      <c r="D566" s="180" t="s">
        <v>2742</v>
      </c>
      <c r="E566" s="180"/>
    </row>
    <row r="567" spans="1:5" x14ac:dyDescent="0.25">
      <c r="A567" s="180" t="s">
        <v>2741</v>
      </c>
      <c r="B567" s="181">
        <v>2127</v>
      </c>
      <c r="C567" s="180" t="s">
        <v>2747</v>
      </c>
      <c r="D567" s="180" t="s">
        <v>2742</v>
      </c>
      <c r="E567" s="180"/>
    </row>
    <row r="568" spans="1:5" x14ac:dyDescent="0.25">
      <c r="A568" s="180" t="s">
        <v>2748</v>
      </c>
      <c r="B568" s="181">
        <v>2128</v>
      </c>
      <c r="C568" s="180" t="s">
        <v>2749</v>
      </c>
      <c r="D568" s="180"/>
      <c r="E568" s="180"/>
    </row>
    <row r="569" spans="1:5" x14ac:dyDescent="0.25">
      <c r="A569" s="180" t="s">
        <v>2748</v>
      </c>
      <c r="B569" s="181">
        <v>2128</v>
      </c>
      <c r="C569" s="180" t="s">
        <v>2750</v>
      </c>
      <c r="D569" s="180" t="s">
        <v>2749</v>
      </c>
      <c r="E569" s="180"/>
    </row>
    <row r="570" spans="1:5" x14ac:dyDescent="0.25">
      <c r="A570" s="180" t="s">
        <v>2748</v>
      </c>
      <c r="B570" s="181">
        <v>2128</v>
      </c>
      <c r="C570" s="180" t="s">
        <v>2751</v>
      </c>
      <c r="D570" s="180" t="s">
        <v>2749</v>
      </c>
      <c r="E570" s="180"/>
    </row>
    <row r="571" spans="1:5" x14ac:dyDescent="0.25">
      <c r="A571" s="180" t="s">
        <v>2752</v>
      </c>
      <c r="B571" s="181">
        <v>2129</v>
      </c>
      <c r="C571" s="180" t="s">
        <v>2753</v>
      </c>
      <c r="D571" s="180" t="s">
        <v>2754</v>
      </c>
      <c r="E571" s="180"/>
    </row>
    <row r="572" spans="1:5" x14ac:dyDescent="0.25">
      <c r="A572" s="180" t="s">
        <v>2752</v>
      </c>
      <c r="B572" s="181">
        <v>2129</v>
      </c>
      <c r="C572" s="180" t="s">
        <v>2754</v>
      </c>
      <c r="D572" s="180"/>
      <c r="E572" s="180"/>
    </row>
    <row r="573" spans="1:5" x14ac:dyDescent="0.25">
      <c r="A573" s="180" t="s">
        <v>2752</v>
      </c>
      <c r="B573" s="181">
        <v>2129</v>
      </c>
      <c r="C573" s="180" t="s">
        <v>2755</v>
      </c>
      <c r="D573" s="180" t="s">
        <v>2754</v>
      </c>
      <c r="E573" s="180"/>
    </row>
    <row r="574" spans="1:5" x14ac:dyDescent="0.25">
      <c r="A574" s="180" t="s">
        <v>2752</v>
      </c>
      <c r="B574" s="181">
        <v>2129</v>
      </c>
      <c r="C574" s="180" t="s">
        <v>2756</v>
      </c>
      <c r="D574" s="180" t="s">
        <v>2754</v>
      </c>
      <c r="E574" s="180"/>
    </row>
    <row r="575" spans="1:5" x14ac:dyDescent="0.25">
      <c r="A575" s="180" t="s">
        <v>2752</v>
      </c>
      <c r="B575" s="181">
        <v>2129</v>
      </c>
      <c r="C575" s="180" t="s">
        <v>2757</v>
      </c>
      <c r="D575" s="180" t="s">
        <v>2754</v>
      </c>
      <c r="E575" s="180"/>
    </row>
    <row r="576" spans="1:5" x14ac:dyDescent="0.25">
      <c r="A576" s="180" t="s">
        <v>2752</v>
      </c>
      <c r="B576" s="181">
        <v>2129</v>
      </c>
      <c r="C576" s="180" t="s">
        <v>2758</v>
      </c>
      <c r="D576" s="180" t="s">
        <v>2754</v>
      </c>
      <c r="E576" s="180"/>
    </row>
    <row r="577" spans="1:5" x14ac:dyDescent="0.25">
      <c r="A577" s="180" t="s">
        <v>2752</v>
      </c>
      <c r="B577" s="181">
        <v>2129</v>
      </c>
      <c r="C577" s="180" t="s">
        <v>2759</v>
      </c>
      <c r="D577" s="180" t="s">
        <v>2754</v>
      </c>
      <c r="E577" s="180"/>
    </row>
    <row r="578" spans="1:5" x14ac:dyDescent="0.25">
      <c r="A578" s="180" t="s">
        <v>2752</v>
      </c>
      <c r="B578" s="181">
        <v>2129</v>
      </c>
      <c r="C578" s="180" t="s">
        <v>2760</v>
      </c>
      <c r="D578" s="180" t="s">
        <v>2754</v>
      </c>
      <c r="E578" s="180"/>
    </row>
    <row r="579" spans="1:5" x14ac:dyDescent="0.25">
      <c r="A579" s="180" t="s">
        <v>2761</v>
      </c>
      <c r="B579" s="181">
        <v>2130</v>
      </c>
      <c r="C579" s="180" t="s">
        <v>2762</v>
      </c>
      <c r="D579" s="180"/>
      <c r="E579" s="180"/>
    </row>
    <row r="580" spans="1:5" x14ac:dyDescent="0.25">
      <c r="A580" s="180" t="s">
        <v>2761</v>
      </c>
      <c r="B580" s="181">
        <v>2130</v>
      </c>
      <c r="C580" s="180" t="s">
        <v>2763</v>
      </c>
      <c r="D580" s="180" t="s">
        <v>2762</v>
      </c>
      <c r="E580" s="180"/>
    </row>
    <row r="581" spans="1:5" x14ac:dyDescent="0.25">
      <c r="A581" s="180" t="s">
        <v>2761</v>
      </c>
      <c r="B581" s="181">
        <v>2130</v>
      </c>
      <c r="C581" s="180" t="s">
        <v>2764</v>
      </c>
      <c r="D581" s="180" t="s">
        <v>2762</v>
      </c>
      <c r="E581" s="180"/>
    </row>
    <row r="582" spans="1:5" x14ac:dyDescent="0.25">
      <c r="A582" s="180" t="s">
        <v>2761</v>
      </c>
      <c r="B582" s="181">
        <v>2130</v>
      </c>
      <c r="C582" s="180" t="s">
        <v>2765</v>
      </c>
      <c r="D582" s="180" t="s">
        <v>2762</v>
      </c>
      <c r="E582" s="180"/>
    </row>
    <row r="583" spans="1:5" x14ac:dyDescent="0.25">
      <c r="A583" s="180" t="s">
        <v>2766</v>
      </c>
      <c r="B583" s="181">
        <v>2131</v>
      </c>
      <c r="C583" s="180" t="s">
        <v>2767</v>
      </c>
      <c r="D583" s="180" t="s">
        <v>2768</v>
      </c>
      <c r="E583" s="180"/>
    </row>
    <row r="584" spans="1:5" x14ac:dyDescent="0.25">
      <c r="A584" s="180" t="s">
        <v>2766</v>
      </c>
      <c r="B584" s="181">
        <v>2131</v>
      </c>
      <c r="C584" s="180" t="s">
        <v>2768</v>
      </c>
      <c r="D584" s="180"/>
      <c r="E584" s="180"/>
    </row>
    <row r="585" spans="1:5" x14ac:dyDescent="0.25">
      <c r="A585" s="180" t="s">
        <v>2766</v>
      </c>
      <c r="B585" s="181">
        <v>2131</v>
      </c>
      <c r="C585" s="180" t="s">
        <v>2769</v>
      </c>
      <c r="D585" s="180" t="s">
        <v>2768</v>
      </c>
      <c r="E585" s="180"/>
    </row>
    <row r="586" spans="1:5" x14ac:dyDescent="0.25">
      <c r="A586" s="180" t="s">
        <v>2770</v>
      </c>
      <c r="B586" s="181">
        <v>2132</v>
      </c>
      <c r="C586" s="180" t="s">
        <v>2771</v>
      </c>
      <c r="D586" s="180"/>
      <c r="E586" s="180"/>
    </row>
    <row r="587" spans="1:5" x14ac:dyDescent="0.25">
      <c r="A587" s="180" t="s">
        <v>2770</v>
      </c>
      <c r="B587" s="181">
        <v>2132</v>
      </c>
      <c r="C587" s="180" t="s">
        <v>2772</v>
      </c>
      <c r="D587" s="180" t="s">
        <v>2771</v>
      </c>
      <c r="E587" s="180"/>
    </row>
    <row r="588" spans="1:5" x14ac:dyDescent="0.25">
      <c r="A588" s="180" t="s">
        <v>2770</v>
      </c>
      <c r="B588" s="181">
        <v>2132</v>
      </c>
      <c r="C588" s="180" t="s">
        <v>2773</v>
      </c>
      <c r="D588" s="180" t="s">
        <v>2771</v>
      </c>
      <c r="E588" s="180"/>
    </row>
    <row r="589" spans="1:5" x14ac:dyDescent="0.25">
      <c r="A589" s="180" t="s">
        <v>2770</v>
      </c>
      <c r="B589" s="181">
        <v>2132</v>
      </c>
      <c r="C589" s="180" t="s">
        <v>2774</v>
      </c>
      <c r="D589" s="180" t="s">
        <v>2771</v>
      </c>
      <c r="E589" s="180"/>
    </row>
    <row r="590" spans="1:5" x14ac:dyDescent="0.25">
      <c r="A590" s="180" t="s">
        <v>2770</v>
      </c>
      <c r="B590" s="181">
        <v>2132</v>
      </c>
      <c r="C590" s="180" t="s">
        <v>2775</v>
      </c>
      <c r="D590" s="180" t="s">
        <v>2771</v>
      </c>
      <c r="E590" s="180"/>
    </row>
    <row r="591" spans="1:5" x14ac:dyDescent="0.25">
      <c r="A591" s="180" t="s">
        <v>2776</v>
      </c>
      <c r="B591" s="181">
        <v>2133</v>
      </c>
      <c r="C591" s="180" t="s">
        <v>2777</v>
      </c>
      <c r="D591" s="180" t="s">
        <v>2778</v>
      </c>
      <c r="E591" s="180"/>
    </row>
    <row r="592" spans="1:5" x14ac:dyDescent="0.25">
      <c r="A592" s="180" t="s">
        <v>2776</v>
      </c>
      <c r="B592" s="181">
        <v>2133</v>
      </c>
      <c r="C592" s="180" t="s">
        <v>2778</v>
      </c>
      <c r="D592" s="180"/>
      <c r="E592" s="180"/>
    </row>
    <row r="593" spans="1:5" x14ac:dyDescent="0.25">
      <c r="A593" s="180" t="s">
        <v>2776</v>
      </c>
      <c r="B593" s="181">
        <v>2133</v>
      </c>
      <c r="C593" s="180" t="s">
        <v>2779</v>
      </c>
      <c r="D593" s="180" t="s">
        <v>2778</v>
      </c>
      <c r="E593" s="180"/>
    </row>
    <row r="594" spans="1:5" x14ac:dyDescent="0.25">
      <c r="A594" s="180" t="s">
        <v>2780</v>
      </c>
      <c r="B594" s="181">
        <v>2134</v>
      </c>
      <c r="C594" s="180" t="s">
        <v>2781</v>
      </c>
      <c r="D594" s="180"/>
      <c r="E594" s="180" t="s">
        <v>13893</v>
      </c>
    </row>
    <row r="595" spans="1:5" x14ac:dyDescent="0.25">
      <c r="A595" s="180" t="s">
        <v>2780</v>
      </c>
      <c r="B595" s="181">
        <v>2134</v>
      </c>
      <c r="C595" s="180" t="s">
        <v>2782</v>
      </c>
      <c r="D595" s="180" t="s">
        <v>2781</v>
      </c>
      <c r="E595" s="180" t="s">
        <v>13893</v>
      </c>
    </row>
    <row r="596" spans="1:5" x14ac:dyDescent="0.25">
      <c r="A596" s="180" t="s">
        <v>2780</v>
      </c>
      <c r="B596" s="181">
        <v>2134</v>
      </c>
      <c r="C596" s="180" t="s">
        <v>2783</v>
      </c>
      <c r="D596" s="180" t="s">
        <v>2781</v>
      </c>
      <c r="E596" s="180" t="s">
        <v>13893</v>
      </c>
    </row>
    <row r="597" spans="1:5" x14ac:dyDescent="0.25">
      <c r="A597" s="180" t="s">
        <v>2780</v>
      </c>
      <c r="B597" s="181">
        <v>2134</v>
      </c>
      <c r="C597" s="180" t="s">
        <v>2784</v>
      </c>
      <c r="D597" s="180" t="s">
        <v>2781</v>
      </c>
      <c r="E597" s="180" t="s">
        <v>13893</v>
      </c>
    </row>
    <row r="598" spans="1:5" x14ac:dyDescent="0.25">
      <c r="A598" s="180" t="s">
        <v>2780</v>
      </c>
      <c r="B598" s="181">
        <v>2134</v>
      </c>
      <c r="C598" s="180" t="s">
        <v>2785</v>
      </c>
      <c r="D598" s="180" t="s">
        <v>2781</v>
      </c>
      <c r="E598" s="180" t="s">
        <v>13893</v>
      </c>
    </row>
    <row r="599" spans="1:5" x14ac:dyDescent="0.25">
      <c r="A599" s="180" t="s">
        <v>2780</v>
      </c>
      <c r="B599" s="181">
        <v>2134</v>
      </c>
      <c r="C599" s="180" t="s">
        <v>2786</v>
      </c>
      <c r="D599" s="180" t="s">
        <v>2781</v>
      </c>
      <c r="E599" s="180" t="s">
        <v>13893</v>
      </c>
    </row>
    <row r="600" spans="1:5" x14ac:dyDescent="0.25">
      <c r="A600" s="180" t="s">
        <v>2780</v>
      </c>
      <c r="B600" s="181">
        <v>2134</v>
      </c>
      <c r="C600" s="180" t="s">
        <v>2787</v>
      </c>
      <c r="D600" s="180" t="s">
        <v>2781</v>
      </c>
      <c r="E600" s="180" t="s">
        <v>13893</v>
      </c>
    </row>
    <row r="601" spans="1:5" x14ac:dyDescent="0.25">
      <c r="A601" s="180" t="s">
        <v>2788</v>
      </c>
      <c r="B601" s="181">
        <v>2135</v>
      </c>
      <c r="C601" s="180" t="s">
        <v>2789</v>
      </c>
      <c r="D601" s="180" t="s">
        <v>2790</v>
      </c>
      <c r="E601" s="180"/>
    </row>
    <row r="602" spans="1:5" x14ac:dyDescent="0.25">
      <c r="A602" s="180" t="s">
        <v>2788</v>
      </c>
      <c r="B602" s="181">
        <v>2135</v>
      </c>
      <c r="C602" s="180" t="s">
        <v>2791</v>
      </c>
      <c r="D602" s="180" t="s">
        <v>2790</v>
      </c>
      <c r="E602" s="180"/>
    </row>
    <row r="603" spans="1:5" x14ac:dyDescent="0.25">
      <c r="A603" s="180" t="s">
        <v>2788</v>
      </c>
      <c r="B603" s="181">
        <v>2135</v>
      </c>
      <c r="C603" s="180" t="s">
        <v>2790</v>
      </c>
      <c r="D603" s="180"/>
      <c r="E603" s="180"/>
    </row>
    <row r="604" spans="1:5" x14ac:dyDescent="0.25">
      <c r="A604" s="180" t="s">
        <v>2788</v>
      </c>
      <c r="B604" s="181">
        <v>2135</v>
      </c>
      <c r="C604" s="180" t="s">
        <v>2792</v>
      </c>
      <c r="D604" s="180" t="s">
        <v>2790</v>
      </c>
      <c r="E604" s="180"/>
    </row>
    <row r="605" spans="1:5" x14ac:dyDescent="0.25">
      <c r="A605" s="180" t="s">
        <v>2793</v>
      </c>
      <c r="B605" s="181">
        <v>2136</v>
      </c>
      <c r="C605" s="180" t="s">
        <v>2794</v>
      </c>
      <c r="D605" s="180"/>
      <c r="E605" s="180"/>
    </row>
    <row r="606" spans="1:5" x14ac:dyDescent="0.25">
      <c r="A606" s="180" t="s">
        <v>2793</v>
      </c>
      <c r="B606" s="181">
        <v>2136</v>
      </c>
      <c r="C606" s="180" t="s">
        <v>2795</v>
      </c>
      <c r="D606" s="180" t="s">
        <v>2794</v>
      </c>
      <c r="E606" s="180"/>
    </row>
    <row r="607" spans="1:5" x14ac:dyDescent="0.25">
      <c r="A607" s="180" t="s">
        <v>2793</v>
      </c>
      <c r="B607" s="181">
        <v>2136</v>
      </c>
      <c r="C607" s="180" t="s">
        <v>2796</v>
      </c>
      <c r="D607" s="180" t="s">
        <v>2794</v>
      </c>
      <c r="E607" s="180"/>
    </row>
    <row r="608" spans="1:5" x14ac:dyDescent="0.25">
      <c r="A608" s="180" t="s">
        <v>2793</v>
      </c>
      <c r="B608" s="181">
        <v>2136</v>
      </c>
      <c r="C608" s="180" t="s">
        <v>2797</v>
      </c>
      <c r="D608" s="180" t="s">
        <v>2794</v>
      </c>
      <c r="E608" s="180"/>
    </row>
    <row r="609" spans="1:5" x14ac:dyDescent="0.25">
      <c r="A609" s="180" t="s">
        <v>2793</v>
      </c>
      <c r="B609" s="181">
        <v>2136</v>
      </c>
      <c r="C609" s="180" t="s">
        <v>2798</v>
      </c>
      <c r="D609" s="180" t="s">
        <v>2794</v>
      </c>
      <c r="E609" s="180"/>
    </row>
    <row r="610" spans="1:5" x14ac:dyDescent="0.25">
      <c r="A610" s="180" t="s">
        <v>2799</v>
      </c>
      <c r="B610" s="181">
        <v>2137</v>
      </c>
      <c r="C610" s="180" t="s">
        <v>2800</v>
      </c>
      <c r="D610" s="180" t="s">
        <v>2801</v>
      </c>
      <c r="E610" s="180"/>
    </row>
    <row r="611" spans="1:5" x14ac:dyDescent="0.25">
      <c r="A611" s="180" t="s">
        <v>2799</v>
      </c>
      <c r="B611" s="181">
        <v>2137</v>
      </c>
      <c r="C611" s="180" t="s">
        <v>2801</v>
      </c>
      <c r="D611" s="180"/>
      <c r="E611" s="180"/>
    </row>
    <row r="612" spans="1:5" x14ac:dyDescent="0.25">
      <c r="A612" s="180" t="s">
        <v>2799</v>
      </c>
      <c r="B612" s="181">
        <v>2137</v>
      </c>
      <c r="C612" s="180" t="s">
        <v>2802</v>
      </c>
      <c r="D612" s="180" t="s">
        <v>2801</v>
      </c>
      <c r="E612" s="180"/>
    </row>
    <row r="613" spans="1:5" x14ac:dyDescent="0.25">
      <c r="A613" s="180" t="s">
        <v>2799</v>
      </c>
      <c r="B613" s="181">
        <v>2137</v>
      </c>
      <c r="C613" s="180" t="s">
        <v>2803</v>
      </c>
      <c r="D613" s="180" t="s">
        <v>2801</v>
      </c>
      <c r="E613" s="180"/>
    </row>
    <row r="614" spans="1:5" x14ac:dyDescent="0.25">
      <c r="A614" s="180" t="s">
        <v>2799</v>
      </c>
      <c r="B614" s="181">
        <v>2137</v>
      </c>
      <c r="C614" s="180" t="s">
        <v>2804</v>
      </c>
      <c r="D614" s="180" t="s">
        <v>2801</v>
      </c>
      <c r="E614" s="180"/>
    </row>
    <row r="615" spans="1:5" x14ac:dyDescent="0.25">
      <c r="A615" s="180" t="s">
        <v>2799</v>
      </c>
      <c r="B615" s="181">
        <v>2137</v>
      </c>
      <c r="C615" s="180" t="s">
        <v>2805</v>
      </c>
      <c r="D615" s="180" t="s">
        <v>2801</v>
      </c>
      <c r="E615" s="180"/>
    </row>
    <row r="616" spans="1:5" x14ac:dyDescent="0.25">
      <c r="A616" s="180" t="s">
        <v>2806</v>
      </c>
      <c r="B616" s="181">
        <v>2138</v>
      </c>
      <c r="C616" s="180" t="s">
        <v>2807</v>
      </c>
      <c r="D616" s="180" t="s">
        <v>2808</v>
      </c>
      <c r="E616" s="180"/>
    </row>
    <row r="617" spans="1:5" x14ac:dyDescent="0.25">
      <c r="A617" s="180" t="s">
        <v>2806</v>
      </c>
      <c r="B617" s="181">
        <v>2138</v>
      </c>
      <c r="C617" s="180" t="s">
        <v>2808</v>
      </c>
      <c r="D617" s="180"/>
      <c r="E617" s="180"/>
    </row>
    <row r="618" spans="1:5" x14ac:dyDescent="0.25">
      <c r="A618" s="180" t="s">
        <v>2806</v>
      </c>
      <c r="B618" s="181">
        <v>2138</v>
      </c>
      <c r="C618" s="180" t="s">
        <v>2809</v>
      </c>
      <c r="D618" s="180" t="s">
        <v>2808</v>
      </c>
      <c r="E618" s="180"/>
    </row>
    <row r="619" spans="1:5" x14ac:dyDescent="0.25">
      <c r="A619" s="180" t="s">
        <v>2810</v>
      </c>
      <c r="B619" s="181">
        <v>2139</v>
      </c>
      <c r="C619" s="180" t="s">
        <v>2811</v>
      </c>
      <c r="D619" s="180" t="s">
        <v>2812</v>
      </c>
      <c r="E619" s="180"/>
    </row>
    <row r="620" spans="1:5" x14ac:dyDescent="0.25">
      <c r="A620" s="180" t="s">
        <v>2810</v>
      </c>
      <c r="B620" s="181">
        <v>2139</v>
      </c>
      <c r="C620" s="180" t="s">
        <v>2812</v>
      </c>
      <c r="D620" s="180"/>
      <c r="E620" s="180"/>
    </row>
    <row r="621" spans="1:5" x14ac:dyDescent="0.25">
      <c r="A621" s="180" t="s">
        <v>2810</v>
      </c>
      <c r="B621" s="181">
        <v>2139</v>
      </c>
      <c r="C621" s="180" t="s">
        <v>2813</v>
      </c>
      <c r="D621" s="180" t="s">
        <v>2812</v>
      </c>
      <c r="E621" s="180"/>
    </row>
    <row r="622" spans="1:5" x14ac:dyDescent="0.25">
      <c r="A622" s="180" t="s">
        <v>2814</v>
      </c>
      <c r="B622" s="181">
        <v>2140</v>
      </c>
      <c r="C622" s="180" t="s">
        <v>2815</v>
      </c>
      <c r="D622" s="180" t="s">
        <v>2816</v>
      </c>
      <c r="E622" s="180"/>
    </row>
    <row r="623" spans="1:5" x14ac:dyDescent="0.25">
      <c r="A623" s="180" t="s">
        <v>2814</v>
      </c>
      <c r="B623" s="181">
        <v>2140</v>
      </c>
      <c r="C623" s="180" t="s">
        <v>2816</v>
      </c>
      <c r="D623" s="180"/>
      <c r="E623" s="180"/>
    </row>
    <row r="624" spans="1:5" x14ac:dyDescent="0.25">
      <c r="A624" s="180" t="s">
        <v>2814</v>
      </c>
      <c r="B624" s="181">
        <v>2140</v>
      </c>
      <c r="C624" s="180" t="s">
        <v>2817</v>
      </c>
      <c r="D624" s="180" t="s">
        <v>2816</v>
      </c>
      <c r="E624" s="180"/>
    </row>
    <row r="625" spans="1:5" x14ac:dyDescent="0.25">
      <c r="A625" s="180" t="s">
        <v>2818</v>
      </c>
      <c r="B625" s="181">
        <v>2141</v>
      </c>
      <c r="C625" s="180" t="s">
        <v>2819</v>
      </c>
      <c r="D625" s="180"/>
      <c r="E625" s="180"/>
    </row>
    <row r="626" spans="1:5" x14ac:dyDescent="0.25">
      <c r="A626" s="180" t="s">
        <v>2818</v>
      </c>
      <c r="B626" s="181">
        <v>2141</v>
      </c>
      <c r="C626" s="180" t="s">
        <v>2820</v>
      </c>
      <c r="D626" s="180" t="s">
        <v>2819</v>
      </c>
      <c r="E626" s="180"/>
    </row>
    <row r="627" spans="1:5" x14ac:dyDescent="0.25">
      <c r="A627" s="180" t="s">
        <v>2818</v>
      </c>
      <c r="B627" s="181">
        <v>2141</v>
      </c>
      <c r="C627" s="180" t="s">
        <v>2821</v>
      </c>
      <c r="D627" s="180" t="s">
        <v>2819</v>
      </c>
      <c r="E627" s="180"/>
    </row>
    <row r="628" spans="1:5" x14ac:dyDescent="0.25">
      <c r="A628" s="180" t="s">
        <v>2822</v>
      </c>
      <c r="B628" s="181">
        <v>2142</v>
      </c>
      <c r="C628" s="180" t="s">
        <v>2823</v>
      </c>
      <c r="D628" s="180"/>
      <c r="E628" s="180"/>
    </row>
    <row r="629" spans="1:5" x14ac:dyDescent="0.25">
      <c r="A629" s="180" t="s">
        <v>2822</v>
      </c>
      <c r="B629" s="181">
        <v>2142</v>
      </c>
      <c r="C629" s="180" t="s">
        <v>2824</v>
      </c>
      <c r="D629" s="180" t="s">
        <v>2823</v>
      </c>
      <c r="E629" s="180"/>
    </row>
    <row r="630" spans="1:5" x14ac:dyDescent="0.25">
      <c r="A630" s="180" t="s">
        <v>2822</v>
      </c>
      <c r="B630" s="181">
        <v>2142</v>
      </c>
      <c r="C630" s="180" t="s">
        <v>2825</v>
      </c>
      <c r="D630" s="180" t="s">
        <v>2823</v>
      </c>
      <c r="E630" s="180"/>
    </row>
    <row r="631" spans="1:5" x14ac:dyDescent="0.25">
      <c r="A631" s="180" t="s">
        <v>2822</v>
      </c>
      <c r="B631" s="181">
        <v>2142</v>
      </c>
      <c r="C631" s="180" t="s">
        <v>2826</v>
      </c>
      <c r="D631" s="180" t="s">
        <v>2823</v>
      </c>
      <c r="E631" s="180"/>
    </row>
    <row r="632" spans="1:5" x14ac:dyDescent="0.25">
      <c r="A632" s="180" t="s">
        <v>2822</v>
      </c>
      <c r="B632" s="181">
        <v>2142</v>
      </c>
      <c r="C632" s="180" t="s">
        <v>2827</v>
      </c>
      <c r="D632" s="180" t="s">
        <v>2823</v>
      </c>
      <c r="E632" s="180"/>
    </row>
    <row r="633" spans="1:5" x14ac:dyDescent="0.25">
      <c r="A633" s="180" t="s">
        <v>2828</v>
      </c>
      <c r="B633" s="181">
        <v>2143</v>
      </c>
      <c r="C633" s="180" t="s">
        <v>2829</v>
      </c>
      <c r="D633" s="180" t="s">
        <v>2830</v>
      </c>
      <c r="E633" s="180"/>
    </row>
    <row r="634" spans="1:5" x14ac:dyDescent="0.25">
      <c r="A634" s="180" t="s">
        <v>2828</v>
      </c>
      <c r="B634" s="181">
        <v>2143</v>
      </c>
      <c r="C634" s="180" t="s">
        <v>2830</v>
      </c>
      <c r="D634" s="180"/>
      <c r="E634" s="180"/>
    </row>
    <row r="635" spans="1:5" x14ac:dyDescent="0.25">
      <c r="A635" s="180" t="s">
        <v>2828</v>
      </c>
      <c r="B635" s="181">
        <v>2143</v>
      </c>
      <c r="C635" s="180" t="s">
        <v>2831</v>
      </c>
      <c r="D635" s="180" t="s">
        <v>2830</v>
      </c>
      <c r="E635" s="180"/>
    </row>
    <row r="636" spans="1:5" x14ac:dyDescent="0.25">
      <c r="A636" s="180" t="s">
        <v>2828</v>
      </c>
      <c r="B636" s="181">
        <v>2143</v>
      </c>
      <c r="C636" s="180" t="s">
        <v>2832</v>
      </c>
      <c r="D636" s="180" t="s">
        <v>2830</v>
      </c>
      <c r="E636" s="180"/>
    </row>
    <row r="637" spans="1:5" x14ac:dyDescent="0.25">
      <c r="A637" s="180" t="s">
        <v>2833</v>
      </c>
      <c r="B637" s="181">
        <v>2144</v>
      </c>
      <c r="C637" s="180" t="s">
        <v>2834</v>
      </c>
      <c r="D637" s="180" t="s">
        <v>2835</v>
      </c>
      <c r="E637" s="180"/>
    </row>
    <row r="638" spans="1:5" x14ac:dyDescent="0.25">
      <c r="A638" s="180" t="s">
        <v>2833</v>
      </c>
      <c r="B638" s="181">
        <v>2144</v>
      </c>
      <c r="C638" s="180" t="s">
        <v>2835</v>
      </c>
      <c r="D638" s="180"/>
      <c r="E638" s="180"/>
    </row>
    <row r="639" spans="1:5" x14ac:dyDescent="0.25">
      <c r="A639" s="180" t="s">
        <v>2833</v>
      </c>
      <c r="B639" s="181">
        <v>2144</v>
      </c>
      <c r="C639" s="180" t="s">
        <v>2836</v>
      </c>
      <c r="D639" s="180" t="s">
        <v>2835</v>
      </c>
      <c r="E639" s="180"/>
    </row>
    <row r="640" spans="1:5" x14ac:dyDescent="0.25">
      <c r="A640" s="180" t="s">
        <v>2837</v>
      </c>
      <c r="B640" s="181">
        <v>2145</v>
      </c>
      <c r="C640" s="180" t="s">
        <v>2838</v>
      </c>
      <c r="D640" s="180"/>
      <c r="E640" s="180"/>
    </row>
    <row r="641" spans="1:5" x14ac:dyDescent="0.25">
      <c r="A641" s="180" t="s">
        <v>2837</v>
      </c>
      <c r="B641" s="181">
        <v>2145</v>
      </c>
      <c r="C641" s="180" t="s">
        <v>2839</v>
      </c>
      <c r="D641" s="180" t="s">
        <v>2838</v>
      </c>
      <c r="E641" s="180"/>
    </row>
    <row r="642" spans="1:5" x14ac:dyDescent="0.25">
      <c r="A642" s="180" t="s">
        <v>2837</v>
      </c>
      <c r="B642" s="181">
        <v>2145</v>
      </c>
      <c r="C642" s="180" t="s">
        <v>2840</v>
      </c>
      <c r="D642" s="180" t="s">
        <v>2838</v>
      </c>
      <c r="E642" s="180"/>
    </row>
    <row r="643" spans="1:5" x14ac:dyDescent="0.25">
      <c r="A643" s="180" t="s">
        <v>2841</v>
      </c>
      <c r="B643" s="181">
        <v>2146</v>
      </c>
      <c r="C643" s="180" t="s">
        <v>2842</v>
      </c>
      <c r="D643" s="180" t="s">
        <v>2843</v>
      </c>
      <c r="E643" s="180"/>
    </row>
    <row r="644" spans="1:5" x14ac:dyDescent="0.25">
      <c r="A644" s="180" t="s">
        <v>2841</v>
      </c>
      <c r="B644" s="181">
        <v>2146</v>
      </c>
      <c r="C644" s="180" t="s">
        <v>2843</v>
      </c>
      <c r="D644" s="180"/>
      <c r="E644" s="180"/>
    </row>
    <row r="645" spans="1:5" x14ac:dyDescent="0.25">
      <c r="A645" s="180" t="s">
        <v>2841</v>
      </c>
      <c r="B645" s="181">
        <v>2146</v>
      </c>
      <c r="C645" s="180" t="s">
        <v>2844</v>
      </c>
      <c r="D645" s="180" t="s">
        <v>2843</v>
      </c>
      <c r="E645" s="180"/>
    </row>
    <row r="646" spans="1:5" x14ac:dyDescent="0.25">
      <c r="A646" s="180" t="s">
        <v>2841</v>
      </c>
      <c r="B646" s="181">
        <v>2146</v>
      </c>
      <c r="C646" s="180" t="s">
        <v>2845</v>
      </c>
      <c r="D646" s="180" t="s">
        <v>2843</v>
      </c>
      <c r="E646" s="180"/>
    </row>
    <row r="647" spans="1:5" x14ac:dyDescent="0.25">
      <c r="A647" s="180" t="s">
        <v>2846</v>
      </c>
      <c r="B647" s="181">
        <v>2147</v>
      </c>
      <c r="C647" s="180" t="s">
        <v>2847</v>
      </c>
      <c r="D647" s="180" t="s">
        <v>2848</v>
      </c>
      <c r="E647" s="180"/>
    </row>
    <row r="648" spans="1:5" x14ac:dyDescent="0.25">
      <c r="A648" s="180" t="s">
        <v>2846</v>
      </c>
      <c r="B648" s="181">
        <v>2147</v>
      </c>
      <c r="C648" s="180" t="s">
        <v>2849</v>
      </c>
      <c r="D648" s="180" t="s">
        <v>2848</v>
      </c>
      <c r="E648" s="180"/>
    </row>
    <row r="649" spans="1:5" x14ac:dyDescent="0.25">
      <c r="A649" s="180" t="s">
        <v>2846</v>
      </c>
      <c r="B649" s="181">
        <v>2147</v>
      </c>
      <c r="C649" s="180" t="s">
        <v>2848</v>
      </c>
      <c r="D649" s="180"/>
      <c r="E649" s="180"/>
    </row>
    <row r="650" spans="1:5" x14ac:dyDescent="0.25">
      <c r="A650" s="180" t="s">
        <v>2846</v>
      </c>
      <c r="B650" s="181">
        <v>2147</v>
      </c>
      <c r="C650" s="180" t="s">
        <v>2850</v>
      </c>
      <c r="D650" s="180" t="s">
        <v>2848</v>
      </c>
      <c r="E650" s="180"/>
    </row>
    <row r="651" spans="1:5" x14ac:dyDescent="0.25">
      <c r="A651" s="180" t="s">
        <v>2846</v>
      </c>
      <c r="B651" s="181">
        <v>2147</v>
      </c>
      <c r="C651" s="180" t="s">
        <v>2851</v>
      </c>
      <c r="D651" s="180" t="s">
        <v>2848</v>
      </c>
      <c r="E651" s="180"/>
    </row>
    <row r="652" spans="1:5" x14ac:dyDescent="0.25">
      <c r="A652" s="180" t="s">
        <v>2846</v>
      </c>
      <c r="B652" s="181">
        <v>2147</v>
      </c>
      <c r="C652" s="180" t="s">
        <v>2852</v>
      </c>
      <c r="D652" s="180" t="s">
        <v>2848</v>
      </c>
      <c r="E652" s="180"/>
    </row>
    <row r="653" spans="1:5" x14ac:dyDescent="0.25">
      <c r="A653" s="180" t="s">
        <v>2846</v>
      </c>
      <c r="B653" s="181">
        <v>2147</v>
      </c>
      <c r="C653" s="180" t="s">
        <v>2853</v>
      </c>
      <c r="D653" s="180" t="s">
        <v>2848</v>
      </c>
      <c r="E653" s="180"/>
    </row>
    <row r="654" spans="1:5" x14ac:dyDescent="0.25">
      <c r="A654" s="180" t="s">
        <v>2846</v>
      </c>
      <c r="B654" s="181">
        <v>2147</v>
      </c>
      <c r="C654" s="180" t="s">
        <v>2854</v>
      </c>
      <c r="D654" s="180" t="s">
        <v>2848</v>
      </c>
      <c r="E654" s="180"/>
    </row>
    <row r="655" spans="1:5" x14ac:dyDescent="0.25">
      <c r="A655" s="180" t="s">
        <v>2846</v>
      </c>
      <c r="B655" s="181">
        <v>2147</v>
      </c>
      <c r="C655" s="180" t="s">
        <v>2855</v>
      </c>
      <c r="D655" s="180" t="s">
        <v>2848</v>
      </c>
      <c r="E655" s="180"/>
    </row>
    <row r="656" spans="1:5" x14ac:dyDescent="0.25">
      <c r="A656" s="180" t="s">
        <v>2856</v>
      </c>
      <c r="B656" s="181">
        <v>2148</v>
      </c>
      <c r="C656" s="180" t="s">
        <v>2857</v>
      </c>
      <c r="D656" s="180" t="s">
        <v>2858</v>
      </c>
      <c r="E656" s="180"/>
    </row>
    <row r="657" spans="1:5" x14ac:dyDescent="0.25">
      <c r="A657" s="180" t="s">
        <v>2856</v>
      </c>
      <c r="B657" s="181">
        <v>2148</v>
      </c>
      <c r="C657" s="180" t="s">
        <v>2859</v>
      </c>
      <c r="D657" s="180" t="s">
        <v>2858</v>
      </c>
      <c r="E657" s="180"/>
    </row>
    <row r="658" spans="1:5" x14ac:dyDescent="0.25">
      <c r="A658" s="180" t="s">
        <v>2856</v>
      </c>
      <c r="B658" s="181">
        <v>2148</v>
      </c>
      <c r="C658" s="180" t="s">
        <v>2860</v>
      </c>
      <c r="D658" s="180" t="s">
        <v>2858</v>
      </c>
      <c r="E658" s="180"/>
    </row>
    <row r="659" spans="1:5" x14ac:dyDescent="0.25">
      <c r="A659" s="180" t="s">
        <v>2856</v>
      </c>
      <c r="B659" s="181">
        <v>2148</v>
      </c>
      <c r="C659" s="180" t="s">
        <v>2858</v>
      </c>
      <c r="D659" s="180"/>
      <c r="E659" s="180"/>
    </row>
    <row r="660" spans="1:5" x14ac:dyDescent="0.25">
      <c r="A660" s="180" t="s">
        <v>2856</v>
      </c>
      <c r="B660" s="181">
        <v>2148</v>
      </c>
      <c r="C660" s="180" t="s">
        <v>2861</v>
      </c>
      <c r="D660" s="180" t="s">
        <v>2858</v>
      </c>
      <c r="E660" s="180"/>
    </row>
    <row r="661" spans="1:5" x14ac:dyDescent="0.25">
      <c r="A661" s="180" t="s">
        <v>2862</v>
      </c>
      <c r="B661" s="181">
        <v>2149</v>
      </c>
      <c r="C661" s="180" t="s">
        <v>2863</v>
      </c>
      <c r="D661" s="180" t="s">
        <v>2864</v>
      </c>
      <c r="E661" s="180"/>
    </row>
    <row r="662" spans="1:5" x14ac:dyDescent="0.25">
      <c r="A662" s="180" t="s">
        <v>2862</v>
      </c>
      <c r="B662" s="181">
        <v>2149</v>
      </c>
      <c r="C662" s="180" t="s">
        <v>2864</v>
      </c>
      <c r="D662" s="180"/>
      <c r="E662" s="180"/>
    </row>
    <row r="663" spans="1:5" x14ac:dyDescent="0.25">
      <c r="A663" s="180" t="s">
        <v>2862</v>
      </c>
      <c r="B663" s="181">
        <v>2149</v>
      </c>
      <c r="C663" s="180" t="s">
        <v>2865</v>
      </c>
      <c r="D663" s="180" t="s">
        <v>2864</v>
      </c>
      <c r="E663" s="180"/>
    </row>
    <row r="664" spans="1:5" x14ac:dyDescent="0.25">
      <c r="A664" s="180" t="s">
        <v>2866</v>
      </c>
      <c r="B664" s="181">
        <v>2150</v>
      </c>
      <c r="C664" s="180" t="s">
        <v>2867</v>
      </c>
      <c r="D664" s="180" t="s">
        <v>2868</v>
      </c>
      <c r="E664" s="180"/>
    </row>
    <row r="665" spans="1:5" x14ac:dyDescent="0.25">
      <c r="A665" s="180" t="s">
        <v>2866</v>
      </c>
      <c r="B665" s="181">
        <v>2150</v>
      </c>
      <c r="C665" s="180" t="s">
        <v>2868</v>
      </c>
      <c r="D665" s="180"/>
      <c r="E665" s="180"/>
    </row>
    <row r="666" spans="1:5" x14ac:dyDescent="0.25">
      <c r="A666" s="180" t="s">
        <v>2866</v>
      </c>
      <c r="B666" s="181">
        <v>2150</v>
      </c>
      <c r="C666" s="180" t="s">
        <v>2869</v>
      </c>
      <c r="D666" s="180" t="s">
        <v>2868</v>
      </c>
      <c r="E666" s="180"/>
    </row>
    <row r="667" spans="1:5" x14ac:dyDescent="0.25">
      <c r="A667" s="180" t="s">
        <v>2870</v>
      </c>
      <c r="B667" s="181">
        <v>2151</v>
      </c>
      <c r="C667" s="180" t="s">
        <v>2871</v>
      </c>
      <c r="D667" s="180" t="s">
        <v>2872</v>
      </c>
      <c r="E667" s="180"/>
    </row>
    <row r="668" spans="1:5" x14ac:dyDescent="0.25">
      <c r="A668" s="180" t="s">
        <v>2870</v>
      </c>
      <c r="B668" s="181">
        <v>2151</v>
      </c>
      <c r="C668" s="180" t="s">
        <v>2873</v>
      </c>
      <c r="D668" s="180" t="s">
        <v>2872</v>
      </c>
      <c r="E668" s="180"/>
    </row>
    <row r="669" spans="1:5" x14ac:dyDescent="0.25">
      <c r="A669" s="180" t="s">
        <v>2870</v>
      </c>
      <c r="B669" s="181">
        <v>2151</v>
      </c>
      <c r="C669" s="180" t="s">
        <v>2872</v>
      </c>
      <c r="D669" s="180"/>
      <c r="E669" s="180"/>
    </row>
    <row r="670" spans="1:5" x14ac:dyDescent="0.25">
      <c r="A670" s="180" t="s">
        <v>2874</v>
      </c>
      <c r="B670" s="181">
        <v>2152</v>
      </c>
      <c r="C670" s="180" t="s">
        <v>2875</v>
      </c>
      <c r="D670" s="180" t="s">
        <v>2876</v>
      </c>
      <c r="E670" s="180"/>
    </row>
    <row r="671" spans="1:5" x14ac:dyDescent="0.25">
      <c r="A671" s="180" t="s">
        <v>2874</v>
      </c>
      <c r="B671" s="181">
        <v>2152</v>
      </c>
      <c r="C671" s="180" t="s">
        <v>2876</v>
      </c>
      <c r="D671" s="180"/>
      <c r="E671" s="180"/>
    </row>
    <row r="672" spans="1:5" x14ac:dyDescent="0.25">
      <c r="A672" s="180" t="s">
        <v>2874</v>
      </c>
      <c r="B672" s="181">
        <v>2152</v>
      </c>
      <c r="C672" s="180" t="s">
        <v>2877</v>
      </c>
      <c r="D672" s="180" t="s">
        <v>2876</v>
      </c>
      <c r="E672" s="180"/>
    </row>
    <row r="673" spans="1:5" x14ac:dyDescent="0.25">
      <c r="A673" s="180" t="s">
        <v>2874</v>
      </c>
      <c r="B673" s="181">
        <v>2152</v>
      </c>
      <c r="C673" s="180" t="s">
        <v>2878</v>
      </c>
      <c r="D673" s="180" t="s">
        <v>2876</v>
      </c>
      <c r="E673" s="180"/>
    </row>
    <row r="674" spans="1:5" x14ac:dyDescent="0.25">
      <c r="A674" s="180" t="s">
        <v>2874</v>
      </c>
      <c r="B674" s="181">
        <v>2152</v>
      </c>
      <c r="C674" s="180" t="s">
        <v>2879</v>
      </c>
      <c r="D674" s="180" t="s">
        <v>2876</v>
      </c>
      <c r="E674" s="180"/>
    </row>
    <row r="675" spans="1:5" x14ac:dyDescent="0.25">
      <c r="A675" s="180" t="s">
        <v>2880</v>
      </c>
      <c r="B675" s="181">
        <v>2153</v>
      </c>
      <c r="C675" s="180" t="s">
        <v>2881</v>
      </c>
      <c r="D675" s="180" t="s">
        <v>2882</v>
      </c>
      <c r="E675" s="180"/>
    </row>
    <row r="676" spans="1:5" x14ac:dyDescent="0.25">
      <c r="A676" s="180" t="s">
        <v>2880</v>
      </c>
      <c r="B676" s="181">
        <v>2153</v>
      </c>
      <c r="C676" s="180" t="s">
        <v>2882</v>
      </c>
      <c r="D676" s="180"/>
      <c r="E676" s="180"/>
    </row>
    <row r="677" spans="1:5" x14ac:dyDescent="0.25">
      <c r="A677" s="180" t="s">
        <v>2880</v>
      </c>
      <c r="B677" s="181">
        <v>2153</v>
      </c>
      <c r="C677" s="180" t="s">
        <v>2883</v>
      </c>
      <c r="D677" s="180" t="s">
        <v>2882</v>
      </c>
      <c r="E677" s="180"/>
    </row>
    <row r="678" spans="1:5" x14ac:dyDescent="0.25">
      <c r="A678" s="180" t="s">
        <v>2880</v>
      </c>
      <c r="B678" s="181">
        <v>2153</v>
      </c>
      <c r="C678" s="180" t="s">
        <v>2884</v>
      </c>
      <c r="D678" s="180" t="s">
        <v>2882</v>
      </c>
      <c r="E678" s="180"/>
    </row>
    <row r="679" spans="1:5" x14ac:dyDescent="0.25">
      <c r="A679" s="180" t="s">
        <v>2880</v>
      </c>
      <c r="B679" s="181">
        <v>2153</v>
      </c>
      <c r="C679" s="180" t="s">
        <v>2885</v>
      </c>
      <c r="D679" s="180" t="s">
        <v>2882</v>
      </c>
      <c r="E679" s="180"/>
    </row>
    <row r="680" spans="1:5" x14ac:dyDescent="0.25">
      <c r="A680" s="180" t="s">
        <v>2880</v>
      </c>
      <c r="B680" s="181">
        <v>2153</v>
      </c>
      <c r="C680" s="180" t="s">
        <v>2886</v>
      </c>
      <c r="D680" s="180" t="s">
        <v>2882</v>
      </c>
      <c r="E680" s="180"/>
    </row>
    <row r="681" spans="1:5" x14ac:dyDescent="0.25">
      <c r="A681" s="180" t="s">
        <v>2880</v>
      </c>
      <c r="B681" s="181">
        <v>2153</v>
      </c>
      <c r="C681" s="180" t="s">
        <v>2887</v>
      </c>
      <c r="D681" s="180" t="s">
        <v>2882</v>
      </c>
      <c r="E681" s="180"/>
    </row>
    <row r="682" spans="1:5" x14ac:dyDescent="0.25">
      <c r="A682" s="180" t="s">
        <v>2888</v>
      </c>
      <c r="B682" s="181">
        <v>2154</v>
      </c>
      <c r="C682" s="180" t="s">
        <v>2889</v>
      </c>
      <c r="D682" s="180" t="s">
        <v>2890</v>
      </c>
      <c r="E682" s="180"/>
    </row>
    <row r="683" spans="1:5" x14ac:dyDescent="0.25">
      <c r="A683" s="180" t="s">
        <v>2888</v>
      </c>
      <c r="B683" s="181">
        <v>2154</v>
      </c>
      <c r="C683" s="180" t="s">
        <v>2891</v>
      </c>
      <c r="D683" s="180" t="s">
        <v>2890</v>
      </c>
      <c r="E683" s="180"/>
    </row>
    <row r="684" spans="1:5" x14ac:dyDescent="0.25">
      <c r="A684" s="180" t="s">
        <v>2888</v>
      </c>
      <c r="B684" s="181">
        <v>2154</v>
      </c>
      <c r="C684" s="180" t="s">
        <v>2892</v>
      </c>
      <c r="D684" s="180" t="s">
        <v>2890</v>
      </c>
      <c r="E684" s="180"/>
    </row>
    <row r="685" spans="1:5" x14ac:dyDescent="0.25">
      <c r="A685" s="180" t="s">
        <v>2888</v>
      </c>
      <c r="B685" s="181">
        <v>2154</v>
      </c>
      <c r="C685" s="180" t="s">
        <v>2890</v>
      </c>
      <c r="D685" s="180"/>
      <c r="E685" s="180"/>
    </row>
    <row r="686" spans="1:5" x14ac:dyDescent="0.25">
      <c r="A686" s="180" t="s">
        <v>2888</v>
      </c>
      <c r="B686" s="181">
        <v>2154</v>
      </c>
      <c r="C686" s="180" t="s">
        <v>2893</v>
      </c>
      <c r="D686" s="180" t="s">
        <v>2890</v>
      </c>
      <c r="E686" s="180"/>
    </row>
    <row r="687" spans="1:5" x14ac:dyDescent="0.25">
      <c r="A687" s="180" t="s">
        <v>2888</v>
      </c>
      <c r="B687" s="181">
        <v>2154</v>
      </c>
      <c r="C687" s="180" t="s">
        <v>2894</v>
      </c>
      <c r="D687" s="180" t="s">
        <v>2890</v>
      </c>
      <c r="E687" s="180"/>
    </row>
    <row r="688" spans="1:5" x14ac:dyDescent="0.25">
      <c r="A688" s="180" t="s">
        <v>2895</v>
      </c>
      <c r="B688" s="181">
        <v>2155</v>
      </c>
      <c r="C688" s="180" t="s">
        <v>2896</v>
      </c>
      <c r="D688" s="180"/>
      <c r="E688" s="180"/>
    </row>
    <row r="689" spans="1:5" x14ac:dyDescent="0.25">
      <c r="A689" s="180" t="s">
        <v>2895</v>
      </c>
      <c r="B689" s="181">
        <v>2155</v>
      </c>
      <c r="C689" s="180" t="s">
        <v>2897</v>
      </c>
      <c r="D689" s="180" t="s">
        <v>2896</v>
      </c>
      <c r="E689" s="180"/>
    </row>
    <row r="690" spans="1:5" x14ac:dyDescent="0.25">
      <c r="A690" s="180" t="s">
        <v>2898</v>
      </c>
      <c r="B690" s="181">
        <v>2156</v>
      </c>
      <c r="C690" s="180" t="s">
        <v>2899</v>
      </c>
      <c r="D690" s="180" t="s">
        <v>2900</v>
      </c>
      <c r="E690" s="180"/>
    </row>
    <row r="691" spans="1:5" x14ac:dyDescent="0.25">
      <c r="A691" s="180" t="s">
        <v>2898</v>
      </c>
      <c r="B691" s="181">
        <v>2156</v>
      </c>
      <c r="C691" s="180" t="s">
        <v>2901</v>
      </c>
      <c r="D691" s="180" t="s">
        <v>2900</v>
      </c>
      <c r="E691" s="180"/>
    </row>
    <row r="692" spans="1:5" x14ac:dyDescent="0.25">
      <c r="A692" s="180" t="s">
        <v>2898</v>
      </c>
      <c r="B692" s="181">
        <v>2156</v>
      </c>
      <c r="C692" s="180" t="s">
        <v>2902</v>
      </c>
      <c r="D692" s="180" t="s">
        <v>2900</v>
      </c>
      <c r="E692" s="180"/>
    </row>
    <row r="693" spans="1:5" x14ac:dyDescent="0.25">
      <c r="A693" s="180" t="s">
        <v>2898</v>
      </c>
      <c r="B693" s="181">
        <v>2156</v>
      </c>
      <c r="C693" s="180" t="s">
        <v>2900</v>
      </c>
      <c r="D693" s="180"/>
      <c r="E693" s="180"/>
    </row>
    <row r="694" spans="1:5" x14ac:dyDescent="0.25">
      <c r="A694" s="180" t="s">
        <v>2898</v>
      </c>
      <c r="B694" s="181">
        <v>2156</v>
      </c>
      <c r="C694" s="180" t="s">
        <v>2903</v>
      </c>
      <c r="D694" s="180" t="s">
        <v>2900</v>
      </c>
      <c r="E694" s="180"/>
    </row>
    <row r="695" spans="1:5" x14ac:dyDescent="0.25">
      <c r="A695" s="180" t="s">
        <v>2904</v>
      </c>
      <c r="B695" s="181">
        <v>2157</v>
      </c>
      <c r="C695" s="180" t="s">
        <v>2905</v>
      </c>
      <c r="D695" s="180" t="s">
        <v>2906</v>
      </c>
      <c r="E695" s="180"/>
    </row>
    <row r="696" spans="1:5" x14ac:dyDescent="0.25">
      <c r="A696" s="180" t="s">
        <v>2904</v>
      </c>
      <c r="B696" s="181">
        <v>2157</v>
      </c>
      <c r="C696" s="180" t="s">
        <v>2907</v>
      </c>
      <c r="D696" s="180" t="s">
        <v>2906</v>
      </c>
      <c r="E696" s="180"/>
    </row>
    <row r="697" spans="1:5" x14ac:dyDescent="0.25">
      <c r="A697" s="180" t="s">
        <v>2904</v>
      </c>
      <c r="B697" s="181">
        <v>2157</v>
      </c>
      <c r="C697" s="180" t="s">
        <v>2906</v>
      </c>
      <c r="D697" s="180"/>
      <c r="E697" s="180"/>
    </row>
    <row r="698" spans="1:5" x14ac:dyDescent="0.25">
      <c r="A698" s="180" t="s">
        <v>2904</v>
      </c>
      <c r="B698" s="181">
        <v>2157</v>
      </c>
      <c r="C698" s="180" t="s">
        <v>2908</v>
      </c>
      <c r="D698" s="180" t="s">
        <v>2906</v>
      </c>
      <c r="E698" s="180"/>
    </row>
    <row r="699" spans="1:5" x14ac:dyDescent="0.25">
      <c r="A699" s="180" t="s">
        <v>2904</v>
      </c>
      <c r="B699" s="181">
        <v>2157</v>
      </c>
      <c r="C699" s="180" t="s">
        <v>2909</v>
      </c>
      <c r="D699" s="180" t="s">
        <v>2906</v>
      </c>
      <c r="E699" s="180"/>
    </row>
    <row r="700" spans="1:5" x14ac:dyDescent="0.25">
      <c r="A700" s="180" t="s">
        <v>2904</v>
      </c>
      <c r="B700" s="181">
        <v>2157</v>
      </c>
      <c r="C700" s="180" t="s">
        <v>2910</v>
      </c>
      <c r="D700" s="180" t="s">
        <v>2906</v>
      </c>
      <c r="E700" s="180"/>
    </row>
    <row r="701" spans="1:5" x14ac:dyDescent="0.25">
      <c r="A701" s="180" t="s">
        <v>2904</v>
      </c>
      <c r="B701" s="181">
        <v>2157</v>
      </c>
      <c r="C701" s="180" t="s">
        <v>2911</v>
      </c>
      <c r="D701" s="180" t="s">
        <v>2906</v>
      </c>
      <c r="E701" s="180"/>
    </row>
    <row r="702" spans="1:5" x14ac:dyDescent="0.25">
      <c r="A702" s="180" t="s">
        <v>2904</v>
      </c>
      <c r="B702" s="181">
        <v>2157</v>
      </c>
      <c r="C702" s="180" t="s">
        <v>2912</v>
      </c>
      <c r="D702" s="180" t="s">
        <v>2906</v>
      </c>
      <c r="E702" s="180"/>
    </row>
    <row r="703" spans="1:5" x14ac:dyDescent="0.25">
      <c r="A703" s="180" t="s">
        <v>2904</v>
      </c>
      <c r="B703" s="181">
        <v>2157</v>
      </c>
      <c r="C703" s="180" t="s">
        <v>2913</v>
      </c>
      <c r="D703" s="180" t="s">
        <v>2906</v>
      </c>
      <c r="E703" s="180"/>
    </row>
    <row r="704" spans="1:5" x14ac:dyDescent="0.25">
      <c r="A704" s="180" t="s">
        <v>2914</v>
      </c>
      <c r="B704" s="181">
        <v>2158</v>
      </c>
      <c r="C704" s="180" t="s">
        <v>2915</v>
      </c>
      <c r="D704" s="180" t="s">
        <v>2916</v>
      </c>
      <c r="E704" s="180"/>
    </row>
    <row r="705" spans="1:5" x14ac:dyDescent="0.25">
      <c r="A705" s="180" t="s">
        <v>2914</v>
      </c>
      <c r="B705" s="181">
        <v>2158</v>
      </c>
      <c r="C705" s="180" t="s">
        <v>2917</v>
      </c>
      <c r="D705" s="180" t="s">
        <v>2916</v>
      </c>
      <c r="E705" s="180"/>
    </row>
    <row r="706" spans="1:5" x14ac:dyDescent="0.25">
      <c r="A706" s="180" t="s">
        <v>2914</v>
      </c>
      <c r="B706" s="181">
        <v>2158</v>
      </c>
      <c r="C706" s="180" t="s">
        <v>2918</v>
      </c>
      <c r="D706" s="180" t="s">
        <v>2916</v>
      </c>
      <c r="E706" s="180"/>
    </row>
    <row r="707" spans="1:5" x14ac:dyDescent="0.25">
      <c r="A707" s="180" t="s">
        <v>2914</v>
      </c>
      <c r="B707" s="181">
        <v>2158</v>
      </c>
      <c r="C707" s="180" t="s">
        <v>2919</v>
      </c>
      <c r="D707" s="180" t="s">
        <v>2916</v>
      </c>
      <c r="E707" s="180"/>
    </row>
    <row r="708" spans="1:5" x14ac:dyDescent="0.25">
      <c r="A708" s="180" t="s">
        <v>2914</v>
      </c>
      <c r="B708" s="181">
        <v>2158</v>
      </c>
      <c r="C708" s="180" t="s">
        <v>2920</v>
      </c>
      <c r="D708" s="180" t="s">
        <v>2916</v>
      </c>
      <c r="E708" s="180"/>
    </row>
    <row r="709" spans="1:5" x14ac:dyDescent="0.25">
      <c r="A709" s="180" t="s">
        <v>2914</v>
      </c>
      <c r="B709" s="181">
        <v>2158</v>
      </c>
      <c r="C709" s="180" t="s">
        <v>2916</v>
      </c>
      <c r="D709" s="180"/>
      <c r="E709" s="180"/>
    </row>
    <row r="710" spans="1:5" x14ac:dyDescent="0.25">
      <c r="A710" s="180" t="s">
        <v>2914</v>
      </c>
      <c r="B710" s="181">
        <v>2158</v>
      </c>
      <c r="C710" s="180" t="s">
        <v>2921</v>
      </c>
      <c r="D710" s="180" t="s">
        <v>2916</v>
      </c>
      <c r="E710" s="180"/>
    </row>
    <row r="711" spans="1:5" x14ac:dyDescent="0.25">
      <c r="A711" s="180" t="s">
        <v>2922</v>
      </c>
      <c r="B711" s="181">
        <v>2159</v>
      </c>
      <c r="C711" s="180" t="s">
        <v>2923</v>
      </c>
      <c r="D711" s="180" t="s">
        <v>2924</v>
      </c>
      <c r="E711" s="180"/>
    </row>
    <row r="712" spans="1:5" x14ac:dyDescent="0.25">
      <c r="A712" s="180" t="s">
        <v>2922</v>
      </c>
      <c r="B712" s="181">
        <v>2159</v>
      </c>
      <c r="C712" s="180" t="s">
        <v>2925</v>
      </c>
      <c r="D712" s="180" t="s">
        <v>2924</v>
      </c>
      <c r="E712" s="180"/>
    </row>
    <row r="713" spans="1:5" x14ac:dyDescent="0.25">
      <c r="A713" s="180" t="s">
        <v>2922</v>
      </c>
      <c r="B713" s="181">
        <v>2159</v>
      </c>
      <c r="C713" s="180" t="s">
        <v>2924</v>
      </c>
      <c r="D713" s="180"/>
      <c r="E713" s="180"/>
    </row>
    <row r="714" spans="1:5" x14ac:dyDescent="0.25">
      <c r="A714" s="180" t="s">
        <v>2922</v>
      </c>
      <c r="B714" s="181">
        <v>2159</v>
      </c>
      <c r="C714" s="180" t="s">
        <v>2926</v>
      </c>
      <c r="D714" s="180" t="s">
        <v>2924</v>
      </c>
      <c r="E714" s="180"/>
    </row>
    <row r="715" spans="1:5" x14ac:dyDescent="0.25">
      <c r="A715" s="180" t="s">
        <v>2922</v>
      </c>
      <c r="B715" s="181">
        <v>2159</v>
      </c>
      <c r="C715" s="180" t="s">
        <v>2927</v>
      </c>
      <c r="D715" s="180" t="s">
        <v>2924</v>
      </c>
      <c r="E715" s="180"/>
    </row>
    <row r="716" spans="1:5" x14ac:dyDescent="0.25">
      <c r="A716" s="180" t="s">
        <v>2922</v>
      </c>
      <c r="B716" s="181">
        <v>2159</v>
      </c>
      <c r="C716" s="180" t="s">
        <v>2928</v>
      </c>
      <c r="D716" s="180" t="s">
        <v>2924</v>
      </c>
      <c r="E716" s="180"/>
    </row>
    <row r="717" spans="1:5" x14ac:dyDescent="0.25">
      <c r="A717" s="180" t="s">
        <v>2929</v>
      </c>
      <c r="B717" s="181">
        <v>2160</v>
      </c>
      <c r="C717" s="180" t="s">
        <v>2930</v>
      </c>
      <c r="D717" s="180" t="s">
        <v>2931</v>
      </c>
      <c r="E717" s="180"/>
    </row>
    <row r="718" spans="1:5" x14ac:dyDescent="0.25">
      <c r="A718" s="180" t="s">
        <v>2929</v>
      </c>
      <c r="B718" s="181">
        <v>2160</v>
      </c>
      <c r="C718" s="180" t="s">
        <v>2932</v>
      </c>
      <c r="D718" s="180" t="s">
        <v>2931</v>
      </c>
      <c r="E718" s="180"/>
    </row>
    <row r="719" spans="1:5" x14ac:dyDescent="0.25">
      <c r="A719" s="180" t="s">
        <v>2929</v>
      </c>
      <c r="B719" s="181">
        <v>2160</v>
      </c>
      <c r="C719" s="180" t="s">
        <v>2933</v>
      </c>
      <c r="D719" s="180" t="s">
        <v>2931</v>
      </c>
      <c r="E719" s="180"/>
    </row>
    <row r="720" spans="1:5" x14ac:dyDescent="0.25">
      <c r="A720" s="180" t="s">
        <v>2929</v>
      </c>
      <c r="B720" s="181">
        <v>2160</v>
      </c>
      <c r="C720" s="180" t="s">
        <v>2934</v>
      </c>
      <c r="D720" s="180" t="s">
        <v>2931</v>
      </c>
      <c r="E720" s="180"/>
    </row>
    <row r="721" spans="1:5" x14ac:dyDescent="0.25">
      <c r="A721" s="180" t="s">
        <v>2929</v>
      </c>
      <c r="B721" s="181">
        <v>2160</v>
      </c>
      <c r="C721" s="180" t="s">
        <v>2931</v>
      </c>
      <c r="D721" s="180"/>
      <c r="E721" s="180"/>
    </row>
    <row r="722" spans="1:5" x14ac:dyDescent="0.25">
      <c r="A722" s="180" t="s">
        <v>2935</v>
      </c>
      <c r="B722" s="181">
        <v>2161</v>
      </c>
      <c r="C722" s="180" t="s">
        <v>2936</v>
      </c>
      <c r="D722" s="180" t="s">
        <v>2937</v>
      </c>
      <c r="E722" s="180"/>
    </row>
    <row r="723" spans="1:5" x14ac:dyDescent="0.25">
      <c r="A723" s="180" t="s">
        <v>2935</v>
      </c>
      <c r="B723" s="181">
        <v>2161</v>
      </c>
      <c r="C723" s="180" t="s">
        <v>2938</v>
      </c>
      <c r="D723" s="180" t="s">
        <v>2937</v>
      </c>
      <c r="E723" s="180"/>
    </row>
    <row r="724" spans="1:5" x14ac:dyDescent="0.25">
      <c r="A724" s="180" t="s">
        <v>2935</v>
      </c>
      <c r="B724" s="181">
        <v>2161</v>
      </c>
      <c r="C724" s="180" t="s">
        <v>2937</v>
      </c>
      <c r="D724" s="180"/>
      <c r="E724" s="180"/>
    </row>
    <row r="725" spans="1:5" x14ac:dyDescent="0.25">
      <c r="A725" s="180" t="s">
        <v>2935</v>
      </c>
      <c r="B725" s="181">
        <v>2161</v>
      </c>
      <c r="C725" s="180" t="s">
        <v>2939</v>
      </c>
      <c r="D725" s="180" t="s">
        <v>2937</v>
      </c>
      <c r="E725" s="180"/>
    </row>
    <row r="726" spans="1:5" x14ac:dyDescent="0.25">
      <c r="A726" s="180" t="s">
        <v>2935</v>
      </c>
      <c r="B726" s="181">
        <v>2161</v>
      </c>
      <c r="C726" s="180" t="s">
        <v>2940</v>
      </c>
      <c r="D726" s="180" t="s">
        <v>2937</v>
      </c>
      <c r="E726" s="180"/>
    </row>
    <row r="727" spans="1:5" x14ac:dyDescent="0.25">
      <c r="A727" s="180" t="s">
        <v>2935</v>
      </c>
      <c r="B727" s="181">
        <v>2161</v>
      </c>
      <c r="C727" s="180" t="s">
        <v>2941</v>
      </c>
      <c r="D727" s="180" t="s">
        <v>2937</v>
      </c>
      <c r="E727" s="180"/>
    </row>
    <row r="728" spans="1:5" x14ac:dyDescent="0.25">
      <c r="A728" s="180" t="s">
        <v>2935</v>
      </c>
      <c r="B728" s="181">
        <v>2161</v>
      </c>
      <c r="C728" s="180" t="s">
        <v>2942</v>
      </c>
      <c r="D728" s="180" t="s">
        <v>2937</v>
      </c>
      <c r="E728" s="180"/>
    </row>
    <row r="729" spans="1:5" x14ac:dyDescent="0.25">
      <c r="A729" s="180" t="s">
        <v>2943</v>
      </c>
      <c r="B729" s="181">
        <v>2162</v>
      </c>
      <c r="C729" s="180" t="s">
        <v>2944</v>
      </c>
      <c r="D729" s="180" t="s">
        <v>2945</v>
      </c>
      <c r="E729" s="180"/>
    </row>
    <row r="730" spans="1:5" x14ac:dyDescent="0.25">
      <c r="A730" s="180" t="s">
        <v>2943</v>
      </c>
      <c r="B730" s="181">
        <v>2162</v>
      </c>
      <c r="C730" s="180" t="s">
        <v>2946</v>
      </c>
      <c r="D730" s="180" t="s">
        <v>2945</v>
      </c>
      <c r="E730" s="180"/>
    </row>
    <row r="731" spans="1:5" x14ac:dyDescent="0.25">
      <c r="A731" s="180" t="s">
        <v>2943</v>
      </c>
      <c r="B731" s="181">
        <v>2162</v>
      </c>
      <c r="C731" s="180" t="s">
        <v>2947</v>
      </c>
      <c r="D731" s="180" t="s">
        <v>2945</v>
      </c>
      <c r="E731" s="180"/>
    </row>
    <row r="732" spans="1:5" x14ac:dyDescent="0.25">
      <c r="A732" s="180" t="s">
        <v>2943</v>
      </c>
      <c r="B732" s="181">
        <v>2162</v>
      </c>
      <c r="C732" s="180" t="s">
        <v>2945</v>
      </c>
      <c r="D732" s="180"/>
      <c r="E732" s="180"/>
    </row>
    <row r="733" spans="1:5" x14ac:dyDescent="0.25">
      <c r="A733" s="180" t="s">
        <v>2943</v>
      </c>
      <c r="B733" s="181">
        <v>2162</v>
      </c>
      <c r="C733" s="180" t="s">
        <v>2948</v>
      </c>
      <c r="D733" s="180" t="s">
        <v>2945</v>
      </c>
      <c r="E733" s="180"/>
    </row>
    <row r="734" spans="1:5" x14ac:dyDescent="0.25">
      <c r="A734" s="180" t="s">
        <v>2943</v>
      </c>
      <c r="B734" s="181">
        <v>2162</v>
      </c>
      <c r="C734" s="180" t="s">
        <v>2949</v>
      </c>
      <c r="D734" s="180" t="s">
        <v>2945</v>
      </c>
      <c r="E734" s="180"/>
    </row>
    <row r="735" spans="1:5" x14ac:dyDescent="0.25">
      <c r="A735" s="180" t="s">
        <v>2950</v>
      </c>
      <c r="B735" s="181">
        <v>2163</v>
      </c>
      <c r="C735" s="180" t="s">
        <v>2951</v>
      </c>
      <c r="D735" s="180" t="s">
        <v>2952</v>
      </c>
      <c r="E735" s="180"/>
    </row>
    <row r="736" spans="1:5" x14ac:dyDescent="0.25">
      <c r="A736" s="180" t="s">
        <v>2950</v>
      </c>
      <c r="B736" s="181">
        <v>2163</v>
      </c>
      <c r="C736" s="180" t="s">
        <v>2953</v>
      </c>
      <c r="D736" s="180" t="s">
        <v>2952</v>
      </c>
      <c r="E736" s="180"/>
    </row>
    <row r="737" spans="1:5" x14ac:dyDescent="0.25">
      <c r="A737" s="180" t="s">
        <v>2950</v>
      </c>
      <c r="B737" s="181">
        <v>2163</v>
      </c>
      <c r="C737" s="180" t="s">
        <v>2954</v>
      </c>
      <c r="D737" s="180" t="s">
        <v>2952</v>
      </c>
      <c r="E737" s="180"/>
    </row>
    <row r="738" spans="1:5" x14ac:dyDescent="0.25">
      <c r="A738" s="180" t="s">
        <v>2950</v>
      </c>
      <c r="B738" s="181">
        <v>2163</v>
      </c>
      <c r="C738" s="180" t="s">
        <v>2952</v>
      </c>
      <c r="D738" s="180"/>
      <c r="E738" s="180"/>
    </row>
    <row r="739" spans="1:5" x14ac:dyDescent="0.25">
      <c r="A739" s="180" t="s">
        <v>2950</v>
      </c>
      <c r="B739" s="181">
        <v>2163</v>
      </c>
      <c r="C739" s="180" t="s">
        <v>2955</v>
      </c>
      <c r="D739" s="180" t="s">
        <v>2952</v>
      </c>
      <c r="E739" s="180"/>
    </row>
    <row r="740" spans="1:5" x14ac:dyDescent="0.25">
      <c r="A740" s="180" t="s">
        <v>2956</v>
      </c>
      <c r="B740" s="181">
        <v>2164</v>
      </c>
      <c r="C740" s="180" t="s">
        <v>2957</v>
      </c>
      <c r="D740" s="180" t="s">
        <v>2958</v>
      </c>
      <c r="E740" s="180"/>
    </row>
    <row r="741" spans="1:5" x14ac:dyDescent="0.25">
      <c r="A741" s="180" t="s">
        <v>2956</v>
      </c>
      <c r="B741" s="181">
        <v>2164</v>
      </c>
      <c r="C741" s="180" t="s">
        <v>2959</v>
      </c>
      <c r="D741" s="180" t="s">
        <v>2958</v>
      </c>
      <c r="E741" s="180"/>
    </row>
    <row r="742" spans="1:5" x14ac:dyDescent="0.25">
      <c r="A742" s="180" t="s">
        <v>2956</v>
      </c>
      <c r="B742" s="181">
        <v>2164</v>
      </c>
      <c r="C742" s="180" t="s">
        <v>2958</v>
      </c>
      <c r="D742" s="180"/>
      <c r="E742" s="180"/>
    </row>
    <row r="743" spans="1:5" x14ac:dyDescent="0.25">
      <c r="A743" s="180" t="s">
        <v>2956</v>
      </c>
      <c r="B743" s="181">
        <v>2164</v>
      </c>
      <c r="C743" s="180" t="s">
        <v>2960</v>
      </c>
      <c r="D743" s="180" t="s">
        <v>2958</v>
      </c>
      <c r="E743" s="180"/>
    </row>
    <row r="744" spans="1:5" x14ac:dyDescent="0.25">
      <c r="A744" s="180" t="s">
        <v>2956</v>
      </c>
      <c r="B744" s="181">
        <v>2164</v>
      </c>
      <c r="C744" s="180" t="s">
        <v>2961</v>
      </c>
      <c r="D744" s="180" t="s">
        <v>2958</v>
      </c>
      <c r="E744" s="180"/>
    </row>
    <row r="745" spans="1:5" x14ac:dyDescent="0.25">
      <c r="A745" s="180" t="s">
        <v>2962</v>
      </c>
      <c r="B745" s="181">
        <v>2165</v>
      </c>
      <c r="C745" s="180" t="s">
        <v>2963</v>
      </c>
      <c r="D745" s="180" t="s">
        <v>2964</v>
      </c>
      <c r="E745" s="180"/>
    </row>
    <row r="746" spans="1:5" x14ac:dyDescent="0.25">
      <c r="A746" s="180" t="s">
        <v>2962</v>
      </c>
      <c r="B746" s="181">
        <v>2165</v>
      </c>
      <c r="C746" s="180" t="s">
        <v>2964</v>
      </c>
      <c r="D746" s="180"/>
      <c r="E746" s="180"/>
    </row>
    <row r="747" spans="1:5" x14ac:dyDescent="0.25">
      <c r="A747" s="180" t="s">
        <v>2962</v>
      </c>
      <c r="B747" s="181">
        <v>2165</v>
      </c>
      <c r="C747" s="180" t="s">
        <v>2965</v>
      </c>
      <c r="D747" s="180" t="s">
        <v>2964</v>
      </c>
      <c r="E747" s="180"/>
    </row>
    <row r="748" spans="1:5" x14ac:dyDescent="0.25">
      <c r="A748" s="180" t="s">
        <v>2962</v>
      </c>
      <c r="B748" s="181">
        <v>2165</v>
      </c>
      <c r="C748" s="180" t="s">
        <v>2966</v>
      </c>
      <c r="D748" s="180" t="s">
        <v>2964</v>
      </c>
      <c r="E748" s="180"/>
    </row>
    <row r="749" spans="1:5" x14ac:dyDescent="0.25">
      <c r="A749" s="180" t="s">
        <v>2962</v>
      </c>
      <c r="B749" s="181">
        <v>2165</v>
      </c>
      <c r="C749" s="180" t="s">
        <v>2967</v>
      </c>
      <c r="D749" s="180" t="s">
        <v>2964</v>
      </c>
      <c r="E749" s="180"/>
    </row>
    <row r="750" spans="1:5" x14ac:dyDescent="0.25">
      <c r="A750" s="180" t="s">
        <v>2962</v>
      </c>
      <c r="B750" s="181">
        <v>2165</v>
      </c>
      <c r="C750" s="180" t="s">
        <v>2968</v>
      </c>
      <c r="D750" s="180" t="s">
        <v>2964</v>
      </c>
      <c r="E750" s="180"/>
    </row>
    <row r="751" spans="1:5" x14ac:dyDescent="0.25">
      <c r="A751" s="180" t="s">
        <v>2969</v>
      </c>
      <c r="B751" s="181">
        <v>2166</v>
      </c>
      <c r="C751" s="180" t="s">
        <v>2970</v>
      </c>
      <c r="D751" s="180" t="s">
        <v>2971</v>
      </c>
      <c r="E751" s="180"/>
    </row>
    <row r="752" spans="1:5" x14ac:dyDescent="0.25">
      <c r="A752" s="180" t="s">
        <v>2969</v>
      </c>
      <c r="B752" s="181">
        <v>2166</v>
      </c>
      <c r="C752" s="180" t="s">
        <v>2972</v>
      </c>
      <c r="D752" s="180" t="s">
        <v>2971</v>
      </c>
      <c r="E752" s="180"/>
    </row>
    <row r="753" spans="1:5" x14ac:dyDescent="0.25">
      <c r="A753" s="180" t="s">
        <v>2969</v>
      </c>
      <c r="B753" s="181">
        <v>2166</v>
      </c>
      <c r="C753" s="180" t="s">
        <v>2973</v>
      </c>
      <c r="D753" s="180" t="s">
        <v>2971</v>
      </c>
      <c r="E753" s="180"/>
    </row>
    <row r="754" spans="1:5" x14ac:dyDescent="0.25">
      <c r="A754" s="180" t="s">
        <v>2969</v>
      </c>
      <c r="B754" s="181">
        <v>2166</v>
      </c>
      <c r="C754" s="180" t="s">
        <v>2971</v>
      </c>
      <c r="D754" s="180"/>
      <c r="E754" s="180"/>
    </row>
    <row r="755" spans="1:5" x14ac:dyDescent="0.25">
      <c r="A755" s="180" t="s">
        <v>2969</v>
      </c>
      <c r="B755" s="181">
        <v>2166</v>
      </c>
      <c r="C755" s="180" t="s">
        <v>2974</v>
      </c>
      <c r="D755" s="180" t="s">
        <v>2971</v>
      </c>
      <c r="E755" s="180"/>
    </row>
    <row r="756" spans="1:5" x14ac:dyDescent="0.25">
      <c r="A756" s="180" t="s">
        <v>2975</v>
      </c>
      <c r="B756" s="181">
        <v>2167</v>
      </c>
      <c r="C756" s="180" t="s">
        <v>2976</v>
      </c>
      <c r="D756" s="180"/>
      <c r="E756" s="180"/>
    </row>
    <row r="757" spans="1:5" x14ac:dyDescent="0.25">
      <c r="A757" s="180" t="s">
        <v>2975</v>
      </c>
      <c r="B757" s="181">
        <v>2167</v>
      </c>
      <c r="C757" s="180" t="s">
        <v>2977</v>
      </c>
      <c r="D757" s="180" t="s">
        <v>2976</v>
      </c>
      <c r="E757" s="180"/>
    </row>
    <row r="758" spans="1:5" x14ac:dyDescent="0.25">
      <c r="A758" s="180" t="s">
        <v>2975</v>
      </c>
      <c r="B758" s="181">
        <v>2167</v>
      </c>
      <c r="C758" s="180" t="s">
        <v>2978</v>
      </c>
      <c r="D758" s="180" t="s">
        <v>2976</v>
      </c>
      <c r="E758" s="180"/>
    </row>
    <row r="759" spans="1:5" x14ac:dyDescent="0.25">
      <c r="A759" s="180" t="s">
        <v>2979</v>
      </c>
      <c r="B759" s="181">
        <v>2169</v>
      </c>
      <c r="C759" s="180" t="s">
        <v>2980</v>
      </c>
      <c r="D759" s="180" t="s">
        <v>2981</v>
      </c>
      <c r="E759" s="180"/>
    </row>
    <row r="760" spans="1:5" x14ac:dyDescent="0.25">
      <c r="A760" s="180" t="s">
        <v>2979</v>
      </c>
      <c r="B760" s="181">
        <v>2169</v>
      </c>
      <c r="C760" s="180" t="s">
        <v>2982</v>
      </c>
      <c r="D760" s="180" t="s">
        <v>2981</v>
      </c>
      <c r="E760" s="180"/>
    </row>
    <row r="761" spans="1:5" x14ac:dyDescent="0.25">
      <c r="A761" s="180" t="s">
        <v>2979</v>
      </c>
      <c r="B761" s="181">
        <v>2169</v>
      </c>
      <c r="C761" s="180" t="s">
        <v>2981</v>
      </c>
      <c r="D761" s="180"/>
      <c r="E761" s="180"/>
    </row>
    <row r="762" spans="1:5" x14ac:dyDescent="0.25">
      <c r="A762" s="180" t="s">
        <v>2983</v>
      </c>
      <c r="B762" s="181">
        <v>2170</v>
      </c>
      <c r="C762" s="180" t="s">
        <v>2984</v>
      </c>
      <c r="D762" s="180"/>
      <c r="E762" s="180"/>
    </row>
    <row r="763" spans="1:5" x14ac:dyDescent="0.25">
      <c r="A763" s="180" t="s">
        <v>2983</v>
      </c>
      <c r="B763" s="181">
        <v>2170</v>
      </c>
      <c r="C763" s="180" t="s">
        <v>2985</v>
      </c>
      <c r="D763" s="180" t="s">
        <v>2984</v>
      </c>
      <c r="E763" s="180"/>
    </row>
    <row r="764" spans="1:5" x14ac:dyDescent="0.25">
      <c r="A764" s="180" t="s">
        <v>2983</v>
      </c>
      <c r="B764" s="181">
        <v>2170</v>
      </c>
      <c r="C764" s="180" t="s">
        <v>2986</v>
      </c>
      <c r="D764" s="180" t="s">
        <v>2984</v>
      </c>
      <c r="E764" s="180"/>
    </row>
    <row r="765" spans="1:5" x14ac:dyDescent="0.25">
      <c r="A765" s="180" t="s">
        <v>2983</v>
      </c>
      <c r="B765" s="181">
        <v>2170</v>
      </c>
      <c r="C765" s="180" t="s">
        <v>2987</v>
      </c>
      <c r="D765" s="180" t="s">
        <v>2984</v>
      </c>
      <c r="E765" s="180"/>
    </row>
    <row r="766" spans="1:5" x14ac:dyDescent="0.25">
      <c r="A766" s="180" t="s">
        <v>2988</v>
      </c>
      <c r="B766" s="181">
        <v>2171</v>
      </c>
      <c r="C766" s="180" t="s">
        <v>2989</v>
      </c>
      <c r="D766" s="180"/>
      <c r="E766" s="180"/>
    </row>
    <row r="767" spans="1:5" x14ac:dyDescent="0.25">
      <c r="A767" s="180" t="s">
        <v>2990</v>
      </c>
      <c r="B767" s="181">
        <v>2172</v>
      </c>
      <c r="C767" s="180" t="s">
        <v>2991</v>
      </c>
      <c r="D767" s="180"/>
      <c r="E767" s="180"/>
    </row>
    <row r="768" spans="1:5" x14ac:dyDescent="0.25">
      <c r="A768" s="180" t="s">
        <v>2988</v>
      </c>
      <c r="B768" s="181">
        <v>2173</v>
      </c>
      <c r="C768" s="180" t="s">
        <v>2992</v>
      </c>
      <c r="D768" s="180"/>
      <c r="E768" s="180"/>
    </row>
    <row r="769" spans="1:5" x14ac:dyDescent="0.25">
      <c r="A769" s="180" t="s">
        <v>2993</v>
      </c>
      <c r="B769" s="181">
        <v>2174</v>
      </c>
      <c r="C769" s="180" t="s">
        <v>2994</v>
      </c>
      <c r="D769" s="180" t="s">
        <v>2995</v>
      </c>
      <c r="E769" s="180"/>
    </row>
    <row r="770" spans="1:5" x14ac:dyDescent="0.25">
      <c r="A770" s="180" t="s">
        <v>2993</v>
      </c>
      <c r="B770" s="181">
        <v>2174</v>
      </c>
      <c r="C770" s="180" t="s">
        <v>2995</v>
      </c>
      <c r="D770" s="180"/>
      <c r="E770" s="180"/>
    </row>
    <row r="771" spans="1:5" x14ac:dyDescent="0.25">
      <c r="A771" s="180" t="s">
        <v>2993</v>
      </c>
      <c r="B771" s="181">
        <v>2174</v>
      </c>
      <c r="C771" s="180" t="s">
        <v>2996</v>
      </c>
      <c r="D771" s="180" t="s">
        <v>2995</v>
      </c>
      <c r="E771" s="180"/>
    </row>
    <row r="772" spans="1:5" x14ac:dyDescent="0.25">
      <c r="A772" s="180" t="s">
        <v>2997</v>
      </c>
      <c r="B772" s="181">
        <v>2175</v>
      </c>
      <c r="C772" s="180" t="s">
        <v>2998</v>
      </c>
      <c r="D772" s="180" t="s">
        <v>2999</v>
      </c>
      <c r="E772" s="180"/>
    </row>
    <row r="773" spans="1:5" x14ac:dyDescent="0.25">
      <c r="A773" s="180" t="s">
        <v>2997</v>
      </c>
      <c r="B773" s="181">
        <v>2175</v>
      </c>
      <c r="C773" s="180" t="s">
        <v>2999</v>
      </c>
      <c r="D773" s="180"/>
      <c r="E773" s="180"/>
    </row>
    <row r="774" spans="1:5" x14ac:dyDescent="0.25">
      <c r="A774" s="180" t="s">
        <v>2997</v>
      </c>
      <c r="B774" s="181">
        <v>2175</v>
      </c>
      <c r="C774" s="180" t="s">
        <v>3000</v>
      </c>
      <c r="D774" s="180" t="s">
        <v>2999</v>
      </c>
      <c r="E774" s="180"/>
    </row>
    <row r="775" spans="1:5" x14ac:dyDescent="0.25">
      <c r="A775" s="180" t="s">
        <v>2997</v>
      </c>
      <c r="B775" s="181">
        <v>2175</v>
      </c>
      <c r="C775" s="180" t="s">
        <v>3001</v>
      </c>
      <c r="D775" s="180" t="s">
        <v>2999</v>
      </c>
      <c r="E775" s="180"/>
    </row>
    <row r="776" spans="1:5" x14ac:dyDescent="0.25">
      <c r="A776" s="180" t="s">
        <v>3002</v>
      </c>
      <c r="B776" s="181">
        <v>2176</v>
      </c>
      <c r="C776" s="180" t="s">
        <v>3003</v>
      </c>
      <c r="D776" s="180" t="s">
        <v>3004</v>
      </c>
      <c r="E776" s="180"/>
    </row>
    <row r="777" spans="1:5" x14ac:dyDescent="0.25">
      <c r="A777" s="180" t="s">
        <v>3002</v>
      </c>
      <c r="B777" s="181">
        <v>2176</v>
      </c>
      <c r="C777" s="180" t="s">
        <v>3004</v>
      </c>
      <c r="D777" s="180"/>
      <c r="E777" s="180"/>
    </row>
    <row r="778" spans="1:5" x14ac:dyDescent="0.25">
      <c r="A778" s="180" t="s">
        <v>3002</v>
      </c>
      <c r="B778" s="181">
        <v>2176</v>
      </c>
      <c r="C778" s="180" t="s">
        <v>3005</v>
      </c>
      <c r="D778" s="180" t="s">
        <v>3004</v>
      </c>
      <c r="E778" s="180"/>
    </row>
    <row r="779" spans="1:5" x14ac:dyDescent="0.25">
      <c r="A779" s="180" t="s">
        <v>3002</v>
      </c>
      <c r="B779" s="181">
        <v>2176</v>
      </c>
      <c r="C779" s="180" t="s">
        <v>3006</v>
      </c>
      <c r="D779" s="180" t="s">
        <v>3004</v>
      </c>
      <c r="E779" s="180"/>
    </row>
    <row r="780" spans="1:5" x14ac:dyDescent="0.25">
      <c r="A780" s="180" t="s">
        <v>3002</v>
      </c>
      <c r="B780" s="181">
        <v>2176</v>
      </c>
      <c r="C780" s="180" t="s">
        <v>3007</v>
      </c>
      <c r="D780" s="180" t="s">
        <v>3004</v>
      </c>
      <c r="E780" s="180"/>
    </row>
    <row r="781" spans="1:5" x14ac:dyDescent="0.25">
      <c r="A781" s="180" t="s">
        <v>3008</v>
      </c>
      <c r="B781" s="181">
        <v>2177</v>
      </c>
      <c r="C781" s="180" t="s">
        <v>3009</v>
      </c>
      <c r="D781" s="180" t="s">
        <v>3010</v>
      </c>
      <c r="E781" s="180"/>
    </row>
    <row r="782" spans="1:5" x14ac:dyDescent="0.25">
      <c r="A782" s="180" t="s">
        <v>3008</v>
      </c>
      <c r="B782" s="181">
        <v>2177</v>
      </c>
      <c r="C782" s="180" t="s">
        <v>3010</v>
      </c>
      <c r="D782" s="180"/>
      <c r="E782" s="180"/>
    </row>
    <row r="783" spans="1:5" x14ac:dyDescent="0.25">
      <c r="A783" s="180" t="s">
        <v>3008</v>
      </c>
      <c r="B783" s="181">
        <v>2177</v>
      </c>
      <c r="C783" s="180" t="s">
        <v>3011</v>
      </c>
      <c r="D783" s="180" t="s">
        <v>3010</v>
      </c>
      <c r="E783" s="180"/>
    </row>
    <row r="784" spans="1:5" x14ac:dyDescent="0.25">
      <c r="A784" s="180" t="s">
        <v>3008</v>
      </c>
      <c r="B784" s="181">
        <v>2177</v>
      </c>
      <c r="C784" s="180" t="s">
        <v>3012</v>
      </c>
      <c r="D784" s="180" t="s">
        <v>3010</v>
      </c>
      <c r="E784" s="180"/>
    </row>
    <row r="785" spans="1:5" x14ac:dyDescent="0.25">
      <c r="A785" s="180" t="s">
        <v>3008</v>
      </c>
      <c r="B785" s="181">
        <v>2177</v>
      </c>
      <c r="C785" s="180" t="s">
        <v>3013</v>
      </c>
      <c r="D785" s="180" t="s">
        <v>3010</v>
      </c>
      <c r="E785" s="180"/>
    </row>
    <row r="786" spans="1:5" x14ac:dyDescent="0.25">
      <c r="A786" s="180" t="s">
        <v>3008</v>
      </c>
      <c r="B786" s="181">
        <v>2177</v>
      </c>
      <c r="C786" s="180" t="s">
        <v>3014</v>
      </c>
      <c r="D786" s="180" t="s">
        <v>3010</v>
      </c>
      <c r="E786" s="180"/>
    </row>
    <row r="787" spans="1:5" x14ac:dyDescent="0.25">
      <c r="A787" s="180" t="s">
        <v>3015</v>
      </c>
      <c r="B787" s="181">
        <v>2178</v>
      </c>
      <c r="C787" s="180" t="s">
        <v>3016</v>
      </c>
      <c r="D787" s="180" t="s">
        <v>3017</v>
      </c>
      <c r="E787" s="180"/>
    </row>
    <row r="788" spans="1:5" x14ac:dyDescent="0.25">
      <c r="A788" s="180" t="s">
        <v>3015</v>
      </c>
      <c r="B788" s="181">
        <v>2178</v>
      </c>
      <c r="C788" s="180" t="s">
        <v>3017</v>
      </c>
      <c r="D788" s="180"/>
      <c r="E788" s="180"/>
    </row>
    <row r="789" spans="1:5" x14ac:dyDescent="0.25">
      <c r="A789" s="180" t="s">
        <v>3015</v>
      </c>
      <c r="B789" s="181">
        <v>2178</v>
      </c>
      <c r="C789" s="180" t="s">
        <v>3018</v>
      </c>
      <c r="D789" s="180" t="s">
        <v>3017</v>
      </c>
      <c r="E789" s="180"/>
    </row>
    <row r="790" spans="1:5" x14ac:dyDescent="0.25">
      <c r="A790" s="180" t="s">
        <v>3019</v>
      </c>
      <c r="B790" s="181">
        <v>2179</v>
      </c>
      <c r="C790" s="180" t="s">
        <v>3020</v>
      </c>
      <c r="D790" s="180" t="s">
        <v>3021</v>
      </c>
      <c r="E790" s="180"/>
    </row>
    <row r="791" spans="1:5" x14ac:dyDescent="0.25">
      <c r="A791" s="180" t="s">
        <v>3019</v>
      </c>
      <c r="B791" s="181">
        <v>2179</v>
      </c>
      <c r="C791" s="180" t="s">
        <v>3021</v>
      </c>
      <c r="D791" s="180"/>
      <c r="E791" s="180"/>
    </row>
    <row r="792" spans="1:5" x14ac:dyDescent="0.25">
      <c r="A792" s="180" t="s">
        <v>3019</v>
      </c>
      <c r="B792" s="181">
        <v>2179</v>
      </c>
      <c r="C792" s="180" t="s">
        <v>3022</v>
      </c>
      <c r="D792" s="180" t="s">
        <v>3021</v>
      </c>
      <c r="E792" s="180"/>
    </row>
    <row r="793" spans="1:5" x14ac:dyDescent="0.25">
      <c r="A793" s="180" t="s">
        <v>3019</v>
      </c>
      <c r="B793" s="181">
        <v>2179</v>
      </c>
      <c r="C793" s="180" t="s">
        <v>3023</v>
      </c>
      <c r="D793" s="180" t="s">
        <v>3021</v>
      </c>
      <c r="E793" s="180"/>
    </row>
    <row r="794" spans="1:5" x14ac:dyDescent="0.25">
      <c r="A794" s="180" t="s">
        <v>3024</v>
      </c>
      <c r="B794" s="181">
        <v>2180</v>
      </c>
      <c r="C794" s="180" t="s">
        <v>3025</v>
      </c>
      <c r="D794" s="180" t="s">
        <v>3026</v>
      </c>
      <c r="E794" s="180"/>
    </row>
    <row r="795" spans="1:5" x14ac:dyDescent="0.25">
      <c r="A795" s="180" t="s">
        <v>3024</v>
      </c>
      <c r="B795" s="181">
        <v>2180</v>
      </c>
      <c r="C795" s="180" t="s">
        <v>3026</v>
      </c>
      <c r="D795" s="180"/>
      <c r="E795" s="180"/>
    </row>
    <row r="796" spans="1:5" x14ac:dyDescent="0.25">
      <c r="A796" s="180" t="s">
        <v>3024</v>
      </c>
      <c r="B796" s="181">
        <v>2180</v>
      </c>
      <c r="C796" s="180" t="s">
        <v>3027</v>
      </c>
      <c r="D796" s="180" t="s">
        <v>3026</v>
      </c>
      <c r="E796" s="180"/>
    </row>
    <row r="797" spans="1:5" x14ac:dyDescent="0.25">
      <c r="A797" s="180" t="s">
        <v>3024</v>
      </c>
      <c r="B797" s="181">
        <v>2180</v>
      </c>
      <c r="C797" s="180" t="s">
        <v>3028</v>
      </c>
      <c r="D797" s="180" t="s">
        <v>3026</v>
      </c>
      <c r="E797" s="180"/>
    </row>
    <row r="798" spans="1:5" x14ac:dyDescent="0.25">
      <c r="A798" s="180" t="s">
        <v>3029</v>
      </c>
      <c r="B798" s="181">
        <v>2181</v>
      </c>
      <c r="C798" s="180" t="s">
        <v>3030</v>
      </c>
      <c r="D798" s="180" t="s">
        <v>3031</v>
      </c>
      <c r="E798" s="180"/>
    </row>
    <row r="799" spans="1:5" x14ac:dyDescent="0.25">
      <c r="A799" s="180" t="s">
        <v>3029</v>
      </c>
      <c r="B799" s="181">
        <v>2181</v>
      </c>
      <c r="C799" s="180" t="s">
        <v>3032</v>
      </c>
      <c r="D799" s="180" t="s">
        <v>3031</v>
      </c>
      <c r="E799" s="180"/>
    </row>
    <row r="800" spans="1:5" x14ac:dyDescent="0.25">
      <c r="A800" s="180" t="s">
        <v>3029</v>
      </c>
      <c r="B800" s="181">
        <v>2181</v>
      </c>
      <c r="C800" s="180" t="s">
        <v>3033</v>
      </c>
      <c r="D800" s="180" t="s">
        <v>3031</v>
      </c>
      <c r="E800" s="180"/>
    </row>
    <row r="801" spans="1:5" x14ac:dyDescent="0.25">
      <c r="A801" s="180" t="s">
        <v>3029</v>
      </c>
      <c r="B801" s="181">
        <v>2181</v>
      </c>
      <c r="C801" s="180" t="s">
        <v>3031</v>
      </c>
      <c r="D801" s="180"/>
      <c r="E801" s="180"/>
    </row>
    <row r="802" spans="1:5" x14ac:dyDescent="0.25">
      <c r="A802" s="180" t="s">
        <v>3029</v>
      </c>
      <c r="B802" s="181">
        <v>2181</v>
      </c>
      <c r="C802" s="180" t="s">
        <v>3034</v>
      </c>
      <c r="D802" s="180" t="s">
        <v>3031</v>
      </c>
      <c r="E802" s="180"/>
    </row>
    <row r="803" spans="1:5" x14ac:dyDescent="0.25">
      <c r="A803" s="180" t="s">
        <v>3035</v>
      </c>
      <c r="B803" s="181">
        <v>2182</v>
      </c>
      <c r="C803" s="180" t="s">
        <v>3036</v>
      </c>
      <c r="D803" s="180" t="s">
        <v>3037</v>
      </c>
      <c r="E803" s="180"/>
    </row>
    <row r="804" spans="1:5" x14ac:dyDescent="0.25">
      <c r="A804" s="180" t="s">
        <v>3035</v>
      </c>
      <c r="B804" s="181">
        <v>2182</v>
      </c>
      <c r="C804" s="180" t="s">
        <v>3038</v>
      </c>
      <c r="D804" s="180" t="s">
        <v>3037</v>
      </c>
      <c r="E804" s="180"/>
    </row>
    <row r="805" spans="1:5" x14ac:dyDescent="0.25">
      <c r="A805" s="180" t="s">
        <v>3035</v>
      </c>
      <c r="B805" s="181">
        <v>2182</v>
      </c>
      <c r="C805" s="180" t="s">
        <v>3039</v>
      </c>
      <c r="D805" s="180" t="s">
        <v>3037</v>
      </c>
      <c r="E805" s="180"/>
    </row>
    <row r="806" spans="1:5" x14ac:dyDescent="0.25">
      <c r="A806" s="180" t="s">
        <v>3035</v>
      </c>
      <c r="B806" s="181">
        <v>2182</v>
      </c>
      <c r="C806" s="180" t="s">
        <v>3037</v>
      </c>
      <c r="D806" s="180"/>
      <c r="E806" s="180"/>
    </row>
    <row r="807" spans="1:5" x14ac:dyDescent="0.25">
      <c r="A807" s="180" t="s">
        <v>3040</v>
      </c>
      <c r="B807" s="181">
        <v>2183</v>
      </c>
      <c r="C807" s="180" t="s">
        <v>3041</v>
      </c>
      <c r="D807" s="180" t="s">
        <v>3042</v>
      </c>
      <c r="E807" s="180"/>
    </row>
    <row r="808" spans="1:5" x14ac:dyDescent="0.25">
      <c r="A808" s="180" t="s">
        <v>3040</v>
      </c>
      <c r="B808" s="181">
        <v>2183</v>
      </c>
      <c r="C808" s="180" t="s">
        <v>3042</v>
      </c>
      <c r="D808" s="180"/>
      <c r="E808" s="180"/>
    </row>
    <row r="809" spans="1:5" x14ac:dyDescent="0.25">
      <c r="A809" s="180" t="s">
        <v>3040</v>
      </c>
      <c r="B809" s="181">
        <v>2183</v>
      </c>
      <c r="C809" s="180" t="s">
        <v>3043</v>
      </c>
      <c r="D809" s="180" t="s">
        <v>3042</v>
      </c>
      <c r="E809" s="180"/>
    </row>
    <row r="810" spans="1:5" x14ac:dyDescent="0.25">
      <c r="A810" s="180" t="s">
        <v>3040</v>
      </c>
      <c r="B810" s="181">
        <v>2183</v>
      </c>
      <c r="C810" s="180" t="s">
        <v>3044</v>
      </c>
      <c r="D810" s="180" t="s">
        <v>3042</v>
      </c>
      <c r="E810" s="180"/>
    </row>
    <row r="811" spans="1:5" x14ac:dyDescent="0.25">
      <c r="A811" s="180" t="s">
        <v>3040</v>
      </c>
      <c r="B811" s="181">
        <v>2183</v>
      </c>
      <c r="C811" s="180" t="s">
        <v>3045</v>
      </c>
      <c r="D811" s="180" t="s">
        <v>3042</v>
      </c>
      <c r="E811" s="180"/>
    </row>
    <row r="812" spans="1:5" x14ac:dyDescent="0.25">
      <c r="A812" s="180" t="s">
        <v>3046</v>
      </c>
      <c r="B812" s="181">
        <v>2184</v>
      </c>
      <c r="C812" s="180" t="s">
        <v>3047</v>
      </c>
      <c r="D812" s="180" t="s">
        <v>3048</v>
      </c>
      <c r="E812" s="180"/>
    </row>
    <row r="813" spans="1:5" x14ac:dyDescent="0.25">
      <c r="A813" s="180" t="s">
        <v>3046</v>
      </c>
      <c r="B813" s="181">
        <v>2184</v>
      </c>
      <c r="C813" s="180" t="s">
        <v>3048</v>
      </c>
      <c r="D813" s="180"/>
      <c r="E813" s="180"/>
    </row>
    <row r="814" spans="1:5" x14ac:dyDescent="0.25">
      <c r="A814" s="180" t="s">
        <v>3046</v>
      </c>
      <c r="B814" s="181">
        <v>2184</v>
      </c>
      <c r="C814" s="180" t="s">
        <v>3049</v>
      </c>
      <c r="D814" s="180" t="s">
        <v>3048</v>
      </c>
      <c r="E814" s="180"/>
    </row>
    <row r="815" spans="1:5" x14ac:dyDescent="0.25">
      <c r="A815" s="180" t="s">
        <v>3046</v>
      </c>
      <c r="B815" s="181">
        <v>2184</v>
      </c>
      <c r="C815" s="180" t="s">
        <v>3050</v>
      </c>
      <c r="D815" s="180" t="s">
        <v>3048</v>
      </c>
      <c r="E815" s="180"/>
    </row>
    <row r="816" spans="1:5" x14ac:dyDescent="0.25">
      <c r="A816" s="180" t="s">
        <v>3046</v>
      </c>
      <c r="B816" s="181">
        <v>2184</v>
      </c>
      <c r="C816" s="180" t="s">
        <v>3051</v>
      </c>
      <c r="D816" s="180" t="s">
        <v>3048</v>
      </c>
      <c r="E816" s="180"/>
    </row>
    <row r="817" spans="1:5" x14ac:dyDescent="0.25">
      <c r="A817" s="180" t="s">
        <v>3046</v>
      </c>
      <c r="B817" s="181">
        <v>2184</v>
      </c>
      <c r="C817" s="180" t="s">
        <v>3052</v>
      </c>
      <c r="D817" s="180" t="s">
        <v>3048</v>
      </c>
      <c r="E817" s="180"/>
    </row>
    <row r="818" spans="1:5" x14ac:dyDescent="0.25">
      <c r="A818" s="180" t="s">
        <v>3046</v>
      </c>
      <c r="B818" s="181">
        <v>2184</v>
      </c>
      <c r="C818" s="180" t="s">
        <v>3053</v>
      </c>
      <c r="D818" s="180" t="s">
        <v>3048</v>
      </c>
      <c r="E818" s="180"/>
    </row>
    <row r="819" spans="1:5" x14ac:dyDescent="0.25">
      <c r="A819" s="180" t="s">
        <v>3046</v>
      </c>
      <c r="B819" s="181">
        <v>2184</v>
      </c>
      <c r="C819" s="180" t="s">
        <v>3054</v>
      </c>
      <c r="D819" s="180" t="s">
        <v>3048</v>
      </c>
      <c r="E819" s="180"/>
    </row>
    <row r="820" spans="1:5" x14ac:dyDescent="0.25">
      <c r="A820" s="180" t="s">
        <v>3055</v>
      </c>
      <c r="B820" s="181">
        <v>2185</v>
      </c>
      <c r="C820" s="180" t="s">
        <v>3056</v>
      </c>
      <c r="D820" s="180" t="s">
        <v>3057</v>
      </c>
      <c r="E820" s="180"/>
    </row>
    <row r="821" spans="1:5" x14ac:dyDescent="0.25">
      <c r="A821" s="180" t="s">
        <v>3055</v>
      </c>
      <c r="B821" s="181">
        <v>2185</v>
      </c>
      <c r="C821" s="180" t="s">
        <v>3057</v>
      </c>
      <c r="D821" s="180"/>
      <c r="E821" s="180"/>
    </row>
    <row r="822" spans="1:5" x14ac:dyDescent="0.25">
      <c r="A822" s="180" t="s">
        <v>3055</v>
      </c>
      <c r="B822" s="181">
        <v>2185</v>
      </c>
      <c r="C822" s="180" t="s">
        <v>3058</v>
      </c>
      <c r="D822" s="180" t="s">
        <v>3057</v>
      </c>
      <c r="E822" s="180"/>
    </row>
    <row r="823" spans="1:5" x14ac:dyDescent="0.25">
      <c r="A823" s="180" t="s">
        <v>3059</v>
      </c>
      <c r="B823" s="181">
        <v>2186</v>
      </c>
      <c r="C823" s="180" t="s">
        <v>3060</v>
      </c>
      <c r="D823" s="180" t="s">
        <v>3061</v>
      </c>
      <c r="E823" s="180"/>
    </row>
    <row r="824" spans="1:5" x14ac:dyDescent="0.25">
      <c r="A824" s="180" t="s">
        <v>3059</v>
      </c>
      <c r="B824" s="181">
        <v>2186</v>
      </c>
      <c r="C824" s="180" t="s">
        <v>3062</v>
      </c>
      <c r="D824" s="180" t="s">
        <v>3061</v>
      </c>
      <c r="E824" s="180"/>
    </row>
    <row r="825" spans="1:5" x14ac:dyDescent="0.25">
      <c r="A825" s="180" t="s">
        <v>3059</v>
      </c>
      <c r="B825" s="181">
        <v>2186</v>
      </c>
      <c r="C825" s="180" t="s">
        <v>3061</v>
      </c>
      <c r="D825" s="180"/>
      <c r="E825" s="180"/>
    </row>
    <row r="826" spans="1:5" x14ac:dyDescent="0.25">
      <c r="A826" s="180" t="s">
        <v>3059</v>
      </c>
      <c r="B826" s="181">
        <v>2186</v>
      </c>
      <c r="C826" s="180" t="s">
        <v>3063</v>
      </c>
      <c r="D826" s="180" t="s">
        <v>3061</v>
      </c>
      <c r="E826" s="180"/>
    </row>
    <row r="827" spans="1:5" x14ac:dyDescent="0.25">
      <c r="A827" s="180" t="s">
        <v>3064</v>
      </c>
      <c r="B827" s="181">
        <v>2187</v>
      </c>
      <c r="C827" s="180" t="s">
        <v>3065</v>
      </c>
      <c r="D827" s="180" t="s">
        <v>3066</v>
      </c>
      <c r="E827" s="180"/>
    </row>
    <row r="828" spans="1:5" x14ac:dyDescent="0.25">
      <c r="A828" s="180" t="s">
        <v>3064</v>
      </c>
      <c r="B828" s="181">
        <v>2187</v>
      </c>
      <c r="C828" s="180" t="s">
        <v>3067</v>
      </c>
      <c r="D828" s="180" t="s">
        <v>3066</v>
      </c>
      <c r="E828" s="180"/>
    </row>
    <row r="829" spans="1:5" x14ac:dyDescent="0.25">
      <c r="A829" s="180" t="s">
        <v>3064</v>
      </c>
      <c r="B829" s="181">
        <v>2187</v>
      </c>
      <c r="C829" s="180" t="s">
        <v>3066</v>
      </c>
      <c r="D829" s="180"/>
      <c r="E829" s="180"/>
    </row>
    <row r="830" spans="1:5" x14ac:dyDescent="0.25">
      <c r="A830" s="180" t="s">
        <v>3064</v>
      </c>
      <c r="B830" s="181">
        <v>2187</v>
      </c>
      <c r="C830" s="180" t="s">
        <v>3068</v>
      </c>
      <c r="D830" s="180" t="s">
        <v>3066</v>
      </c>
      <c r="E830" s="180"/>
    </row>
    <row r="831" spans="1:5" x14ac:dyDescent="0.25">
      <c r="A831" s="180" t="s">
        <v>3064</v>
      </c>
      <c r="B831" s="181">
        <v>2187</v>
      </c>
      <c r="C831" s="180" t="s">
        <v>3069</v>
      </c>
      <c r="D831" s="180" t="s">
        <v>3066</v>
      </c>
      <c r="E831" s="180"/>
    </row>
    <row r="832" spans="1:5" x14ac:dyDescent="0.25">
      <c r="A832" s="180" t="s">
        <v>3070</v>
      </c>
      <c r="B832" s="181">
        <v>2188</v>
      </c>
      <c r="C832" s="180" t="s">
        <v>3071</v>
      </c>
      <c r="D832" s="180"/>
      <c r="E832" s="180"/>
    </row>
    <row r="833" spans="1:5" x14ac:dyDescent="0.25">
      <c r="A833" s="180" t="s">
        <v>3070</v>
      </c>
      <c r="B833" s="181">
        <v>2188</v>
      </c>
      <c r="C833" s="180" t="s">
        <v>3072</v>
      </c>
      <c r="D833" s="180" t="s">
        <v>3071</v>
      </c>
      <c r="E833" s="180"/>
    </row>
    <row r="834" spans="1:5" x14ac:dyDescent="0.25">
      <c r="A834" s="180" t="s">
        <v>3070</v>
      </c>
      <c r="B834" s="181">
        <v>2188</v>
      </c>
      <c r="C834" s="180" t="s">
        <v>3073</v>
      </c>
      <c r="D834" s="180" t="s">
        <v>3071</v>
      </c>
      <c r="E834" s="180"/>
    </row>
    <row r="835" spans="1:5" x14ac:dyDescent="0.25">
      <c r="A835" s="180" t="s">
        <v>3074</v>
      </c>
      <c r="B835" s="181">
        <v>2189</v>
      </c>
      <c r="C835" s="180" t="s">
        <v>3075</v>
      </c>
      <c r="D835" s="180"/>
      <c r="E835" s="180"/>
    </row>
    <row r="836" spans="1:5" x14ac:dyDescent="0.25">
      <c r="A836" s="180" t="s">
        <v>3074</v>
      </c>
      <c r="B836" s="181">
        <v>2189</v>
      </c>
      <c r="C836" s="180" t="s">
        <v>3076</v>
      </c>
      <c r="D836" s="180" t="s">
        <v>3075</v>
      </c>
      <c r="E836" s="180"/>
    </row>
    <row r="837" spans="1:5" x14ac:dyDescent="0.25">
      <c r="A837" s="180" t="s">
        <v>3074</v>
      </c>
      <c r="B837" s="181">
        <v>2189</v>
      </c>
      <c r="C837" s="180" t="s">
        <v>3077</v>
      </c>
      <c r="D837" s="180" t="s">
        <v>3075</v>
      </c>
      <c r="E837" s="180"/>
    </row>
    <row r="838" spans="1:5" x14ac:dyDescent="0.25">
      <c r="A838" s="180" t="s">
        <v>3074</v>
      </c>
      <c r="B838" s="181">
        <v>2189</v>
      </c>
      <c r="C838" s="180" t="s">
        <v>3078</v>
      </c>
      <c r="D838" s="180" t="s">
        <v>3075</v>
      </c>
      <c r="E838" s="180"/>
    </row>
    <row r="839" spans="1:5" x14ac:dyDescent="0.25">
      <c r="A839" s="180" t="s">
        <v>3079</v>
      </c>
      <c r="B839" s="181">
        <v>2190</v>
      </c>
      <c r="C839" s="180" t="s">
        <v>3080</v>
      </c>
      <c r="D839" s="180" t="s">
        <v>3081</v>
      </c>
      <c r="E839" s="180"/>
    </row>
    <row r="840" spans="1:5" x14ac:dyDescent="0.25">
      <c r="A840" s="180" t="s">
        <v>3079</v>
      </c>
      <c r="B840" s="181">
        <v>2190</v>
      </c>
      <c r="C840" s="180" t="s">
        <v>3082</v>
      </c>
      <c r="D840" s="180" t="s">
        <v>3081</v>
      </c>
      <c r="E840" s="180"/>
    </row>
    <row r="841" spans="1:5" x14ac:dyDescent="0.25">
      <c r="A841" s="180" t="s">
        <v>3079</v>
      </c>
      <c r="B841" s="181">
        <v>2190</v>
      </c>
      <c r="C841" s="180" t="s">
        <v>3081</v>
      </c>
      <c r="D841" s="180"/>
      <c r="E841" s="180"/>
    </row>
    <row r="842" spans="1:5" x14ac:dyDescent="0.25">
      <c r="A842" s="180" t="s">
        <v>3079</v>
      </c>
      <c r="B842" s="181">
        <v>2190</v>
      </c>
      <c r="C842" s="180" t="s">
        <v>3083</v>
      </c>
      <c r="D842" s="180" t="s">
        <v>3081</v>
      </c>
      <c r="E842" s="180"/>
    </row>
    <row r="843" spans="1:5" x14ac:dyDescent="0.25">
      <c r="A843" s="180" t="s">
        <v>3084</v>
      </c>
      <c r="B843" s="181">
        <v>2191</v>
      </c>
      <c r="C843" s="180" t="s">
        <v>3085</v>
      </c>
      <c r="D843" s="180" t="s">
        <v>3086</v>
      </c>
      <c r="E843" s="180"/>
    </row>
    <row r="844" spans="1:5" x14ac:dyDescent="0.25">
      <c r="A844" s="180" t="s">
        <v>3084</v>
      </c>
      <c r="B844" s="181">
        <v>2191</v>
      </c>
      <c r="C844" s="180" t="s">
        <v>3086</v>
      </c>
      <c r="D844" s="180"/>
      <c r="E844" s="180"/>
    </row>
    <row r="845" spans="1:5" x14ac:dyDescent="0.25">
      <c r="A845" s="180" t="s">
        <v>3084</v>
      </c>
      <c r="B845" s="181">
        <v>2191</v>
      </c>
      <c r="C845" s="180" t="s">
        <v>3087</v>
      </c>
      <c r="D845" s="180" t="s">
        <v>3086</v>
      </c>
      <c r="E845" s="180"/>
    </row>
    <row r="846" spans="1:5" x14ac:dyDescent="0.25">
      <c r="A846" s="180" t="s">
        <v>3084</v>
      </c>
      <c r="B846" s="181">
        <v>2191</v>
      </c>
      <c r="C846" s="180" t="s">
        <v>3088</v>
      </c>
      <c r="D846" s="180" t="s">
        <v>3086</v>
      </c>
      <c r="E846" s="180"/>
    </row>
    <row r="847" spans="1:5" x14ac:dyDescent="0.25">
      <c r="A847" s="180" t="s">
        <v>3084</v>
      </c>
      <c r="B847" s="181">
        <v>2191</v>
      </c>
      <c r="C847" s="180" t="s">
        <v>3089</v>
      </c>
      <c r="D847" s="180" t="s">
        <v>3086</v>
      </c>
      <c r="E847" s="180"/>
    </row>
    <row r="848" spans="1:5" x14ac:dyDescent="0.25">
      <c r="A848" s="180" t="s">
        <v>3090</v>
      </c>
      <c r="B848" s="181">
        <v>2192</v>
      </c>
      <c r="C848" s="180" t="s">
        <v>3091</v>
      </c>
      <c r="D848" s="180"/>
      <c r="E848" s="180"/>
    </row>
    <row r="849" spans="1:5" x14ac:dyDescent="0.25">
      <c r="A849" s="180" t="s">
        <v>3090</v>
      </c>
      <c r="B849" s="181">
        <v>2192</v>
      </c>
      <c r="C849" s="180" t="s">
        <v>3092</v>
      </c>
      <c r="D849" s="180" t="s">
        <v>3091</v>
      </c>
      <c r="E849" s="180"/>
    </row>
    <row r="850" spans="1:5" x14ac:dyDescent="0.25">
      <c r="A850" s="180" t="s">
        <v>3090</v>
      </c>
      <c r="B850" s="181">
        <v>2192</v>
      </c>
      <c r="C850" s="180" t="s">
        <v>3093</v>
      </c>
      <c r="D850" s="180" t="s">
        <v>3091</v>
      </c>
      <c r="E850" s="180"/>
    </row>
    <row r="851" spans="1:5" x14ac:dyDescent="0.25">
      <c r="A851" s="180" t="s">
        <v>3090</v>
      </c>
      <c r="B851" s="181">
        <v>2192</v>
      </c>
      <c r="C851" s="180" t="s">
        <v>3094</v>
      </c>
      <c r="D851" s="180" t="s">
        <v>3091</v>
      </c>
      <c r="E851" s="180"/>
    </row>
    <row r="852" spans="1:5" x14ac:dyDescent="0.25">
      <c r="A852" s="180" t="s">
        <v>3090</v>
      </c>
      <c r="B852" s="181">
        <v>2192</v>
      </c>
      <c r="C852" s="180" t="s">
        <v>3095</v>
      </c>
      <c r="D852" s="180" t="s">
        <v>3091</v>
      </c>
      <c r="E852" s="180"/>
    </row>
    <row r="853" spans="1:5" x14ac:dyDescent="0.25">
      <c r="A853" s="180" t="s">
        <v>3090</v>
      </c>
      <c r="B853" s="181">
        <v>2192</v>
      </c>
      <c r="C853" s="180" t="s">
        <v>3096</v>
      </c>
      <c r="D853" s="180" t="s">
        <v>3091</v>
      </c>
      <c r="E853" s="180"/>
    </row>
    <row r="854" spans="1:5" x14ac:dyDescent="0.25">
      <c r="A854" s="180" t="s">
        <v>3097</v>
      </c>
      <c r="B854" s="181">
        <v>2193</v>
      </c>
      <c r="C854" s="180" t="s">
        <v>3098</v>
      </c>
      <c r="D854" s="180"/>
      <c r="E854" s="180"/>
    </row>
    <row r="855" spans="1:5" x14ac:dyDescent="0.25">
      <c r="A855" s="180" t="s">
        <v>3097</v>
      </c>
      <c r="B855" s="181">
        <v>2193</v>
      </c>
      <c r="C855" s="180" t="s">
        <v>3099</v>
      </c>
      <c r="D855" s="180" t="s">
        <v>3098</v>
      </c>
      <c r="E855" s="180"/>
    </row>
    <row r="856" spans="1:5" x14ac:dyDescent="0.25">
      <c r="A856" s="180" t="s">
        <v>3097</v>
      </c>
      <c r="B856" s="181">
        <v>2193</v>
      </c>
      <c r="C856" s="180" t="s">
        <v>3100</v>
      </c>
      <c r="D856" s="180" t="s">
        <v>3098</v>
      </c>
      <c r="E856" s="180"/>
    </row>
    <row r="857" spans="1:5" x14ac:dyDescent="0.25">
      <c r="A857" s="180" t="s">
        <v>3097</v>
      </c>
      <c r="B857" s="181">
        <v>2193</v>
      </c>
      <c r="C857" s="180" t="s">
        <v>3101</v>
      </c>
      <c r="D857" s="180" t="s">
        <v>3098</v>
      </c>
      <c r="E857" s="180"/>
    </row>
    <row r="858" spans="1:5" x14ac:dyDescent="0.25">
      <c r="A858" s="180" t="s">
        <v>3097</v>
      </c>
      <c r="B858" s="181">
        <v>2193</v>
      </c>
      <c r="C858" s="180" t="s">
        <v>3102</v>
      </c>
      <c r="D858" s="180" t="s">
        <v>3098</v>
      </c>
      <c r="E858" s="180"/>
    </row>
    <row r="859" spans="1:5" x14ac:dyDescent="0.25">
      <c r="A859" s="180" t="s">
        <v>3097</v>
      </c>
      <c r="B859" s="181">
        <v>2193</v>
      </c>
      <c r="C859" s="180" t="s">
        <v>3103</v>
      </c>
      <c r="D859" s="180" t="s">
        <v>3098</v>
      </c>
      <c r="E859" s="180"/>
    </row>
    <row r="860" spans="1:5" x14ac:dyDescent="0.25">
      <c r="A860" s="180" t="s">
        <v>3097</v>
      </c>
      <c r="B860" s="181">
        <v>2193</v>
      </c>
      <c r="C860" s="180" t="s">
        <v>3104</v>
      </c>
      <c r="D860" s="180" t="s">
        <v>3098</v>
      </c>
      <c r="E860" s="180"/>
    </row>
    <row r="861" spans="1:5" x14ac:dyDescent="0.25">
      <c r="A861" s="180" t="s">
        <v>3097</v>
      </c>
      <c r="B861" s="181">
        <v>2193</v>
      </c>
      <c r="C861" s="180" t="s">
        <v>3105</v>
      </c>
      <c r="D861" s="180" t="s">
        <v>3098</v>
      </c>
      <c r="E861" s="180"/>
    </row>
    <row r="862" spans="1:5" x14ac:dyDescent="0.25">
      <c r="A862" s="180" t="s">
        <v>3106</v>
      </c>
      <c r="B862" s="181">
        <v>2194</v>
      </c>
      <c r="C862" s="180" t="s">
        <v>3107</v>
      </c>
      <c r="D862" s="180"/>
      <c r="E862" s="180"/>
    </row>
    <row r="863" spans="1:5" x14ac:dyDescent="0.25">
      <c r="A863" s="180" t="s">
        <v>3106</v>
      </c>
      <c r="B863" s="181">
        <v>2194</v>
      </c>
      <c r="C863" s="180" t="s">
        <v>3108</v>
      </c>
      <c r="D863" s="180" t="s">
        <v>3107</v>
      </c>
      <c r="E863" s="180"/>
    </row>
    <row r="864" spans="1:5" x14ac:dyDescent="0.25">
      <c r="A864" s="180" t="s">
        <v>3106</v>
      </c>
      <c r="B864" s="181">
        <v>2194</v>
      </c>
      <c r="C864" s="180" t="s">
        <v>3109</v>
      </c>
      <c r="D864" s="180" t="s">
        <v>3107</v>
      </c>
      <c r="E864" s="180"/>
    </row>
    <row r="865" spans="1:5" x14ac:dyDescent="0.25">
      <c r="A865" s="180" t="s">
        <v>3110</v>
      </c>
      <c r="B865" s="181">
        <v>2195</v>
      </c>
      <c r="C865" s="180" t="s">
        <v>3111</v>
      </c>
      <c r="D865" s="180"/>
      <c r="E865" s="180"/>
    </row>
    <row r="866" spans="1:5" x14ac:dyDescent="0.25">
      <c r="A866" s="180" t="s">
        <v>3110</v>
      </c>
      <c r="B866" s="181">
        <v>2195</v>
      </c>
      <c r="C866" s="180" t="s">
        <v>3112</v>
      </c>
      <c r="D866" s="180" t="s">
        <v>3111</v>
      </c>
      <c r="E866" s="180"/>
    </row>
    <row r="867" spans="1:5" x14ac:dyDescent="0.25">
      <c r="A867" s="180" t="s">
        <v>3110</v>
      </c>
      <c r="B867" s="181">
        <v>2195</v>
      </c>
      <c r="C867" s="180" t="s">
        <v>3113</v>
      </c>
      <c r="D867" s="180" t="s">
        <v>3111</v>
      </c>
      <c r="E867" s="180"/>
    </row>
    <row r="868" spans="1:5" x14ac:dyDescent="0.25">
      <c r="A868" s="180" t="s">
        <v>3114</v>
      </c>
      <c r="B868" s="181">
        <v>2196</v>
      </c>
      <c r="C868" s="180" t="s">
        <v>3115</v>
      </c>
      <c r="D868" s="180"/>
      <c r="E868" s="180"/>
    </row>
    <row r="869" spans="1:5" x14ac:dyDescent="0.25">
      <c r="A869" s="180" t="s">
        <v>3114</v>
      </c>
      <c r="B869" s="181">
        <v>2196</v>
      </c>
      <c r="C869" s="180" t="s">
        <v>3116</v>
      </c>
      <c r="D869" s="180" t="s">
        <v>3115</v>
      </c>
      <c r="E869" s="180"/>
    </row>
    <row r="870" spans="1:5" x14ac:dyDescent="0.25">
      <c r="A870" s="180" t="s">
        <v>3114</v>
      </c>
      <c r="B870" s="181">
        <v>2196</v>
      </c>
      <c r="C870" s="180" t="s">
        <v>3117</v>
      </c>
      <c r="D870" s="180" t="s">
        <v>3115</v>
      </c>
      <c r="E870" s="180"/>
    </row>
    <row r="871" spans="1:5" x14ac:dyDescent="0.25">
      <c r="A871" s="180" t="s">
        <v>3118</v>
      </c>
      <c r="B871" s="181">
        <v>2197</v>
      </c>
      <c r="C871" s="180" t="s">
        <v>3119</v>
      </c>
      <c r="D871" s="180" t="s">
        <v>3120</v>
      </c>
      <c r="E871" s="180"/>
    </row>
    <row r="872" spans="1:5" x14ac:dyDescent="0.25">
      <c r="A872" s="180" t="s">
        <v>3118</v>
      </c>
      <c r="B872" s="181">
        <v>2197</v>
      </c>
      <c r="C872" s="180" t="s">
        <v>3120</v>
      </c>
      <c r="D872" s="180"/>
      <c r="E872" s="180"/>
    </row>
    <row r="873" spans="1:5" x14ac:dyDescent="0.25">
      <c r="A873" s="180" t="s">
        <v>3118</v>
      </c>
      <c r="B873" s="181">
        <v>2197</v>
      </c>
      <c r="C873" s="180" t="s">
        <v>3121</v>
      </c>
      <c r="D873" s="180" t="s">
        <v>3120</v>
      </c>
      <c r="E873" s="180"/>
    </row>
    <row r="874" spans="1:5" x14ac:dyDescent="0.25">
      <c r="A874" s="180" t="s">
        <v>3118</v>
      </c>
      <c r="B874" s="181">
        <v>2197</v>
      </c>
      <c r="C874" s="180" t="s">
        <v>3122</v>
      </c>
      <c r="D874" s="180" t="s">
        <v>3120</v>
      </c>
      <c r="E874" s="180"/>
    </row>
    <row r="875" spans="1:5" x14ac:dyDescent="0.25">
      <c r="A875" s="180" t="s">
        <v>3123</v>
      </c>
      <c r="B875" s="181">
        <v>2198</v>
      </c>
      <c r="C875" s="180" t="s">
        <v>3124</v>
      </c>
      <c r="D875" s="180" t="s">
        <v>3125</v>
      </c>
      <c r="E875" s="180"/>
    </row>
    <row r="876" spans="1:5" x14ac:dyDescent="0.25">
      <c r="A876" s="180" t="s">
        <v>3123</v>
      </c>
      <c r="B876" s="181">
        <v>2198</v>
      </c>
      <c r="C876" s="180" t="s">
        <v>3125</v>
      </c>
      <c r="D876" s="180"/>
      <c r="E876" s="180"/>
    </row>
    <row r="877" spans="1:5" x14ac:dyDescent="0.25">
      <c r="A877" s="180" t="s">
        <v>3123</v>
      </c>
      <c r="B877" s="181">
        <v>2198</v>
      </c>
      <c r="C877" s="180" t="s">
        <v>3126</v>
      </c>
      <c r="D877" s="180" t="s">
        <v>3125</v>
      </c>
      <c r="E877" s="180"/>
    </row>
    <row r="878" spans="1:5" x14ac:dyDescent="0.25">
      <c r="A878" s="180" t="s">
        <v>3123</v>
      </c>
      <c r="B878" s="181">
        <v>2198</v>
      </c>
      <c r="C878" s="180" t="s">
        <v>3127</v>
      </c>
      <c r="D878" s="180" t="s">
        <v>3125</v>
      </c>
      <c r="E878" s="180"/>
    </row>
    <row r="879" spans="1:5" x14ac:dyDescent="0.25">
      <c r="A879" s="180" t="s">
        <v>3123</v>
      </c>
      <c r="B879" s="181">
        <v>2198</v>
      </c>
      <c r="C879" s="180" t="s">
        <v>3128</v>
      </c>
      <c r="D879" s="180" t="s">
        <v>3125</v>
      </c>
      <c r="E879" s="180"/>
    </row>
    <row r="880" spans="1:5" x14ac:dyDescent="0.25">
      <c r="A880" s="180" t="s">
        <v>3123</v>
      </c>
      <c r="B880" s="181">
        <v>2198</v>
      </c>
      <c r="C880" s="180" t="s">
        <v>3129</v>
      </c>
      <c r="D880" s="180" t="s">
        <v>3125</v>
      </c>
      <c r="E880" s="180"/>
    </row>
    <row r="881" spans="1:5" x14ac:dyDescent="0.25">
      <c r="A881" s="180" t="s">
        <v>3130</v>
      </c>
      <c r="B881" s="181">
        <v>2199</v>
      </c>
      <c r="C881" s="180" t="s">
        <v>3131</v>
      </c>
      <c r="D881" s="180"/>
      <c r="E881" s="180"/>
    </row>
    <row r="882" spans="1:5" x14ac:dyDescent="0.25">
      <c r="A882" s="180" t="s">
        <v>3130</v>
      </c>
      <c r="B882" s="181">
        <v>2199</v>
      </c>
      <c r="C882" s="180" t="s">
        <v>3132</v>
      </c>
      <c r="D882" s="180" t="s">
        <v>3131</v>
      </c>
      <c r="E882" s="180"/>
    </row>
    <row r="883" spans="1:5" x14ac:dyDescent="0.25">
      <c r="A883" s="180" t="s">
        <v>3130</v>
      </c>
      <c r="B883" s="181">
        <v>2199</v>
      </c>
      <c r="C883" s="180" t="s">
        <v>3133</v>
      </c>
      <c r="D883" s="180" t="s">
        <v>3131</v>
      </c>
      <c r="E883" s="180"/>
    </row>
    <row r="884" spans="1:5" x14ac:dyDescent="0.25">
      <c r="A884" s="180" t="s">
        <v>3130</v>
      </c>
      <c r="B884" s="181">
        <v>2199</v>
      </c>
      <c r="C884" s="180" t="s">
        <v>3134</v>
      </c>
      <c r="D884" s="180" t="s">
        <v>3131</v>
      </c>
      <c r="E884" s="180"/>
    </row>
    <row r="885" spans="1:5" x14ac:dyDescent="0.25">
      <c r="A885" s="180" t="s">
        <v>3135</v>
      </c>
      <c r="B885" s="181">
        <v>2200</v>
      </c>
      <c r="C885" s="180" t="s">
        <v>3136</v>
      </c>
      <c r="D885" s="180" t="s">
        <v>3137</v>
      </c>
      <c r="E885" s="180"/>
    </row>
    <row r="886" spans="1:5" x14ac:dyDescent="0.25">
      <c r="A886" s="180" t="s">
        <v>3135</v>
      </c>
      <c r="B886" s="181">
        <v>2200</v>
      </c>
      <c r="C886" s="180" t="s">
        <v>3137</v>
      </c>
      <c r="D886" s="180"/>
      <c r="E886" s="180"/>
    </row>
    <row r="887" spans="1:5" x14ac:dyDescent="0.25">
      <c r="A887" s="180" t="s">
        <v>3135</v>
      </c>
      <c r="B887" s="181">
        <v>2200</v>
      </c>
      <c r="C887" s="180" t="s">
        <v>3138</v>
      </c>
      <c r="D887" s="180" t="s">
        <v>3137</v>
      </c>
      <c r="E887" s="180"/>
    </row>
    <row r="888" spans="1:5" x14ac:dyDescent="0.25">
      <c r="A888" s="180" t="s">
        <v>3135</v>
      </c>
      <c r="B888" s="181">
        <v>2200</v>
      </c>
      <c r="C888" s="180" t="s">
        <v>3139</v>
      </c>
      <c r="D888" s="180" t="s">
        <v>3137</v>
      </c>
      <c r="E888" s="180"/>
    </row>
    <row r="889" spans="1:5" x14ac:dyDescent="0.25">
      <c r="A889" s="180" t="s">
        <v>3135</v>
      </c>
      <c r="B889" s="181">
        <v>2200</v>
      </c>
      <c r="C889" s="180" t="s">
        <v>3140</v>
      </c>
      <c r="D889" s="180" t="s">
        <v>3137</v>
      </c>
      <c r="E889" s="180"/>
    </row>
    <row r="890" spans="1:5" x14ac:dyDescent="0.25">
      <c r="A890" s="180" t="s">
        <v>3141</v>
      </c>
      <c r="B890" s="181">
        <v>2201</v>
      </c>
      <c r="C890" s="180" t="s">
        <v>3142</v>
      </c>
      <c r="D890" s="180" t="s">
        <v>3143</v>
      </c>
      <c r="E890" s="180"/>
    </row>
    <row r="891" spans="1:5" x14ac:dyDescent="0.25">
      <c r="A891" s="180" t="s">
        <v>3141</v>
      </c>
      <c r="B891" s="181">
        <v>2201</v>
      </c>
      <c r="C891" s="180" t="s">
        <v>3143</v>
      </c>
      <c r="D891" s="180"/>
      <c r="E891" s="180"/>
    </row>
    <row r="892" spans="1:5" x14ac:dyDescent="0.25">
      <c r="A892" s="180" t="s">
        <v>3141</v>
      </c>
      <c r="B892" s="181">
        <v>2201</v>
      </c>
      <c r="C892" s="180" t="s">
        <v>3144</v>
      </c>
      <c r="D892" s="180" t="s">
        <v>3143</v>
      </c>
      <c r="E892" s="180"/>
    </row>
    <row r="893" spans="1:5" x14ac:dyDescent="0.25">
      <c r="A893" s="180" t="s">
        <v>3145</v>
      </c>
      <c r="B893" s="181">
        <v>2202</v>
      </c>
      <c r="C893" s="180" t="s">
        <v>3146</v>
      </c>
      <c r="D893" s="180" t="s">
        <v>3147</v>
      </c>
      <c r="E893" s="180"/>
    </row>
    <row r="894" spans="1:5" x14ac:dyDescent="0.25">
      <c r="A894" s="180" t="s">
        <v>3145</v>
      </c>
      <c r="B894" s="181">
        <v>2202</v>
      </c>
      <c r="C894" s="180" t="s">
        <v>3148</v>
      </c>
      <c r="D894" s="180" t="s">
        <v>3147</v>
      </c>
      <c r="E894" s="180"/>
    </row>
    <row r="895" spans="1:5" x14ac:dyDescent="0.25">
      <c r="A895" s="180" t="s">
        <v>3145</v>
      </c>
      <c r="B895" s="181">
        <v>2202</v>
      </c>
      <c r="C895" s="180" t="s">
        <v>3147</v>
      </c>
      <c r="D895" s="180"/>
      <c r="E895" s="180"/>
    </row>
    <row r="896" spans="1:5" x14ac:dyDescent="0.25">
      <c r="A896" s="180" t="s">
        <v>3145</v>
      </c>
      <c r="B896" s="181">
        <v>2202</v>
      </c>
      <c r="C896" s="180" t="s">
        <v>3149</v>
      </c>
      <c r="D896" s="180" t="s">
        <v>3147</v>
      </c>
      <c r="E896" s="180"/>
    </row>
    <row r="897" spans="1:5" x14ac:dyDescent="0.25">
      <c r="A897" s="180" t="s">
        <v>3150</v>
      </c>
      <c r="B897" s="181">
        <v>2203</v>
      </c>
      <c r="C897" s="180" t="s">
        <v>3151</v>
      </c>
      <c r="D897" s="180" t="s">
        <v>3152</v>
      </c>
      <c r="E897" s="180"/>
    </row>
    <row r="898" spans="1:5" x14ac:dyDescent="0.25">
      <c r="A898" s="180" t="s">
        <v>3150</v>
      </c>
      <c r="B898" s="181">
        <v>2203</v>
      </c>
      <c r="C898" s="180" t="s">
        <v>3152</v>
      </c>
      <c r="D898" s="180"/>
      <c r="E898" s="180"/>
    </row>
    <row r="899" spans="1:5" x14ac:dyDescent="0.25">
      <c r="A899" s="180" t="s">
        <v>3150</v>
      </c>
      <c r="B899" s="181">
        <v>2203</v>
      </c>
      <c r="C899" s="180" t="s">
        <v>3153</v>
      </c>
      <c r="D899" s="180" t="s">
        <v>3152</v>
      </c>
      <c r="E899" s="180"/>
    </row>
    <row r="900" spans="1:5" x14ac:dyDescent="0.25">
      <c r="A900" s="180" t="s">
        <v>3150</v>
      </c>
      <c r="B900" s="181">
        <v>2203</v>
      </c>
      <c r="C900" s="180" t="s">
        <v>3154</v>
      </c>
      <c r="D900" s="180" t="s">
        <v>3152</v>
      </c>
      <c r="E900" s="180"/>
    </row>
    <row r="901" spans="1:5" x14ac:dyDescent="0.25">
      <c r="A901" s="180" t="s">
        <v>3155</v>
      </c>
      <c r="B901" s="181">
        <v>2204</v>
      </c>
      <c r="C901" s="180" t="s">
        <v>3156</v>
      </c>
      <c r="D901" s="180" t="s">
        <v>3157</v>
      </c>
      <c r="E901" s="180"/>
    </row>
    <row r="902" spans="1:5" x14ac:dyDescent="0.25">
      <c r="A902" s="180" t="s">
        <v>3155</v>
      </c>
      <c r="B902" s="181">
        <v>2204</v>
      </c>
      <c r="C902" s="180" t="s">
        <v>3157</v>
      </c>
      <c r="D902" s="180"/>
      <c r="E902" s="180"/>
    </row>
    <row r="903" spans="1:5" x14ac:dyDescent="0.25">
      <c r="A903" s="180" t="s">
        <v>3155</v>
      </c>
      <c r="B903" s="181">
        <v>2204</v>
      </c>
      <c r="C903" s="180" t="s">
        <v>3158</v>
      </c>
      <c r="D903" s="180" t="s">
        <v>3157</v>
      </c>
      <c r="E903" s="180"/>
    </row>
    <row r="904" spans="1:5" x14ac:dyDescent="0.25">
      <c r="A904" s="180" t="s">
        <v>3159</v>
      </c>
      <c r="B904" s="181">
        <v>2205</v>
      </c>
      <c r="C904" s="180" t="s">
        <v>3160</v>
      </c>
      <c r="D904" s="180" t="s">
        <v>3161</v>
      </c>
      <c r="E904" s="180"/>
    </row>
    <row r="905" spans="1:5" x14ac:dyDescent="0.25">
      <c r="A905" s="180" t="s">
        <v>3159</v>
      </c>
      <c r="B905" s="181">
        <v>2205</v>
      </c>
      <c r="C905" s="180" t="s">
        <v>3161</v>
      </c>
      <c r="D905" s="180"/>
      <c r="E905" s="180"/>
    </row>
    <row r="906" spans="1:5" x14ac:dyDescent="0.25">
      <c r="A906" s="180" t="s">
        <v>3159</v>
      </c>
      <c r="B906" s="181">
        <v>2205</v>
      </c>
      <c r="C906" s="180" t="s">
        <v>3162</v>
      </c>
      <c r="D906" s="180" t="s">
        <v>3161</v>
      </c>
      <c r="E906" s="180"/>
    </row>
    <row r="907" spans="1:5" x14ac:dyDescent="0.25">
      <c r="A907" s="180" t="s">
        <v>3163</v>
      </c>
      <c r="B907" s="181">
        <v>2206</v>
      </c>
      <c r="C907" s="180" t="s">
        <v>3164</v>
      </c>
      <c r="D907" s="180" t="s">
        <v>3165</v>
      </c>
      <c r="E907" s="180"/>
    </row>
    <row r="908" spans="1:5" x14ac:dyDescent="0.25">
      <c r="A908" s="180" t="s">
        <v>3163</v>
      </c>
      <c r="B908" s="181">
        <v>2206</v>
      </c>
      <c r="C908" s="180" t="s">
        <v>3166</v>
      </c>
      <c r="D908" s="180" t="s">
        <v>3165</v>
      </c>
      <c r="E908" s="180"/>
    </row>
    <row r="909" spans="1:5" x14ac:dyDescent="0.25">
      <c r="A909" s="180" t="s">
        <v>3163</v>
      </c>
      <c r="B909" s="181">
        <v>2206</v>
      </c>
      <c r="C909" s="180" t="s">
        <v>3165</v>
      </c>
      <c r="D909" s="180"/>
      <c r="E909" s="180"/>
    </row>
    <row r="910" spans="1:5" x14ac:dyDescent="0.25">
      <c r="A910" s="180" t="s">
        <v>3163</v>
      </c>
      <c r="B910" s="181">
        <v>2206</v>
      </c>
      <c r="C910" s="180" t="s">
        <v>3167</v>
      </c>
      <c r="D910" s="180" t="s">
        <v>3165</v>
      </c>
      <c r="E910" s="180"/>
    </row>
    <row r="911" spans="1:5" x14ac:dyDescent="0.25">
      <c r="A911" s="180" t="s">
        <v>3168</v>
      </c>
      <c r="B911" s="181">
        <v>2207</v>
      </c>
      <c r="C911" s="180" t="s">
        <v>3169</v>
      </c>
      <c r="D911" s="180" t="s">
        <v>3170</v>
      </c>
      <c r="E911" s="180"/>
    </row>
    <row r="912" spans="1:5" x14ac:dyDescent="0.25">
      <c r="A912" s="180" t="s">
        <v>3168</v>
      </c>
      <c r="B912" s="181">
        <v>2207</v>
      </c>
      <c r="C912" s="180" t="s">
        <v>3171</v>
      </c>
      <c r="D912" s="180" t="s">
        <v>3170</v>
      </c>
      <c r="E912" s="180"/>
    </row>
    <row r="913" spans="1:5" x14ac:dyDescent="0.25">
      <c r="A913" s="180" t="s">
        <v>3168</v>
      </c>
      <c r="B913" s="181">
        <v>2207</v>
      </c>
      <c r="C913" s="180" t="s">
        <v>3172</v>
      </c>
      <c r="D913" s="180" t="s">
        <v>3170</v>
      </c>
      <c r="E913" s="180"/>
    </row>
    <row r="914" spans="1:5" x14ac:dyDescent="0.25">
      <c r="A914" s="180" t="s">
        <v>3168</v>
      </c>
      <c r="B914" s="181">
        <v>2207</v>
      </c>
      <c r="C914" s="180" t="s">
        <v>3170</v>
      </c>
      <c r="D914" s="180"/>
      <c r="E914" s="180"/>
    </row>
    <row r="915" spans="1:5" x14ac:dyDescent="0.25">
      <c r="A915" s="180" t="s">
        <v>3168</v>
      </c>
      <c r="B915" s="181">
        <v>2207</v>
      </c>
      <c r="C915" s="180" t="s">
        <v>3173</v>
      </c>
      <c r="D915" s="180" t="s">
        <v>3170</v>
      </c>
      <c r="E915" s="180"/>
    </row>
    <row r="916" spans="1:5" x14ac:dyDescent="0.25">
      <c r="A916" s="180" t="s">
        <v>3168</v>
      </c>
      <c r="B916" s="181">
        <v>2207</v>
      </c>
      <c r="C916" s="180" t="s">
        <v>3174</v>
      </c>
      <c r="D916" s="180" t="s">
        <v>3170</v>
      </c>
      <c r="E916" s="180"/>
    </row>
    <row r="917" spans="1:5" x14ac:dyDescent="0.25">
      <c r="A917" s="180" t="s">
        <v>3175</v>
      </c>
      <c r="B917" s="181">
        <v>2208</v>
      </c>
      <c r="C917" s="180" t="s">
        <v>3176</v>
      </c>
      <c r="D917" s="180" t="s">
        <v>3177</v>
      </c>
      <c r="E917" s="180"/>
    </row>
    <row r="918" spans="1:5" x14ac:dyDescent="0.25">
      <c r="A918" s="180" t="s">
        <v>3175</v>
      </c>
      <c r="B918" s="181">
        <v>2208</v>
      </c>
      <c r="C918" s="180" t="s">
        <v>3178</v>
      </c>
      <c r="D918" s="180" t="s">
        <v>3177</v>
      </c>
      <c r="E918" s="180"/>
    </row>
    <row r="919" spans="1:5" x14ac:dyDescent="0.25">
      <c r="A919" s="180" t="s">
        <v>3175</v>
      </c>
      <c r="B919" s="181">
        <v>2208</v>
      </c>
      <c r="C919" s="180" t="s">
        <v>3179</v>
      </c>
      <c r="D919" s="180" t="s">
        <v>3177</v>
      </c>
      <c r="E919" s="180"/>
    </row>
    <row r="920" spans="1:5" x14ac:dyDescent="0.25">
      <c r="A920" s="180" t="s">
        <v>3175</v>
      </c>
      <c r="B920" s="181">
        <v>2208</v>
      </c>
      <c r="C920" s="180" t="s">
        <v>3177</v>
      </c>
      <c r="D920" s="180"/>
      <c r="E920" s="180"/>
    </row>
    <row r="921" spans="1:5" x14ac:dyDescent="0.25">
      <c r="A921" s="180" t="s">
        <v>3175</v>
      </c>
      <c r="B921" s="181">
        <v>2208</v>
      </c>
      <c r="C921" s="180" t="s">
        <v>3180</v>
      </c>
      <c r="D921" s="180" t="s">
        <v>3177</v>
      </c>
      <c r="E921" s="180"/>
    </row>
    <row r="922" spans="1:5" x14ac:dyDescent="0.25">
      <c r="A922" s="180" t="s">
        <v>3175</v>
      </c>
      <c r="B922" s="181">
        <v>2208</v>
      </c>
      <c r="C922" s="180" t="s">
        <v>3181</v>
      </c>
      <c r="D922" s="180" t="s">
        <v>3177</v>
      </c>
      <c r="E922" s="180"/>
    </row>
    <row r="923" spans="1:5" x14ac:dyDescent="0.25">
      <c r="A923" s="180" t="s">
        <v>3175</v>
      </c>
      <c r="B923" s="181">
        <v>2208</v>
      </c>
      <c r="C923" s="180" t="s">
        <v>3182</v>
      </c>
      <c r="D923" s="180" t="s">
        <v>3177</v>
      </c>
      <c r="E923" s="180"/>
    </row>
    <row r="924" spans="1:5" x14ac:dyDescent="0.25">
      <c r="A924" s="180" t="s">
        <v>3183</v>
      </c>
      <c r="B924" s="181">
        <v>2209</v>
      </c>
      <c r="C924" s="180" t="s">
        <v>3184</v>
      </c>
      <c r="D924" s="180" t="s">
        <v>3185</v>
      </c>
      <c r="E924" s="180"/>
    </row>
    <row r="925" spans="1:5" x14ac:dyDescent="0.25">
      <c r="A925" s="180" t="s">
        <v>3183</v>
      </c>
      <c r="B925" s="181">
        <v>2209</v>
      </c>
      <c r="C925" s="180" t="s">
        <v>3185</v>
      </c>
      <c r="D925" s="180"/>
      <c r="E925" s="180"/>
    </row>
    <row r="926" spans="1:5" x14ac:dyDescent="0.25">
      <c r="A926" s="180" t="s">
        <v>3183</v>
      </c>
      <c r="B926" s="181">
        <v>2209</v>
      </c>
      <c r="C926" s="180" t="s">
        <v>3186</v>
      </c>
      <c r="D926" s="180" t="s">
        <v>3185</v>
      </c>
      <c r="E926" s="180"/>
    </row>
    <row r="927" spans="1:5" x14ac:dyDescent="0.25">
      <c r="A927" s="180" t="s">
        <v>3187</v>
      </c>
      <c r="B927" s="181">
        <v>2210</v>
      </c>
      <c r="C927" s="180" t="s">
        <v>3188</v>
      </c>
      <c r="D927" s="180" t="s">
        <v>3189</v>
      </c>
      <c r="E927" s="180"/>
    </row>
    <row r="928" spans="1:5" x14ac:dyDescent="0.25">
      <c r="A928" s="180" t="s">
        <v>3187</v>
      </c>
      <c r="B928" s="181">
        <v>2210</v>
      </c>
      <c r="C928" s="180" t="s">
        <v>3189</v>
      </c>
      <c r="D928" s="180"/>
      <c r="E928" s="180"/>
    </row>
    <row r="929" spans="1:5" x14ac:dyDescent="0.25">
      <c r="A929" s="180" t="s">
        <v>3187</v>
      </c>
      <c r="B929" s="181">
        <v>2210</v>
      </c>
      <c r="C929" s="180" t="s">
        <v>3190</v>
      </c>
      <c r="D929" s="180" t="s">
        <v>3189</v>
      </c>
      <c r="E929" s="180"/>
    </row>
    <row r="930" spans="1:5" x14ac:dyDescent="0.25">
      <c r="A930" s="180" t="s">
        <v>3187</v>
      </c>
      <c r="B930" s="181">
        <v>2210</v>
      </c>
      <c r="C930" s="180" t="s">
        <v>3191</v>
      </c>
      <c r="D930" s="180" t="s">
        <v>3189</v>
      </c>
      <c r="E930" s="180"/>
    </row>
    <row r="931" spans="1:5" x14ac:dyDescent="0.25">
      <c r="A931" s="180" t="s">
        <v>3192</v>
      </c>
      <c r="B931" s="181">
        <v>2211</v>
      </c>
      <c r="C931" s="180" t="s">
        <v>3193</v>
      </c>
      <c r="D931" s="180" t="s">
        <v>3194</v>
      </c>
      <c r="E931" s="180"/>
    </row>
    <row r="932" spans="1:5" x14ac:dyDescent="0.25">
      <c r="A932" s="180" t="s">
        <v>3192</v>
      </c>
      <c r="B932" s="181">
        <v>2211</v>
      </c>
      <c r="C932" s="180" t="s">
        <v>3194</v>
      </c>
      <c r="D932" s="180"/>
      <c r="E932" s="180"/>
    </row>
    <row r="933" spans="1:5" x14ac:dyDescent="0.25">
      <c r="A933" s="180" t="s">
        <v>3192</v>
      </c>
      <c r="B933" s="181">
        <v>2211</v>
      </c>
      <c r="C933" s="180" t="s">
        <v>3195</v>
      </c>
      <c r="D933" s="180" t="s">
        <v>3194</v>
      </c>
      <c r="E933" s="180"/>
    </row>
    <row r="934" spans="1:5" x14ac:dyDescent="0.25">
      <c r="A934" s="180" t="s">
        <v>3192</v>
      </c>
      <c r="B934" s="181">
        <v>2211</v>
      </c>
      <c r="C934" s="180" t="s">
        <v>3196</v>
      </c>
      <c r="D934" s="180" t="s">
        <v>3194</v>
      </c>
      <c r="E934" s="180"/>
    </row>
    <row r="935" spans="1:5" x14ac:dyDescent="0.25">
      <c r="A935" s="180" t="s">
        <v>3197</v>
      </c>
      <c r="B935" s="181">
        <v>2212</v>
      </c>
      <c r="C935" s="180" t="s">
        <v>3198</v>
      </c>
      <c r="D935" s="180" t="s">
        <v>3199</v>
      </c>
      <c r="E935" s="180"/>
    </row>
    <row r="936" spans="1:5" x14ac:dyDescent="0.25">
      <c r="A936" s="180" t="s">
        <v>3197</v>
      </c>
      <c r="B936" s="181">
        <v>2212</v>
      </c>
      <c r="C936" s="180" t="s">
        <v>3199</v>
      </c>
      <c r="D936" s="180"/>
      <c r="E936" s="180"/>
    </row>
    <row r="937" spans="1:5" x14ac:dyDescent="0.25">
      <c r="A937" s="180" t="s">
        <v>3197</v>
      </c>
      <c r="B937" s="181">
        <v>2212</v>
      </c>
      <c r="C937" s="180" t="s">
        <v>3200</v>
      </c>
      <c r="D937" s="180" t="s">
        <v>3199</v>
      </c>
      <c r="E937" s="180"/>
    </row>
    <row r="938" spans="1:5" x14ac:dyDescent="0.25">
      <c r="A938" s="180" t="s">
        <v>3197</v>
      </c>
      <c r="B938" s="181">
        <v>2212</v>
      </c>
      <c r="C938" s="180" t="s">
        <v>3201</v>
      </c>
      <c r="D938" s="180" t="s">
        <v>3199</v>
      </c>
      <c r="E938" s="180"/>
    </row>
    <row r="939" spans="1:5" x14ac:dyDescent="0.25">
      <c r="A939" s="180" t="s">
        <v>3202</v>
      </c>
      <c r="B939" s="181">
        <v>2213</v>
      </c>
      <c r="C939" s="180" t="s">
        <v>3203</v>
      </c>
      <c r="D939" s="180" t="s">
        <v>3204</v>
      </c>
      <c r="E939" s="180"/>
    </row>
    <row r="940" spans="1:5" x14ac:dyDescent="0.25">
      <c r="A940" s="180" t="s">
        <v>3202</v>
      </c>
      <c r="B940" s="181">
        <v>2213</v>
      </c>
      <c r="C940" s="180" t="s">
        <v>3205</v>
      </c>
      <c r="D940" s="180" t="s">
        <v>3204</v>
      </c>
      <c r="E940" s="180"/>
    </row>
    <row r="941" spans="1:5" x14ac:dyDescent="0.25">
      <c r="A941" s="180" t="s">
        <v>3202</v>
      </c>
      <c r="B941" s="181">
        <v>2213</v>
      </c>
      <c r="C941" s="180" t="s">
        <v>3204</v>
      </c>
      <c r="D941" s="180"/>
      <c r="E941" s="180"/>
    </row>
    <row r="942" spans="1:5" x14ac:dyDescent="0.25">
      <c r="A942" s="180" t="s">
        <v>3202</v>
      </c>
      <c r="B942" s="181">
        <v>2213</v>
      </c>
      <c r="C942" s="180" t="s">
        <v>3206</v>
      </c>
      <c r="D942" s="180" t="s">
        <v>3204</v>
      </c>
      <c r="E942" s="180"/>
    </row>
    <row r="943" spans="1:5" x14ac:dyDescent="0.25">
      <c r="A943" s="180" t="s">
        <v>3202</v>
      </c>
      <c r="B943" s="181">
        <v>2213</v>
      </c>
      <c r="C943" s="180" t="s">
        <v>3207</v>
      </c>
      <c r="D943" s="180" t="s">
        <v>3204</v>
      </c>
      <c r="E943" s="180"/>
    </row>
    <row r="944" spans="1:5" x14ac:dyDescent="0.25">
      <c r="A944" s="180" t="s">
        <v>3208</v>
      </c>
      <c r="B944" s="181">
        <v>2214</v>
      </c>
      <c r="C944" s="180" t="s">
        <v>3209</v>
      </c>
      <c r="D944" s="180" t="s">
        <v>3210</v>
      </c>
      <c r="E944" s="180"/>
    </row>
    <row r="945" spans="1:5" x14ac:dyDescent="0.25">
      <c r="A945" s="180" t="s">
        <v>3208</v>
      </c>
      <c r="B945" s="181">
        <v>2214</v>
      </c>
      <c r="C945" s="180" t="s">
        <v>3211</v>
      </c>
      <c r="D945" s="180" t="s">
        <v>3210</v>
      </c>
      <c r="E945" s="180"/>
    </row>
    <row r="946" spans="1:5" x14ac:dyDescent="0.25">
      <c r="A946" s="180" t="s">
        <v>3208</v>
      </c>
      <c r="B946" s="181">
        <v>2214</v>
      </c>
      <c r="C946" s="180" t="s">
        <v>3210</v>
      </c>
      <c r="D946" s="180"/>
      <c r="E946" s="180"/>
    </row>
    <row r="947" spans="1:5" x14ac:dyDescent="0.25">
      <c r="A947" s="180" t="s">
        <v>3208</v>
      </c>
      <c r="B947" s="181">
        <v>2214</v>
      </c>
      <c r="C947" s="180" t="s">
        <v>3212</v>
      </c>
      <c r="D947" s="180" t="s">
        <v>3210</v>
      </c>
      <c r="E947" s="180"/>
    </row>
    <row r="948" spans="1:5" x14ac:dyDescent="0.25">
      <c r="A948" s="180" t="s">
        <v>3208</v>
      </c>
      <c r="B948" s="181">
        <v>2214</v>
      </c>
      <c r="C948" s="180" t="s">
        <v>3213</v>
      </c>
      <c r="D948" s="180" t="s">
        <v>3210</v>
      </c>
      <c r="E948" s="180"/>
    </row>
    <row r="949" spans="1:5" x14ac:dyDescent="0.25">
      <c r="A949" s="180" t="s">
        <v>3214</v>
      </c>
      <c r="B949" s="181">
        <v>2215</v>
      </c>
      <c r="C949" s="180" t="s">
        <v>3215</v>
      </c>
      <c r="D949" s="180" t="s">
        <v>3216</v>
      </c>
      <c r="E949" s="180"/>
    </row>
    <row r="950" spans="1:5" x14ac:dyDescent="0.25">
      <c r="A950" s="180" t="s">
        <v>3214</v>
      </c>
      <c r="B950" s="181">
        <v>2215</v>
      </c>
      <c r="C950" s="180" t="s">
        <v>3216</v>
      </c>
      <c r="D950" s="180"/>
      <c r="E950" s="180"/>
    </row>
    <row r="951" spans="1:5" x14ac:dyDescent="0.25">
      <c r="A951" s="180" t="s">
        <v>3214</v>
      </c>
      <c r="B951" s="181">
        <v>2215</v>
      </c>
      <c r="C951" s="180" t="s">
        <v>3217</v>
      </c>
      <c r="D951" s="180" t="s">
        <v>3216</v>
      </c>
      <c r="E951" s="180"/>
    </row>
    <row r="952" spans="1:5" x14ac:dyDescent="0.25">
      <c r="A952" s="180" t="s">
        <v>3214</v>
      </c>
      <c r="B952" s="181">
        <v>2215</v>
      </c>
      <c r="C952" s="180" t="s">
        <v>3218</v>
      </c>
      <c r="D952" s="180" t="s">
        <v>3216</v>
      </c>
      <c r="E952" s="180"/>
    </row>
    <row r="953" spans="1:5" x14ac:dyDescent="0.25">
      <c r="A953" s="180" t="s">
        <v>3219</v>
      </c>
      <c r="B953" s="181">
        <v>2216</v>
      </c>
      <c r="C953" s="180" t="s">
        <v>3220</v>
      </c>
      <c r="D953" s="180"/>
      <c r="E953" s="180"/>
    </row>
    <row r="954" spans="1:5" x14ac:dyDescent="0.25">
      <c r="A954" s="180" t="s">
        <v>3219</v>
      </c>
      <c r="B954" s="181">
        <v>2216</v>
      </c>
      <c r="C954" s="180" t="s">
        <v>3221</v>
      </c>
      <c r="D954" s="180" t="s">
        <v>3220</v>
      </c>
      <c r="E954" s="180"/>
    </row>
    <row r="955" spans="1:5" x14ac:dyDescent="0.25">
      <c r="A955" s="180" t="s">
        <v>3219</v>
      </c>
      <c r="B955" s="181">
        <v>2216</v>
      </c>
      <c r="C955" s="180" t="s">
        <v>3222</v>
      </c>
      <c r="D955" s="180" t="s">
        <v>3220</v>
      </c>
      <c r="E955" s="180"/>
    </row>
    <row r="956" spans="1:5" x14ac:dyDescent="0.25">
      <c r="A956" s="180" t="s">
        <v>3223</v>
      </c>
      <c r="B956" s="181">
        <v>2217</v>
      </c>
      <c r="C956" s="180" t="s">
        <v>3224</v>
      </c>
      <c r="D956" s="180" t="s">
        <v>3225</v>
      </c>
      <c r="E956" s="180"/>
    </row>
    <row r="957" spans="1:5" x14ac:dyDescent="0.25">
      <c r="A957" s="180" t="s">
        <v>3223</v>
      </c>
      <c r="B957" s="181">
        <v>2217</v>
      </c>
      <c r="C957" s="180" t="s">
        <v>3225</v>
      </c>
      <c r="D957" s="180"/>
      <c r="E957" s="180"/>
    </row>
    <row r="958" spans="1:5" x14ac:dyDescent="0.25">
      <c r="A958" s="180" t="s">
        <v>3223</v>
      </c>
      <c r="B958" s="181">
        <v>2217</v>
      </c>
      <c r="C958" s="180" t="s">
        <v>3226</v>
      </c>
      <c r="D958" s="180" t="s">
        <v>3225</v>
      </c>
      <c r="E958" s="180"/>
    </row>
    <row r="959" spans="1:5" x14ac:dyDescent="0.25">
      <c r="A959" s="180" t="s">
        <v>3223</v>
      </c>
      <c r="B959" s="181">
        <v>2217</v>
      </c>
      <c r="C959" s="180" t="s">
        <v>3227</v>
      </c>
      <c r="D959" s="180" t="s">
        <v>3225</v>
      </c>
      <c r="E959" s="180"/>
    </row>
    <row r="960" spans="1:5" x14ac:dyDescent="0.25">
      <c r="A960" s="180" t="s">
        <v>3228</v>
      </c>
      <c r="B960" s="181">
        <v>2218</v>
      </c>
      <c r="C960" s="180" t="s">
        <v>3229</v>
      </c>
      <c r="D960" s="180" t="s">
        <v>3230</v>
      </c>
      <c r="E960" s="180"/>
    </row>
    <row r="961" spans="1:5" x14ac:dyDescent="0.25">
      <c r="A961" s="180" t="s">
        <v>3228</v>
      </c>
      <c r="B961" s="181">
        <v>2218</v>
      </c>
      <c r="C961" s="180" t="s">
        <v>3231</v>
      </c>
      <c r="D961" s="180" t="s">
        <v>3230</v>
      </c>
      <c r="E961" s="180"/>
    </row>
    <row r="962" spans="1:5" x14ac:dyDescent="0.25">
      <c r="A962" s="180" t="s">
        <v>3228</v>
      </c>
      <c r="B962" s="181">
        <v>2218</v>
      </c>
      <c r="C962" s="180" t="s">
        <v>3230</v>
      </c>
      <c r="D962" s="180"/>
      <c r="E962" s="180"/>
    </row>
    <row r="963" spans="1:5" x14ac:dyDescent="0.25">
      <c r="A963" s="180" t="s">
        <v>3228</v>
      </c>
      <c r="B963" s="181">
        <v>2218</v>
      </c>
      <c r="C963" s="180" t="s">
        <v>3232</v>
      </c>
      <c r="D963" s="180" t="s">
        <v>3230</v>
      </c>
      <c r="E963" s="180"/>
    </row>
    <row r="964" spans="1:5" x14ac:dyDescent="0.25">
      <c r="A964" s="180" t="s">
        <v>3228</v>
      </c>
      <c r="B964" s="181">
        <v>2218</v>
      </c>
      <c r="C964" s="180" t="s">
        <v>3233</v>
      </c>
      <c r="D964" s="180" t="s">
        <v>3230</v>
      </c>
      <c r="E964" s="180"/>
    </row>
    <row r="965" spans="1:5" x14ac:dyDescent="0.25">
      <c r="A965" s="180" t="s">
        <v>3228</v>
      </c>
      <c r="B965" s="181">
        <v>2218</v>
      </c>
      <c r="C965" s="180" t="s">
        <v>3234</v>
      </c>
      <c r="D965" s="180" t="s">
        <v>3230</v>
      </c>
      <c r="E965" s="180"/>
    </row>
    <row r="966" spans="1:5" x14ac:dyDescent="0.25">
      <c r="A966" s="180" t="s">
        <v>3235</v>
      </c>
      <c r="B966" s="181">
        <v>2219</v>
      </c>
      <c r="C966" s="180" t="s">
        <v>3236</v>
      </c>
      <c r="D966" s="180" t="s">
        <v>3237</v>
      </c>
      <c r="E966" s="180"/>
    </row>
    <row r="967" spans="1:5" x14ac:dyDescent="0.25">
      <c r="A967" s="180" t="s">
        <v>3235</v>
      </c>
      <c r="B967" s="181">
        <v>2219</v>
      </c>
      <c r="C967" s="180" t="s">
        <v>3238</v>
      </c>
      <c r="D967" s="180" t="s">
        <v>3237</v>
      </c>
      <c r="E967" s="180"/>
    </row>
    <row r="968" spans="1:5" x14ac:dyDescent="0.25">
      <c r="A968" s="180" t="s">
        <v>3235</v>
      </c>
      <c r="B968" s="181">
        <v>2219</v>
      </c>
      <c r="C968" s="180" t="s">
        <v>3237</v>
      </c>
      <c r="D968" s="180"/>
      <c r="E968" s="180"/>
    </row>
    <row r="969" spans="1:5" x14ac:dyDescent="0.25">
      <c r="A969" s="180" t="s">
        <v>3235</v>
      </c>
      <c r="B969" s="181">
        <v>2219</v>
      </c>
      <c r="C969" s="180" t="s">
        <v>3239</v>
      </c>
      <c r="D969" s="180" t="s">
        <v>3237</v>
      </c>
      <c r="E969" s="180"/>
    </row>
    <row r="970" spans="1:5" x14ac:dyDescent="0.25">
      <c r="A970" s="180" t="s">
        <v>3235</v>
      </c>
      <c r="B970" s="181">
        <v>2219</v>
      </c>
      <c r="C970" s="180" t="s">
        <v>3240</v>
      </c>
      <c r="D970" s="180" t="s">
        <v>3237</v>
      </c>
      <c r="E970" s="180"/>
    </row>
    <row r="971" spans="1:5" x14ac:dyDescent="0.25">
      <c r="A971" s="180" t="s">
        <v>3241</v>
      </c>
      <c r="B971" s="181">
        <v>2220</v>
      </c>
      <c r="C971" s="180" t="s">
        <v>3242</v>
      </c>
      <c r="D971" s="180" t="s">
        <v>3243</v>
      </c>
      <c r="E971" s="180"/>
    </row>
    <row r="972" spans="1:5" x14ac:dyDescent="0.25">
      <c r="A972" s="180" t="s">
        <v>3241</v>
      </c>
      <c r="B972" s="181">
        <v>2220</v>
      </c>
      <c r="C972" s="180" t="s">
        <v>3243</v>
      </c>
      <c r="D972" s="180"/>
      <c r="E972" s="180"/>
    </row>
    <row r="973" spans="1:5" x14ac:dyDescent="0.25">
      <c r="A973" s="180" t="s">
        <v>3241</v>
      </c>
      <c r="B973" s="181">
        <v>2220</v>
      </c>
      <c r="C973" s="180" t="s">
        <v>3244</v>
      </c>
      <c r="D973" s="180" t="s">
        <v>3243</v>
      </c>
      <c r="E973" s="180"/>
    </row>
    <row r="974" spans="1:5" x14ac:dyDescent="0.25">
      <c r="A974" s="180" t="s">
        <v>3241</v>
      </c>
      <c r="B974" s="181">
        <v>2220</v>
      </c>
      <c r="C974" s="180" t="s">
        <v>3245</v>
      </c>
      <c r="D974" s="180" t="s">
        <v>3243</v>
      </c>
      <c r="E974" s="180"/>
    </row>
    <row r="975" spans="1:5" x14ac:dyDescent="0.25">
      <c r="A975" s="180" t="s">
        <v>3241</v>
      </c>
      <c r="B975" s="181">
        <v>2220</v>
      </c>
      <c r="C975" s="180" t="s">
        <v>3246</v>
      </c>
      <c r="D975" s="180" t="s">
        <v>3243</v>
      </c>
      <c r="E975" s="180"/>
    </row>
    <row r="976" spans="1:5" x14ac:dyDescent="0.25">
      <c r="A976" s="180" t="s">
        <v>3247</v>
      </c>
      <c r="B976" s="181">
        <v>2221</v>
      </c>
      <c r="C976" s="180" t="s">
        <v>3248</v>
      </c>
      <c r="D976" s="180" t="s">
        <v>3249</v>
      </c>
      <c r="E976" s="180"/>
    </row>
    <row r="977" spans="1:5" x14ac:dyDescent="0.25">
      <c r="A977" s="180" t="s">
        <v>3247</v>
      </c>
      <c r="B977" s="181">
        <v>2221</v>
      </c>
      <c r="C977" s="180" t="s">
        <v>3249</v>
      </c>
      <c r="D977" s="180"/>
      <c r="E977" s="180"/>
    </row>
    <row r="978" spans="1:5" x14ac:dyDescent="0.25">
      <c r="A978" s="180" t="s">
        <v>3247</v>
      </c>
      <c r="B978" s="181">
        <v>2221</v>
      </c>
      <c r="C978" s="180" t="s">
        <v>3250</v>
      </c>
      <c r="D978" s="180" t="s">
        <v>3249</v>
      </c>
      <c r="E978" s="180"/>
    </row>
    <row r="979" spans="1:5" x14ac:dyDescent="0.25">
      <c r="A979" s="180" t="s">
        <v>3251</v>
      </c>
      <c r="B979" s="181">
        <v>2222</v>
      </c>
      <c r="C979" s="180" t="s">
        <v>3252</v>
      </c>
      <c r="D979" s="180"/>
      <c r="E979" s="180"/>
    </row>
    <row r="980" spans="1:5" x14ac:dyDescent="0.25">
      <c r="A980" s="180" t="s">
        <v>3251</v>
      </c>
      <c r="B980" s="181">
        <v>2222</v>
      </c>
      <c r="C980" s="180" t="s">
        <v>3253</v>
      </c>
      <c r="D980" s="180" t="s">
        <v>3252</v>
      </c>
      <c r="E980" s="180"/>
    </row>
    <row r="981" spans="1:5" x14ac:dyDescent="0.25">
      <c r="A981" s="180" t="s">
        <v>3251</v>
      </c>
      <c r="B981" s="181">
        <v>2222</v>
      </c>
      <c r="C981" s="180" t="s">
        <v>3254</v>
      </c>
      <c r="D981" s="180" t="s">
        <v>3252</v>
      </c>
      <c r="E981" s="180"/>
    </row>
    <row r="982" spans="1:5" x14ac:dyDescent="0.25">
      <c r="A982" s="180" t="s">
        <v>3251</v>
      </c>
      <c r="B982" s="181">
        <v>2222</v>
      </c>
      <c r="C982" s="180" t="s">
        <v>3255</v>
      </c>
      <c r="D982" s="180" t="s">
        <v>3252</v>
      </c>
      <c r="E982" s="180"/>
    </row>
    <row r="983" spans="1:5" x14ac:dyDescent="0.25">
      <c r="A983" s="180" t="s">
        <v>3256</v>
      </c>
      <c r="B983" s="181">
        <v>2223</v>
      </c>
      <c r="C983" s="180" t="s">
        <v>3257</v>
      </c>
      <c r="D983" s="180" t="s">
        <v>3258</v>
      </c>
      <c r="E983" s="180"/>
    </row>
    <row r="984" spans="1:5" x14ac:dyDescent="0.25">
      <c r="A984" s="180" t="s">
        <v>3256</v>
      </c>
      <c r="B984" s="181">
        <v>2223</v>
      </c>
      <c r="C984" s="180" t="s">
        <v>3259</v>
      </c>
      <c r="D984" s="180" t="s">
        <v>3258</v>
      </c>
      <c r="E984" s="180"/>
    </row>
    <row r="985" spans="1:5" x14ac:dyDescent="0.25">
      <c r="A985" s="180" t="s">
        <v>3256</v>
      </c>
      <c r="B985" s="181">
        <v>2223</v>
      </c>
      <c r="C985" s="180" t="s">
        <v>3258</v>
      </c>
      <c r="D985" s="180"/>
      <c r="E985" s="180"/>
    </row>
    <row r="986" spans="1:5" x14ac:dyDescent="0.25">
      <c r="A986" s="180" t="s">
        <v>3256</v>
      </c>
      <c r="B986" s="181">
        <v>2223</v>
      </c>
      <c r="C986" s="180" t="s">
        <v>3260</v>
      </c>
      <c r="D986" s="180" t="s">
        <v>3258</v>
      </c>
      <c r="E986" s="180"/>
    </row>
    <row r="987" spans="1:5" x14ac:dyDescent="0.25">
      <c r="A987" s="180" t="s">
        <v>3256</v>
      </c>
      <c r="B987" s="181">
        <v>2223</v>
      </c>
      <c r="C987" s="180" t="s">
        <v>3261</v>
      </c>
      <c r="D987" s="180" t="s">
        <v>3258</v>
      </c>
      <c r="E987" s="180"/>
    </row>
    <row r="988" spans="1:5" x14ac:dyDescent="0.25">
      <c r="A988" s="180" t="s">
        <v>3256</v>
      </c>
      <c r="B988" s="181">
        <v>2223</v>
      </c>
      <c r="C988" s="180" t="s">
        <v>3262</v>
      </c>
      <c r="D988" s="180" t="s">
        <v>3258</v>
      </c>
      <c r="E988" s="180"/>
    </row>
    <row r="989" spans="1:5" x14ac:dyDescent="0.25">
      <c r="A989" s="180" t="s">
        <v>3263</v>
      </c>
      <c r="B989" s="181">
        <v>2224</v>
      </c>
      <c r="C989" s="180" t="s">
        <v>3264</v>
      </c>
      <c r="D989" s="180"/>
      <c r="E989" s="180"/>
    </row>
    <row r="990" spans="1:5" x14ac:dyDescent="0.25">
      <c r="A990" s="180" t="s">
        <v>3263</v>
      </c>
      <c r="B990" s="181">
        <v>2224</v>
      </c>
      <c r="C990" s="180" t="s">
        <v>3265</v>
      </c>
      <c r="D990" s="180" t="s">
        <v>3264</v>
      </c>
      <c r="E990" s="180"/>
    </row>
    <row r="991" spans="1:5" x14ac:dyDescent="0.25">
      <c r="A991" s="180" t="s">
        <v>3263</v>
      </c>
      <c r="B991" s="181">
        <v>2224</v>
      </c>
      <c r="C991" s="180" t="s">
        <v>3266</v>
      </c>
      <c r="D991" s="180" t="s">
        <v>3264</v>
      </c>
      <c r="E991" s="180"/>
    </row>
    <row r="992" spans="1:5" x14ac:dyDescent="0.25">
      <c r="A992" s="180" t="s">
        <v>3263</v>
      </c>
      <c r="B992" s="181">
        <v>2224</v>
      </c>
      <c r="C992" s="180" t="s">
        <v>3267</v>
      </c>
      <c r="D992" s="180" t="s">
        <v>3264</v>
      </c>
      <c r="E992" s="180"/>
    </row>
    <row r="993" spans="1:5" x14ac:dyDescent="0.25">
      <c r="A993" s="180" t="s">
        <v>3263</v>
      </c>
      <c r="B993" s="181">
        <v>2224</v>
      </c>
      <c r="C993" s="180" t="s">
        <v>3268</v>
      </c>
      <c r="D993" s="180" t="s">
        <v>3264</v>
      </c>
      <c r="E993" s="180"/>
    </row>
    <row r="994" spans="1:5" x14ac:dyDescent="0.25">
      <c r="A994" s="180" t="s">
        <v>3263</v>
      </c>
      <c r="B994" s="181">
        <v>2224</v>
      </c>
      <c r="C994" s="180" t="s">
        <v>3269</v>
      </c>
      <c r="D994" s="180" t="s">
        <v>3264</v>
      </c>
      <c r="E994" s="180"/>
    </row>
    <row r="995" spans="1:5" x14ac:dyDescent="0.25">
      <c r="A995" s="180" t="s">
        <v>3263</v>
      </c>
      <c r="B995" s="181">
        <v>2224</v>
      </c>
      <c r="C995" s="180" t="s">
        <v>3270</v>
      </c>
      <c r="D995" s="180" t="s">
        <v>3264</v>
      </c>
      <c r="E995" s="180"/>
    </row>
    <row r="996" spans="1:5" x14ac:dyDescent="0.25">
      <c r="A996" s="180" t="s">
        <v>3263</v>
      </c>
      <c r="B996" s="181">
        <v>2224</v>
      </c>
      <c r="C996" s="180" t="s">
        <v>3271</v>
      </c>
      <c r="D996" s="180" t="s">
        <v>3264</v>
      </c>
      <c r="E996" s="180"/>
    </row>
    <row r="997" spans="1:5" x14ac:dyDescent="0.25">
      <c r="A997" s="180" t="s">
        <v>3272</v>
      </c>
      <c r="B997" s="181">
        <v>2225</v>
      </c>
      <c r="C997" s="180" t="s">
        <v>3273</v>
      </c>
      <c r="D997" s="180"/>
      <c r="E997" s="180"/>
    </row>
    <row r="998" spans="1:5" x14ac:dyDescent="0.25">
      <c r="A998" s="180" t="s">
        <v>3272</v>
      </c>
      <c r="B998" s="181">
        <v>2225</v>
      </c>
      <c r="C998" s="180" t="s">
        <v>3274</v>
      </c>
      <c r="D998" s="180" t="s">
        <v>3273</v>
      </c>
      <c r="E998" s="180"/>
    </row>
    <row r="999" spans="1:5" x14ac:dyDescent="0.25">
      <c r="A999" s="180" t="s">
        <v>3272</v>
      </c>
      <c r="B999" s="181">
        <v>2225</v>
      </c>
      <c r="C999" s="180" t="s">
        <v>3275</v>
      </c>
      <c r="D999" s="180" t="s">
        <v>3273</v>
      </c>
      <c r="E999" s="180"/>
    </row>
    <row r="1000" spans="1:5" x14ac:dyDescent="0.25">
      <c r="A1000" s="180" t="s">
        <v>3276</v>
      </c>
      <c r="B1000" s="181">
        <v>2228</v>
      </c>
      <c r="C1000" s="180" t="s">
        <v>3277</v>
      </c>
      <c r="D1000" s="180" t="s">
        <v>3278</v>
      </c>
      <c r="E1000" s="180"/>
    </row>
    <row r="1001" spans="1:5" x14ac:dyDescent="0.25">
      <c r="A1001" s="180" t="s">
        <v>3276</v>
      </c>
      <c r="B1001" s="181">
        <v>2228</v>
      </c>
      <c r="C1001" s="180" t="s">
        <v>3279</v>
      </c>
      <c r="D1001" s="180" t="s">
        <v>3278</v>
      </c>
      <c r="E1001" s="180"/>
    </row>
    <row r="1002" spans="1:5" x14ac:dyDescent="0.25">
      <c r="A1002" s="180" t="s">
        <v>3276</v>
      </c>
      <c r="B1002" s="181">
        <v>2228</v>
      </c>
      <c r="C1002" s="180" t="s">
        <v>3278</v>
      </c>
      <c r="D1002" s="180"/>
      <c r="E1002" s="180"/>
    </row>
    <row r="1003" spans="1:5" x14ac:dyDescent="0.25">
      <c r="A1003" s="180" t="s">
        <v>3280</v>
      </c>
      <c r="B1003" s="181">
        <v>2229</v>
      </c>
      <c r="C1003" s="180" t="s">
        <v>3281</v>
      </c>
      <c r="D1003" s="180" t="s">
        <v>3282</v>
      </c>
      <c r="E1003" s="180"/>
    </row>
    <row r="1004" spans="1:5" x14ac:dyDescent="0.25">
      <c r="A1004" s="180" t="s">
        <v>3280</v>
      </c>
      <c r="B1004" s="181">
        <v>2229</v>
      </c>
      <c r="C1004" s="180" t="s">
        <v>3282</v>
      </c>
      <c r="D1004" s="180"/>
      <c r="E1004" s="180"/>
    </row>
    <row r="1005" spans="1:5" x14ac:dyDescent="0.25">
      <c r="A1005" s="180" t="s">
        <v>3280</v>
      </c>
      <c r="B1005" s="181">
        <v>2229</v>
      </c>
      <c r="C1005" s="180" t="s">
        <v>3283</v>
      </c>
      <c r="D1005" s="180" t="s">
        <v>3282</v>
      </c>
      <c r="E1005" s="180"/>
    </row>
    <row r="1006" spans="1:5" x14ac:dyDescent="0.25">
      <c r="A1006" s="180" t="s">
        <v>3280</v>
      </c>
      <c r="B1006" s="181">
        <v>2229</v>
      </c>
      <c r="C1006" s="180" t="s">
        <v>3284</v>
      </c>
      <c r="D1006" s="180" t="s">
        <v>3282</v>
      </c>
      <c r="E1006" s="180"/>
    </row>
    <row r="1007" spans="1:5" x14ac:dyDescent="0.25">
      <c r="A1007" s="180" t="s">
        <v>3285</v>
      </c>
      <c r="B1007" s="181">
        <v>2230</v>
      </c>
      <c r="C1007" s="180" t="s">
        <v>3286</v>
      </c>
      <c r="D1007" s="180" t="s">
        <v>3287</v>
      </c>
      <c r="E1007" s="180"/>
    </row>
    <row r="1008" spans="1:5" x14ac:dyDescent="0.25">
      <c r="A1008" s="180" t="s">
        <v>3285</v>
      </c>
      <c r="B1008" s="181">
        <v>2230</v>
      </c>
      <c r="C1008" s="180" t="s">
        <v>3288</v>
      </c>
      <c r="D1008" s="180" t="s">
        <v>3287</v>
      </c>
      <c r="E1008" s="180"/>
    </row>
    <row r="1009" spans="1:5" x14ac:dyDescent="0.25">
      <c r="A1009" s="180" t="s">
        <v>3285</v>
      </c>
      <c r="B1009" s="181">
        <v>2230</v>
      </c>
      <c r="C1009" s="180" t="s">
        <v>3289</v>
      </c>
      <c r="D1009" s="180" t="s">
        <v>3287</v>
      </c>
      <c r="E1009" s="180"/>
    </row>
    <row r="1010" spans="1:5" x14ac:dyDescent="0.25">
      <c r="A1010" s="180" t="s">
        <v>3285</v>
      </c>
      <c r="B1010" s="181">
        <v>2230</v>
      </c>
      <c r="C1010" s="180" t="s">
        <v>3287</v>
      </c>
      <c r="D1010" s="180"/>
      <c r="E1010" s="180"/>
    </row>
    <row r="1011" spans="1:5" x14ac:dyDescent="0.25">
      <c r="A1011" s="180" t="s">
        <v>3285</v>
      </c>
      <c r="B1011" s="181">
        <v>2230</v>
      </c>
      <c r="C1011" s="180" t="s">
        <v>3290</v>
      </c>
      <c r="D1011" s="180" t="s">
        <v>3287</v>
      </c>
      <c r="E1011" s="180"/>
    </row>
    <row r="1012" spans="1:5" x14ac:dyDescent="0.25">
      <c r="A1012" s="180" t="s">
        <v>3285</v>
      </c>
      <c r="B1012" s="181">
        <v>2230</v>
      </c>
      <c r="C1012" s="180" t="s">
        <v>3291</v>
      </c>
      <c r="D1012" s="180" t="s">
        <v>3287</v>
      </c>
      <c r="E1012" s="180"/>
    </row>
    <row r="1013" spans="1:5" x14ac:dyDescent="0.25">
      <c r="A1013" s="180" t="s">
        <v>3285</v>
      </c>
      <c r="B1013" s="181">
        <v>2230</v>
      </c>
      <c r="C1013" s="180" t="s">
        <v>3292</v>
      </c>
      <c r="D1013" s="180" t="s">
        <v>3287</v>
      </c>
      <c r="E1013" s="180"/>
    </row>
    <row r="1014" spans="1:5" x14ac:dyDescent="0.25">
      <c r="A1014" s="180" t="s">
        <v>3293</v>
      </c>
      <c r="B1014" s="181">
        <v>2231</v>
      </c>
      <c r="C1014" s="180" t="s">
        <v>3294</v>
      </c>
      <c r="D1014" s="180"/>
      <c r="E1014" s="180"/>
    </row>
    <row r="1015" spans="1:5" x14ac:dyDescent="0.25">
      <c r="A1015" s="180" t="s">
        <v>3293</v>
      </c>
      <c r="B1015" s="181">
        <v>2231</v>
      </c>
      <c r="C1015" s="180" t="s">
        <v>3295</v>
      </c>
      <c r="D1015" s="180" t="s">
        <v>3294</v>
      </c>
      <c r="E1015" s="180"/>
    </row>
    <row r="1016" spans="1:5" x14ac:dyDescent="0.25">
      <c r="A1016" s="180" t="s">
        <v>3293</v>
      </c>
      <c r="B1016" s="181">
        <v>2231</v>
      </c>
      <c r="C1016" s="180" t="s">
        <v>3296</v>
      </c>
      <c r="D1016" s="180" t="s">
        <v>3294</v>
      </c>
      <c r="E1016" s="180"/>
    </row>
    <row r="1017" spans="1:5" x14ac:dyDescent="0.25">
      <c r="A1017" s="180" t="s">
        <v>3293</v>
      </c>
      <c r="B1017" s="181">
        <v>2231</v>
      </c>
      <c r="C1017" s="180" t="s">
        <v>3297</v>
      </c>
      <c r="D1017" s="180" t="s">
        <v>3294</v>
      </c>
      <c r="E1017" s="180"/>
    </row>
    <row r="1018" spans="1:5" x14ac:dyDescent="0.25">
      <c r="A1018" s="180" t="s">
        <v>3298</v>
      </c>
      <c r="B1018" s="181">
        <v>2232</v>
      </c>
      <c r="C1018" s="180" t="s">
        <v>3299</v>
      </c>
      <c r="D1018" s="180" t="s">
        <v>3300</v>
      </c>
      <c r="E1018" s="180"/>
    </row>
    <row r="1019" spans="1:5" x14ac:dyDescent="0.25">
      <c r="A1019" s="180" t="s">
        <v>3298</v>
      </c>
      <c r="B1019" s="181">
        <v>2232</v>
      </c>
      <c r="C1019" s="180" t="s">
        <v>3301</v>
      </c>
      <c r="D1019" s="180" t="s">
        <v>3300</v>
      </c>
      <c r="E1019" s="180"/>
    </row>
    <row r="1020" spans="1:5" x14ac:dyDescent="0.25">
      <c r="A1020" s="180" t="s">
        <v>3298</v>
      </c>
      <c r="B1020" s="181">
        <v>2232</v>
      </c>
      <c r="C1020" s="180" t="s">
        <v>3300</v>
      </c>
      <c r="D1020" s="180"/>
      <c r="E1020" s="180"/>
    </row>
    <row r="1021" spans="1:5" x14ac:dyDescent="0.25">
      <c r="A1021" s="180" t="s">
        <v>3298</v>
      </c>
      <c r="B1021" s="181">
        <v>2232</v>
      </c>
      <c r="C1021" s="180" t="s">
        <v>3302</v>
      </c>
      <c r="D1021" s="180" t="s">
        <v>3300</v>
      </c>
      <c r="E1021" s="180"/>
    </row>
    <row r="1022" spans="1:5" x14ac:dyDescent="0.25">
      <c r="A1022" s="180" t="s">
        <v>3303</v>
      </c>
      <c r="B1022" s="181">
        <v>2233</v>
      </c>
      <c r="C1022" s="180" t="s">
        <v>3304</v>
      </c>
      <c r="D1022" s="180"/>
      <c r="E1022" s="180"/>
    </row>
    <row r="1023" spans="1:5" x14ac:dyDescent="0.25">
      <c r="A1023" s="180" t="s">
        <v>3303</v>
      </c>
      <c r="B1023" s="181">
        <v>2234</v>
      </c>
      <c r="C1023" s="180" t="s">
        <v>3305</v>
      </c>
      <c r="D1023" s="180"/>
      <c r="E1023" s="180"/>
    </row>
    <row r="1024" spans="1:5" x14ac:dyDescent="0.25">
      <c r="A1024" s="180" t="s">
        <v>3306</v>
      </c>
      <c r="B1024" s="181">
        <v>2235</v>
      </c>
      <c r="C1024" s="180" t="s">
        <v>3307</v>
      </c>
      <c r="D1024" s="180"/>
      <c r="E1024" s="180"/>
    </row>
    <row r="1025" spans="1:5" x14ac:dyDescent="0.25">
      <c r="A1025" s="180" t="s">
        <v>3308</v>
      </c>
      <c r="B1025" s="181">
        <v>2236</v>
      </c>
      <c r="C1025" s="180" t="s">
        <v>3309</v>
      </c>
      <c r="D1025" s="180"/>
      <c r="E1025" s="180"/>
    </row>
    <row r="1026" spans="1:5" x14ac:dyDescent="0.25">
      <c r="A1026" s="180" t="s">
        <v>3308</v>
      </c>
      <c r="B1026" s="181">
        <v>2236</v>
      </c>
      <c r="C1026" s="180" t="s">
        <v>3310</v>
      </c>
      <c r="D1026" s="180" t="s">
        <v>3309</v>
      </c>
      <c r="E1026" s="180"/>
    </row>
    <row r="1027" spans="1:5" x14ac:dyDescent="0.25">
      <c r="A1027" s="180" t="s">
        <v>3308</v>
      </c>
      <c r="B1027" s="181">
        <v>2236</v>
      </c>
      <c r="C1027" s="180" t="s">
        <v>3311</v>
      </c>
      <c r="D1027" s="180" t="s">
        <v>3309</v>
      </c>
      <c r="E1027" s="180"/>
    </row>
    <row r="1028" spans="1:5" x14ac:dyDescent="0.25">
      <c r="A1028" s="180" t="s">
        <v>3312</v>
      </c>
      <c r="B1028" s="181">
        <v>2237</v>
      </c>
      <c r="C1028" s="180" t="s">
        <v>3313</v>
      </c>
      <c r="D1028" s="180"/>
      <c r="E1028" s="180"/>
    </row>
    <row r="1029" spans="1:5" x14ac:dyDescent="0.25">
      <c r="A1029" s="180" t="s">
        <v>3312</v>
      </c>
      <c r="B1029" s="181">
        <v>2237</v>
      </c>
      <c r="C1029" s="180" t="s">
        <v>3314</v>
      </c>
      <c r="D1029" s="180" t="s">
        <v>3313</v>
      </c>
      <c r="E1029" s="180"/>
    </row>
    <row r="1030" spans="1:5" x14ac:dyDescent="0.25">
      <c r="A1030" s="180" t="s">
        <v>3315</v>
      </c>
      <c r="B1030" s="181">
        <v>2238</v>
      </c>
      <c r="C1030" s="180" t="s">
        <v>3316</v>
      </c>
      <c r="D1030" s="180"/>
      <c r="E1030" s="180"/>
    </row>
    <row r="1031" spans="1:5" x14ac:dyDescent="0.25">
      <c r="A1031" s="180" t="s">
        <v>3315</v>
      </c>
      <c r="B1031" s="181">
        <v>2238</v>
      </c>
      <c r="C1031" s="180" t="s">
        <v>3317</v>
      </c>
      <c r="D1031" s="180" t="s">
        <v>3316</v>
      </c>
      <c r="E1031" s="180"/>
    </row>
    <row r="1032" spans="1:5" x14ac:dyDescent="0.25">
      <c r="A1032" s="180" t="s">
        <v>3315</v>
      </c>
      <c r="B1032" s="181">
        <v>2238</v>
      </c>
      <c r="C1032" s="180" t="s">
        <v>3318</v>
      </c>
      <c r="D1032" s="180" t="s">
        <v>3316</v>
      </c>
      <c r="E1032" s="180"/>
    </row>
    <row r="1033" spans="1:5" x14ac:dyDescent="0.25">
      <c r="A1033" s="180" t="s">
        <v>3319</v>
      </c>
      <c r="B1033" s="181">
        <v>2239</v>
      </c>
      <c r="C1033" s="180" t="s">
        <v>3320</v>
      </c>
      <c r="D1033" s="180"/>
      <c r="E1033" s="180"/>
    </row>
    <row r="1034" spans="1:5" x14ac:dyDescent="0.25">
      <c r="A1034" s="180" t="s">
        <v>3319</v>
      </c>
      <c r="B1034" s="181">
        <v>2239</v>
      </c>
      <c r="C1034" s="180" t="s">
        <v>3321</v>
      </c>
      <c r="D1034" s="180" t="s">
        <v>3320</v>
      </c>
      <c r="E1034" s="180"/>
    </row>
    <row r="1035" spans="1:5" x14ac:dyDescent="0.25">
      <c r="A1035" s="180" t="s">
        <v>3322</v>
      </c>
      <c r="B1035" s="181">
        <v>2240</v>
      </c>
      <c r="C1035" s="180" t="s">
        <v>3323</v>
      </c>
      <c r="D1035" s="180"/>
      <c r="E1035" s="180"/>
    </row>
    <row r="1036" spans="1:5" x14ac:dyDescent="0.25">
      <c r="A1036" s="180" t="s">
        <v>3322</v>
      </c>
      <c r="B1036" s="181">
        <v>2240</v>
      </c>
      <c r="C1036" s="180" t="s">
        <v>3324</v>
      </c>
      <c r="D1036" s="180" t="s">
        <v>3323</v>
      </c>
      <c r="E1036" s="180"/>
    </row>
    <row r="1037" spans="1:5" x14ac:dyDescent="0.25">
      <c r="A1037" s="180" t="s">
        <v>3325</v>
      </c>
      <c r="B1037" s="181">
        <v>2241</v>
      </c>
      <c r="C1037" s="180" t="s">
        <v>3326</v>
      </c>
      <c r="D1037" s="180" t="s">
        <v>3327</v>
      </c>
      <c r="E1037" s="180"/>
    </row>
    <row r="1038" spans="1:5" x14ac:dyDescent="0.25">
      <c r="A1038" s="180" t="s">
        <v>3325</v>
      </c>
      <c r="B1038" s="181">
        <v>2241</v>
      </c>
      <c r="C1038" s="180" t="s">
        <v>3328</v>
      </c>
      <c r="D1038" s="180" t="s">
        <v>3327</v>
      </c>
      <c r="E1038" s="180"/>
    </row>
    <row r="1039" spans="1:5" x14ac:dyDescent="0.25">
      <c r="A1039" s="180" t="s">
        <v>3325</v>
      </c>
      <c r="B1039" s="181">
        <v>2241</v>
      </c>
      <c r="C1039" s="180" t="s">
        <v>3327</v>
      </c>
      <c r="D1039" s="180"/>
      <c r="E1039" s="180"/>
    </row>
    <row r="1040" spans="1:5" x14ac:dyDescent="0.25">
      <c r="A1040" s="180" t="s">
        <v>3325</v>
      </c>
      <c r="B1040" s="181">
        <v>2241</v>
      </c>
      <c r="C1040" s="180" t="s">
        <v>3329</v>
      </c>
      <c r="D1040" s="180" t="s">
        <v>3327</v>
      </c>
      <c r="E1040" s="180"/>
    </row>
    <row r="1041" spans="1:5" x14ac:dyDescent="0.25">
      <c r="A1041" s="180" t="s">
        <v>3330</v>
      </c>
      <c r="B1041" s="181">
        <v>2242</v>
      </c>
      <c r="C1041" s="180" t="s">
        <v>3331</v>
      </c>
      <c r="D1041" s="180"/>
      <c r="E1041" s="180"/>
    </row>
    <row r="1042" spans="1:5" x14ac:dyDescent="0.25">
      <c r="A1042" s="180" t="s">
        <v>3332</v>
      </c>
      <c r="B1042" s="181">
        <v>2243</v>
      </c>
      <c r="C1042" s="180" t="s">
        <v>3333</v>
      </c>
      <c r="D1042" s="180"/>
      <c r="E1042" s="180"/>
    </row>
    <row r="1043" spans="1:5" x14ac:dyDescent="0.25">
      <c r="A1043" s="180" t="s">
        <v>3332</v>
      </c>
      <c r="B1043" s="181">
        <v>2243</v>
      </c>
      <c r="C1043" s="180" t="s">
        <v>3334</v>
      </c>
      <c r="D1043" s="180" t="s">
        <v>3333</v>
      </c>
      <c r="E1043" s="180"/>
    </row>
    <row r="1044" spans="1:5" x14ac:dyDescent="0.25">
      <c r="A1044" s="180" t="s">
        <v>3332</v>
      </c>
      <c r="B1044" s="181">
        <v>2243</v>
      </c>
      <c r="C1044" s="180" t="s">
        <v>3335</v>
      </c>
      <c r="D1044" s="180" t="s">
        <v>3333</v>
      </c>
      <c r="E1044" s="180"/>
    </row>
    <row r="1045" spans="1:5" x14ac:dyDescent="0.25">
      <c r="A1045" s="180" t="s">
        <v>3336</v>
      </c>
      <c r="B1045" s="181">
        <v>2244</v>
      </c>
      <c r="C1045" s="180" t="s">
        <v>3337</v>
      </c>
      <c r="D1045" s="180" t="s">
        <v>3338</v>
      </c>
      <c r="E1045" s="180"/>
    </row>
    <row r="1046" spans="1:5" x14ac:dyDescent="0.25">
      <c r="A1046" s="180" t="s">
        <v>3336</v>
      </c>
      <c r="B1046" s="181">
        <v>2244</v>
      </c>
      <c r="C1046" s="180" t="s">
        <v>3338</v>
      </c>
      <c r="D1046" s="180"/>
      <c r="E1046" s="180"/>
    </row>
    <row r="1047" spans="1:5" x14ac:dyDescent="0.25">
      <c r="A1047" s="180" t="s">
        <v>3336</v>
      </c>
      <c r="B1047" s="181">
        <v>2244</v>
      </c>
      <c r="C1047" s="180" t="s">
        <v>3339</v>
      </c>
      <c r="D1047" s="180" t="s">
        <v>3338</v>
      </c>
      <c r="E1047" s="180"/>
    </row>
    <row r="1048" spans="1:5" x14ac:dyDescent="0.25">
      <c r="A1048" s="180" t="s">
        <v>3336</v>
      </c>
      <c r="B1048" s="181">
        <v>2244</v>
      </c>
      <c r="C1048" s="180" t="s">
        <v>3340</v>
      </c>
      <c r="D1048" s="180" t="s">
        <v>3338</v>
      </c>
      <c r="E1048" s="180"/>
    </row>
    <row r="1049" spans="1:5" x14ac:dyDescent="0.25">
      <c r="A1049" s="180" t="s">
        <v>3336</v>
      </c>
      <c r="B1049" s="181">
        <v>2244</v>
      </c>
      <c r="C1049" s="180" t="s">
        <v>3341</v>
      </c>
      <c r="D1049" s="180" t="s">
        <v>3338</v>
      </c>
      <c r="E1049" s="180"/>
    </row>
    <row r="1050" spans="1:5" x14ac:dyDescent="0.25">
      <c r="A1050" s="180" t="s">
        <v>3342</v>
      </c>
      <c r="B1050" s="181">
        <v>2245</v>
      </c>
      <c r="C1050" s="180" t="s">
        <v>3343</v>
      </c>
      <c r="D1050" s="180"/>
      <c r="E1050" s="180"/>
    </row>
    <row r="1051" spans="1:5" x14ac:dyDescent="0.25">
      <c r="A1051" s="180" t="s">
        <v>3342</v>
      </c>
      <c r="B1051" s="181">
        <v>2245</v>
      </c>
      <c r="C1051" s="180" t="s">
        <v>3344</v>
      </c>
      <c r="D1051" s="180" t="s">
        <v>3343</v>
      </c>
      <c r="E1051" s="180"/>
    </row>
    <row r="1052" spans="1:5" x14ac:dyDescent="0.25">
      <c r="A1052" s="180" t="s">
        <v>3342</v>
      </c>
      <c r="B1052" s="181">
        <v>2245</v>
      </c>
      <c r="C1052" s="180" t="s">
        <v>3345</v>
      </c>
      <c r="D1052" s="180" t="s">
        <v>3343</v>
      </c>
      <c r="E1052" s="180"/>
    </row>
    <row r="1053" spans="1:5" x14ac:dyDescent="0.25">
      <c r="A1053" s="180" t="s">
        <v>3342</v>
      </c>
      <c r="B1053" s="181">
        <v>2245</v>
      </c>
      <c r="C1053" s="180" t="s">
        <v>3346</v>
      </c>
      <c r="D1053" s="180" t="s">
        <v>3343</v>
      </c>
      <c r="E1053" s="180"/>
    </row>
    <row r="1054" spans="1:5" x14ac:dyDescent="0.25">
      <c r="A1054" s="180" t="s">
        <v>3342</v>
      </c>
      <c r="B1054" s="181">
        <v>2245</v>
      </c>
      <c r="C1054" s="180" t="s">
        <v>3347</v>
      </c>
      <c r="D1054" s="180" t="s">
        <v>3343</v>
      </c>
      <c r="E1054" s="180"/>
    </row>
    <row r="1055" spans="1:5" x14ac:dyDescent="0.25">
      <c r="A1055" s="180" t="s">
        <v>3342</v>
      </c>
      <c r="B1055" s="181">
        <v>2245</v>
      </c>
      <c r="C1055" s="180" t="s">
        <v>3348</v>
      </c>
      <c r="D1055" s="180" t="s">
        <v>3343</v>
      </c>
      <c r="E1055" s="180"/>
    </row>
    <row r="1056" spans="1:5" x14ac:dyDescent="0.25">
      <c r="A1056" s="180" t="s">
        <v>3342</v>
      </c>
      <c r="B1056" s="181">
        <v>2245</v>
      </c>
      <c r="C1056" s="180" t="s">
        <v>3349</v>
      </c>
      <c r="D1056" s="180" t="s">
        <v>3343</v>
      </c>
      <c r="E1056" s="180"/>
    </row>
    <row r="1057" spans="1:5" x14ac:dyDescent="0.25">
      <c r="A1057" s="180" t="s">
        <v>3342</v>
      </c>
      <c r="B1057" s="181">
        <v>2245</v>
      </c>
      <c r="C1057" s="180" t="s">
        <v>3350</v>
      </c>
      <c r="D1057" s="180" t="s">
        <v>3343</v>
      </c>
      <c r="E1057" s="180"/>
    </row>
    <row r="1058" spans="1:5" x14ac:dyDescent="0.25">
      <c r="A1058" s="180" t="s">
        <v>3351</v>
      </c>
      <c r="B1058" s="181">
        <v>2246</v>
      </c>
      <c r="C1058" s="180" t="s">
        <v>3352</v>
      </c>
      <c r="D1058" s="180" t="s">
        <v>3353</v>
      </c>
      <c r="E1058" s="180"/>
    </row>
    <row r="1059" spans="1:5" x14ac:dyDescent="0.25">
      <c r="A1059" s="180" t="s">
        <v>3351</v>
      </c>
      <c r="B1059" s="181">
        <v>2246</v>
      </c>
      <c r="C1059" s="180" t="s">
        <v>3353</v>
      </c>
      <c r="D1059" s="180"/>
      <c r="E1059" s="180"/>
    </row>
    <row r="1060" spans="1:5" x14ac:dyDescent="0.25">
      <c r="A1060" s="180" t="s">
        <v>3351</v>
      </c>
      <c r="B1060" s="181">
        <v>2246</v>
      </c>
      <c r="C1060" s="180" t="s">
        <v>3354</v>
      </c>
      <c r="D1060" s="180" t="s">
        <v>3353</v>
      </c>
      <c r="E1060" s="180"/>
    </row>
    <row r="1061" spans="1:5" x14ac:dyDescent="0.25">
      <c r="A1061" s="180" t="s">
        <v>3351</v>
      </c>
      <c r="B1061" s="181">
        <v>2246</v>
      </c>
      <c r="C1061" s="180" t="s">
        <v>3355</v>
      </c>
      <c r="D1061" s="180" t="s">
        <v>3353</v>
      </c>
      <c r="E1061" s="180"/>
    </row>
    <row r="1062" spans="1:5" x14ac:dyDescent="0.25">
      <c r="A1062" s="180" t="s">
        <v>3351</v>
      </c>
      <c r="B1062" s="181">
        <v>2246</v>
      </c>
      <c r="C1062" s="180" t="s">
        <v>3356</v>
      </c>
      <c r="D1062" s="180" t="s">
        <v>3353</v>
      </c>
      <c r="E1062" s="180"/>
    </row>
    <row r="1063" spans="1:5" x14ac:dyDescent="0.25">
      <c r="A1063" s="180" t="s">
        <v>3351</v>
      </c>
      <c r="B1063" s="181">
        <v>2246</v>
      </c>
      <c r="C1063" s="180" t="s">
        <v>3357</v>
      </c>
      <c r="D1063" s="180" t="s">
        <v>3353</v>
      </c>
      <c r="E1063" s="180"/>
    </row>
    <row r="1064" spans="1:5" x14ac:dyDescent="0.25">
      <c r="A1064" s="180" t="s">
        <v>3358</v>
      </c>
      <c r="B1064" s="181">
        <v>2247</v>
      </c>
      <c r="C1064" s="180" t="s">
        <v>3359</v>
      </c>
      <c r="D1064" s="180"/>
      <c r="E1064" s="180"/>
    </row>
    <row r="1065" spans="1:5" x14ac:dyDescent="0.25">
      <c r="A1065" s="180" t="s">
        <v>3358</v>
      </c>
      <c r="B1065" s="181">
        <v>2247</v>
      </c>
      <c r="C1065" s="180" t="s">
        <v>3360</v>
      </c>
      <c r="D1065" s="180" t="s">
        <v>3359</v>
      </c>
      <c r="E1065" s="180"/>
    </row>
    <row r="1066" spans="1:5" x14ac:dyDescent="0.25">
      <c r="A1066" s="180" t="s">
        <v>3358</v>
      </c>
      <c r="B1066" s="181">
        <v>2247</v>
      </c>
      <c r="C1066" s="180" t="s">
        <v>3361</v>
      </c>
      <c r="D1066" s="180" t="s">
        <v>3359</v>
      </c>
      <c r="E1066" s="180"/>
    </row>
    <row r="1067" spans="1:5" x14ac:dyDescent="0.25">
      <c r="A1067" s="180" t="s">
        <v>3358</v>
      </c>
      <c r="B1067" s="181">
        <v>2247</v>
      </c>
      <c r="C1067" s="180" t="s">
        <v>3362</v>
      </c>
      <c r="D1067" s="180" t="s">
        <v>3359</v>
      </c>
      <c r="E1067" s="180"/>
    </row>
    <row r="1068" spans="1:5" x14ac:dyDescent="0.25">
      <c r="A1068" s="180" t="s">
        <v>3363</v>
      </c>
      <c r="B1068" s="181">
        <v>2248</v>
      </c>
      <c r="C1068" s="180" t="s">
        <v>3364</v>
      </c>
      <c r="D1068" s="180"/>
      <c r="E1068" s="180"/>
    </row>
    <row r="1069" spans="1:5" x14ac:dyDescent="0.25">
      <c r="A1069" s="180" t="s">
        <v>3363</v>
      </c>
      <c r="B1069" s="181">
        <v>2248</v>
      </c>
      <c r="C1069" s="180" t="s">
        <v>3365</v>
      </c>
      <c r="D1069" s="180" t="s">
        <v>3364</v>
      </c>
      <c r="E1069" s="180"/>
    </row>
    <row r="1070" spans="1:5" x14ac:dyDescent="0.25">
      <c r="A1070" s="180" t="s">
        <v>3363</v>
      </c>
      <c r="B1070" s="181">
        <v>2248</v>
      </c>
      <c r="C1070" s="180" t="s">
        <v>3366</v>
      </c>
      <c r="D1070" s="180" t="s">
        <v>3364</v>
      </c>
      <c r="E1070" s="180"/>
    </row>
    <row r="1071" spans="1:5" x14ac:dyDescent="0.25">
      <c r="A1071" s="180" t="s">
        <v>3363</v>
      </c>
      <c r="B1071" s="181">
        <v>2248</v>
      </c>
      <c r="C1071" s="180" t="s">
        <v>3367</v>
      </c>
      <c r="D1071" s="180" t="s">
        <v>3364</v>
      </c>
      <c r="E1071" s="180"/>
    </row>
    <row r="1072" spans="1:5" x14ac:dyDescent="0.25">
      <c r="A1072" s="180" t="s">
        <v>3363</v>
      </c>
      <c r="B1072" s="181">
        <v>2248</v>
      </c>
      <c r="C1072" s="180" t="s">
        <v>3368</v>
      </c>
      <c r="D1072" s="180" t="s">
        <v>3364</v>
      </c>
      <c r="E1072" s="180"/>
    </row>
    <row r="1073" spans="1:5" x14ac:dyDescent="0.25">
      <c r="A1073" s="180" t="s">
        <v>3363</v>
      </c>
      <c r="B1073" s="181">
        <v>2248</v>
      </c>
      <c r="C1073" s="180" t="s">
        <v>3369</v>
      </c>
      <c r="D1073" s="180" t="s">
        <v>3364</v>
      </c>
      <c r="E1073" s="180"/>
    </row>
    <row r="1074" spans="1:5" x14ac:dyDescent="0.25">
      <c r="A1074" s="180" t="s">
        <v>3370</v>
      </c>
      <c r="B1074" s="181">
        <v>2249</v>
      </c>
      <c r="C1074" s="180" t="s">
        <v>3371</v>
      </c>
      <c r="D1074" s="180"/>
      <c r="E1074" s="180"/>
    </row>
    <row r="1075" spans="1:5" x14ac:dyDescent="0.25">
      <c r="A1075" s="180" t="s">
        <v>3370</v>
      </c>
      <c r="B1075" s="181">
        <v>2249</v>
      </c>
      <c r="C1075" s="180" t="s">
        <v>3372</v>
      </c>
      <c r="D1075" s="180" t="s">
        <v>3371</v>
      </c>
      <c r="E1075" s="180"/>
    </row>
    <row r="1076" spans="1:5" x14ac:dyDescent="0.25">
      <c r="A1076" s="180" t="s">
        <v>3370</v>
      </c>
      <c r="B1076" s="181">
        <v>2249</v>
      </c>
      <c r="C1076" s="180" t="s">
        <v>3373</v>
      </c>
      <c r="D1076" s="180" t="s">
        <v>3371</v>
      </c>
      <c r="E1076" s="180"/>
    </row>
    <row r="1077" spans="1:5" x14ac:dyDescent="0.25">
      <c r="A1077" s="180" t="s">
        <v>3370</v>
      </c>
      <c r="B1077" s="181">
        <v>2249</v>
      </c>
      <c r="C1077" s="180" t="s">
        <v>3374</v>
      </c>
      <c r="D1077" s="180" t="s">
        <v>3371</v>
      </c>
      <c r="E1077" s="180"/>
    </row>
    <row r="1078" spans="1:5" x14ac:dyDescent="0.25">
      <c r="A1078" s="180" t="s">
        <v>3370</v>
      </c>
      <c r="B1078" s="181">
        <v>2249</v>
      </c>
      <c r="C1078" s="180" t="s">
        <v>3375</v>
      </c>
      <c r="D1078" s="180" t="s">
        <v>3371</v>
      </c>
      <c r="E1078" s="180"/>
    </row>
    <row r="1079" spans="1:5" x14ac:dyDescent="0.25">
      <c r="A1079" s="180" t="s">
        <v>3376</v>
      </c>
      <c r="B1079" s="181">
        <v>2250</v>
      </c>
      <c r="C1079" s="180" t="s">
        <v>3377</v>
      </c>
      <c r="D1079" s="180"/>
      <c r="E1079" s="180"/>
    </row>
    <row r="1080" spans="1:5" x14ac:dyDescent="0.25">
      <c r="A1080" s="180" t="s">
        <v>3376</v>
      </c>
      <c r="B1080" s="181">
        <v>2250</v>
      </c>
      <c r="C1080" s="180" t="s">
        <v>3378</v>
      </c>
      <c r="D1080" s="180" t="s">
        <v>3377</v>
      </c>
      <c r="E1080" s="180"/>
    </row>
    <row r="1081" spans="1:5" x14ac:dyDescent="0.25">
      <c r="A1081" s="180" t="s">
        <v>3376</v>
      </c>
      <c r="B1081" s="181">
        <v>2250</v>
      </c>
      <c r="C1081" s="180" t="s">
        <v>3379</v>
      </c>
      <c r="D1081" s="180" t="s">
        <v>3377</v>
      </c>
      <c r="E1081" s="180"/>
    </row>
    <row r="1082" spans="1:5" x14ac:dyDescent="0.25">
      <c r="A1082" s="180" t="s">
        <v>3380</v>
      </c>
      <c r="B1082" s="181">
        <v>2251</v>
      </c>
      <c r="C1082" s="180" t="s">
        <v>3381</v>
      </c>
      <c r="D1082" s="180"/>
      <c r="E1082" s="180"/>
    </row>
    <row r="1083" spans="1:5" x14ac:dyDescent="0.25">
      <c r="A1083" s="180" t="s">
        <v>3380</v>
      </c>
      <c r="B1083" s="181">
        <v>2251</v>
      </c>
      <c r="C1083" s="180" t="s">
        <v>3382</v>
      </c>
      <c r="D1083" s="180" t="s">
        <v>3381</v>
      </c>
      <c r="E1083" s="180"/>
    </row>
    <row r="1084" spans="1:5" x14ac:dyDescent="0.25">
      <c r="A1084" s="180" t="s">
        <v>3380</v>
      </c>
      <c r="B1084" s="181">
        <v>2251</v>
      </c>
      <c r="C1084" s="180" t="s">
        <v>3383</v>
      </c>
      <c r="D1084" s="180" t="s">
        <v>3381</v>
      </c>
      <c r="E1084" s="180"/>
    </row>
    <row r="1085" spans="1:5" x14ac:dyDescent="0.25">
      <c r="A1085" s="180" t="s">
        <v>3384</v>
      </c>
      <c r="B1085" s="181">
        <v>2252</v>
      </c>
      <c r="C1085" s="180" t="s">
        <v>3385</v>
      </c>
      <c r="D1085" s="180" t="s">
        <v>3386</v>
      </c>
      <c r="E1085" s="180"/>
    </row>
    <row r="1086" spans="1:5" x14ac:dyDescent="0.25">
      <c r="A1086" s="180" t="s">
        <v>3384</v>
      </c>
      <c r="B1086" s="181">
        <v>2252</v>
      </c>
      <c r="C1086" s="180" t="s">
        <v>3387</v>
      </c>
      <c r="D1086" s="180" t="s">
        <v>3386</v>
      </c>
      <c r="E1086" s="180"/>
    </row>
    <row r="1087" spans="1:5" x14ac:dyDescent="0.25">
      <c r="A1087" s="180" t="s">
        <v>3384</v>
      </c>
      <c r="B1087" s="181">
        <v>2252</v>
      </c>
      <c r="C1087" s="180" t="s">
        <v>3386</v>
      </c>
      <c r="D1087" s="180"/>
      <c r="E1087" s="180"/>
    </row>
    <row r="1088" spans="1:5" x14ac:dyDescent="0.25">
      <c r="A1088" s="180" t="s">
        <v>3384</v>
      </c>
      <c r="B1088" s="181">
        <v>2252</v>
      </c>
      <c r="C1088" s="180" t="s">
        <v>3388</v>
      </c>
      <c r="D1088" s="180" t="s">
        <v>3386</v>
      </c>
      <c r="E1088" s="180"/>
    </row>
    <row r="1089" spans="1:5" x14ac:dyDescent="0.25">
      <c r="A1089" s="180" t="s">
        <v>3389</v>
      </c>
      <c r="B1089" s="181">
        <v>2253</v>
      </c>
      <c r="C1089" s="180" t="s">
        <v>3390</v>
      </c>
      <c r="D1089" s="180"/>
      <c r="E1089" s="180"/>
    </row>
    <row r="1090" spans="1:5" x14ac:dyDescent="0.25">
      <c r="A1090" s="180" t="s">
        <v>3389</v>
      </c>
      <c r="B1090" s="181">
        <v>2253</v>
      </c>
      <c r="C1090" s="180" t="s">
        <v>3391</v>
      </c>
      <c r="D1090" s="180" t="s">
        <v>3390</v>
      </c>
      <c r="E1090" s="180"/>
    </row>
    <row r="1091" spans="1:5" x14ac:dyDescent="0.25">
      <c r="A1091" s="180" t="s">
        <v>3389</v>
      </c>
      <c r="B1091" s="181">
        <v>2254</v>
      </c>
      <c r="C1091" s="180" t="s">
        <v>3392</v>
      </c>
      <c r="D1091" s="180"/>
      <c r="E1091" s="180"/>
    </row>
    <row r="1092" spans="1:5" x14ac:dyDescent="0.25">
      <c r="A1092" s="180" t="s">
        <v>3389</v>
      </c>
      <c r="B1092" s="181">
        <v>2254</v>
      </c>
      <c r="C1092" s="180" t="s">
        <v>3393</v>
      </c>
      <c r="D1092" s="180" t="s">
        <v>3392</v>
      </c>
      <c r="E1092" s="180"/>
    </row>
    <row r="1093" spans="1:5" x14ac:dyDescent="0.25">
      <c r="A1093" s="180" t="s">
        <v>3389</v>
      </c>
      <c r="B1093" s="181">
        <v>2255</v>
      </c>
      <c r="C1093" s="180" t="s">
        <v>3394</v>
      </c>
      <c r="D1093" s="180"/>
      <c r="E1093" s="180"/>
    </row>
    <row r="1094" spans="1:5" x14ac:dyDescent="0.25">
      <c r="A1094" s="180" t="s">
        <v>3389</v>
      </c>
      <c r="B1094" s="181">
        <v>2255</v>
      </c>
      <c r="C1094" s="180" t="s">
        <v>3395</v>
      </c>
      <c r="D1094" s="180" t="s">
        <v>3394</v>
      </c>
      <c r="E1094" s="180"/>
    </row>
    <row r="1095" spans="1:5" x14ac:dyDescent="0.25">
      <c r="A1095" s="180" t="s">
        <v>3389</v>
      </c>
      <c r="B1095" s="181">
        <v>2255</v>
      </c>
      <c r="C1095" s="180" t="s">
        <v>3396</v>
      </c>
      <c r="D1095" s="180" t="s">
        <v>3394</v>
      </c>
      <c r="E1095" s="180"/>
    </row>
    <row r="1096" spans="1:5" x14ac:dyDescent="0.25">
      <c r="A1096" s="180" t="s">
        <v>3397</v>
      </c>
      <c r="B1096" s="181">
        <v>2256</v>
      </c>
      <c r="C1096" s="180" t="s">
        <v>3398</v>
      </c>
      <c r="D1096" s="180"/>
      <c r="E1096" s="180"/>
    </row>
    <row r="1097" spans="1:5" x14ac:dyDescent="0.25">
      <c r="A1097" s="180" t="s">
        <v>3397</v>
      </c>
      <c r="B1097" s="181">
        <v>2256</v>
      </c>
      <c r="C1097" s="180" t="s">
        <v>3399</v>
      </c>
      <c r="D1097" s="180" t="s">
        <v>3398</v>
      </c>
      <c r="E1097" s="180"/>
    </row>
    <row r="1098" spans="1:5" x14ac:dyDescent="0.25">
      <c r="A1098" s="180" t="s">
        <v>3397</v>
      </c>
      <c r="B1098" s="181">
        <v>2257</v>
      </c>
      <c r="C1098" s="180" t="s">
        <v>3400</v>
      </c>
      <c r="D1098" s="180"/>
      <c r="E1098" s="180"/>
    </row>
    <row r="1099" spans="1:5" x14ac:dyDescent="0.25">
      <c r="A1099" s="180" t="s">
        <v>3397</v>
      </c>
      <c r="B1099" s="181">
        <v>2257</v>
      </c>
      <c r="C1099" s="180" t="s">
        <v>3401</v>
      </c>
      <c r="D1099" s="180" t="s">
        <v>3400</v>
      </c>
      <c r="E1099" s="180"/>
    </row>
    <row r="1100" spans="1:5" x14ac:dyDescent="0.25">
      <c r="A1100" s="180" t="s">
        <v>3402</v>
      </c>
      <c r="B1100" s="181">
        <v>2258</v>
      </c>
      <c r="C1100" s="180" t="s">
        <v>3403</v>
      </c>
      <c r="D1100" s="180"/>
      <c r="E1100" s="180"/>
    </row>
    <row r="1101" spans="1:5" x14ac:dyDescent="0.25">
      <c r="A1101" s="180" t="s">
        <v>3402</v>
      </c>
      <c r="B1101" s="181">
        <v>2258</v>
      </c>
      <c r="C1101" s="180" t="s">
        <v>3404</v>
      </c>
      <c r="D1101" s="180" t="s">
        <v>3403</v>
      </c>
      <c r="E1101" s="180"/>
    </row>
    <row r="1102" spans="1:5" x14ac:dyDescent="0.25">
      <c r="A1102" s="180" t="s">
        <v>3402</v>
      </c>
      <c r="B1102" s="181">
        <v>2258</v>
      </c>
      <c r="C1102" s="180" t="s">
        <v>3405</v>
      </c>
      <c r="D1102" s="180" t="s">
        <v>3403</v>
      </c>
      <c r="E1102" s="180"/>
    </row>
    <row r="1103" spans="1:5" x14ac:dyDescent="0.25">
      <c r="A1103" s="180" t="s">
        <v>3402</v>
      </c>
      <c r="B1103" s="181">
        <v>2258</v>
      </c>
      <c r="C1103" s="180" t="s">
        <v>3406</v>
      </c>
      <c r="D1103" s="180" t="s">
        <v>3403</v>
      </c>
      <c r="E1103" s="180"/>
    </row>
    <row r="1104" spans="1:5" x14ac:dyDescent="0.25">
      <c r="A1104" s="180" t="s">
        <v>3397</v>
      </c>
      <c r="B1104" s="181">
        <v>2259</v>
      </c>
      <c r="C1104" s="180" t="s">
        <v>3407</v>
      </c>
      <c r="D1104" s="180"/>
      <c r="E1104" s="180"/>
    </row>
    <row r="1105" spans="1:5" x14ac:dyDescent="0.25">
      <c r="A1105" s="180" t="s">
        <v>3397</v>
      </c>
      <c r="B1105" s="181">
        <v>2259</v>
      </c>
      <c r="C1105" s="180" t="s">
        <v>3408</v>
      </c>
      <c r="D1105" s="180" t="s">
        <v>3407</v>
      </c>
      <c r="E1105" s="180"/>
    </row>
    <row r="1106" spans="1:5" x14ac:dyDescent="0.25">
      <c r="A1106" s="180" t="s">
        <v>3397</v>
      </c>
      <c r="B1106" s="181">
        <v>2259</v>
      </c>
      <c r="C1106" s="180" t="s">
        <v>3409</v>
      </c>
      <c r="D1106" s="180" t="s">
        <v>3407</v>
      </c>
      <c r="E1106" s="180"/>
    </row>
    <row r="1107" spans="1:5" x14ac:dyDescent="0.25">
      <c r="A1107" s="180" t="s">
        <v>3410</v>
      </c>
      <c r="B1107" s="181">
        <v>2260</v>
      </c>
      <c r="C1107" s="180" t="s">
        <v>3411</v>
      </c>
      <c r="D1107" s="180" t="s">
        <v>3412</v>
      </c>
      <c r="E1107" s="180"/>
    </row>
    <row r="1108" spans="1:5" x14ac:dyDescent="0.25">
      <c r="A1108" s="180" t="s">
        <v>3410</v>
      </c>
      <c r="B1108" s="181">
        <v>2260</v>
      </c>
      <c r="C1108" s="180" t="s">
        <v>3412</v>
      </c>
      <c r="D1108" s="180"/>
      <c r="E1108" s="180"/>
    </row>
    <row r="1109" spans="1:5" x14ac:dyDescent="0.25">
      <c r="A1109" s="180" t="s">
        <v>3410</v>
      </c>
      <c r="B1109" s="181">
        <v>2260</v>
      </c>
      <c r="C1109" s="180" t="s">
        <v>3413</v>
      </c>
      <c r="D1109" s="180" t="s">
        <v>3412</v>
      </c>
      <c r="E1109" s="180"/>
    </row>
    <row r="1110" spans="1:5" x14ac:dyDescent="0.25">
      <c r="A1110" s="180" t="s">
        <v>3414</v>
      </c>
      <c r="B1110" s="181">
        <v>2261</v>
      </c>
      <c r="C1110" s="180" t="s">
        <v>3415</v>
      </c>
      <c r="D1110" s="180" t="s">
        <v>3416</v>
      </c>
      <c r="E1110" s="180"/>
    </row>
    <row r="1111" spans="1:5" x14ac:dyDescent="0.25">
      <c r="A1111" s="180" t="s">
        <v>3414</v>
      </c>
      <c r="B1111" s="181">
        <v>2261</v>
      </c>
      <c r="C1111" s="180" t="s">
        <v>3417</v>
      </c>
      <c r="D1111" s="180" t="s">
        <v>3416</v>
      </c>
      <c r="E1111" s="180"/>
    </row>
    <row r="1112" spans="1:5" x14ac:dyDescent="0.25">
      <c r="A1112" s="180" t="s">
        <v>3414</v>
      </c>
      <c r="B1112" s="181">
        <v>2261</v>
      </c>
      <c r="C1112" s="180" t="s">
        <v>3416</v>
      </c>
      <c r="D1112" s="180"/>
      <c r="E1112" s="180"/>
    </row>
    <row r="1113" spans="1:5" x14ac:dyDescent="0.25">
      <c r="A1113" s="180" t="s">
        <v>3414</v>
      </c>
      <c r="B1113" s="181">
        <v>2261</v>
      </c>
      <c r="C1113" s="180" t="s">
        <v>3418</v>
      </c>
      <c r="D1113" s="180" t="s">
        <v>3416</v>
      </c>
      <c r="E1113" s="180"/>
    </row>
    <row r="1114" spans="1:5" x14ac:dyDescent="0.25">
      <c r="A1114" s="180" t="s">
        <v>3414</v>
      </c>
      <c r="B1114" s="181">
        <v>2262</v>
      </c>
      <c r="C1114" s="180" t="s">
        <v>3419</v>
      </c>
      <c r="D1114" s="180"/>
      <c r="E1114" s="180"/>
    </row>
    <row r="1115" spans="1:5" x14ac:dyDescent="0.25">
      <c r="A1115" s="180" t="s">
        <v>3420</v>
      </c>
      <c r="B1115" s="181">
        <v>2263</v>
      </c>
      <c r="C1115" s="180" t="s">
        <v>3421</v>
      </c>
      <c r="D1115" s="180" t="s">
        <v>3422</v>
      </c>
      <c r="E1115" s="180"/>
    </row>
    <row r="1116" spans="1:5" x14ac:dyDescent="0.25">
      <c r="A1116" s="180" t="s">
        <v>3420</v>
      </c>
      <c r="B1116" s="181">
        <v>2263</v>
      </c>
      <c r="C1116" s="180" t="s">
        <v>3422</v>
      </c>
      <c r="D1116" s="180"/>
      <c r="E1116" s="180"/>
    </row>
    <row r="1117" spans="1:5" x14ac:dyDescent="0.25">
      <c r="A1117" s="180" t="s">
        <v>3420</v>
      </c>
      <c r="B1117" s="181">
        <v>2263</v>
      </c>
      <c r="C1117" s="180" t="s">
        <v>3423</v>
      </c>
      <c r="D1117" s="180" t="s">
        <v>3422</v>
      </c>
      <c r="E1117" s="180"/>
    </row>
    <row r="1118" spans="1:5" x14ac:dyDescent="0.25">
      <c r="A1118" s="180" t="s">
        <v>3420</v>
      </c>
      <c r="B1118" s="181">
        <v>2263</v>
      </c>
      <c r="C1118" s="180" t="s">
        <v>3424</v>
      </c>
      <c r="D1118" s="180" t="s">
        <v>3422</v>
      </c>
      <c r="E1118" s="180"/>
    </row>
    <row r="1119" spans="1:5" x14ac:dyDescent="0.25">
      <c r="A1119" s="180" t="s">
        <v>3420</v>
      </c>
      <c r="B1119" s="181">
        <v>2263</v>
      </c>
      <c r="C1119" s="180" t="s">
        <v>3425</v>
      </c>
      <c r="D1119" s="180" t="s">
        <v>3422</v>
      </c>
      <c r="E1119" s="180"/>
    </row>
    <row r="1120" spans="1:5" x14ac:dyDescent="0.25">
      <c r="A1120" s="180" t="s">
        <v>3426</v>
      </c>
      <c r="B1120" s="181">
        <v>2264</v>
      </c>
      <c r="C1120" s="180" t="s">
        <v>3427</v>
      </c>
      <c r="D1120" s="180" t="s">
        <v>3428</v>
      </c>
      <c r="E1120" s="180"/>
    </row>
    <row r="1121" spans="1:5" x14ac:dyDescent="0.25">
      <c r="A1121" s="180" t="s">
        <v>3426</v>
      </c>
      <c r="B1121" s="181">
        <v>2264</v>
      </c>
      <c r="C1121" s="180" t="s">
        <v>3429</v>
      </c>
      <c r="D1121" s="180" t="s">
        <v>3428</v>
      </c>
      <c r="E1121" s="180"/>
    </row>
    <row r="1122" spans="1:5" x14ac:dyDescent="0.25">
      <c r="A1122" s="180" t="s">
        <v>3426</v>
      </c>
      <c r="B1122" s="181">
        <v>2264</v>
      </c>
      <c r="C1122" s="180" t="s">
        <v>3430</v>
      </c>
      <c r="D1122" s="180" t="s">
        <v>3428</v>
      </c>
      <c r="E1122" s="180"/>
    </row>
    <row r="1123" spans="1:5" x14ac:dyDescent="0.25">
      <c r="A1123" s="180" t="s">
        <v>3426</v>
      </c>
      <c r="B1123" s="181">
        <v>2264</v>
      </c>
      <c r="C1123" s="180" t="s">
        <v>3431</v>
      </c>
      <c r="D1123" s="180" t="s">
        <v>3428</v>
      </c>
      <c r="E1123" s="180"/>
    </row>
    <row r="1124" spans="1:5" x14ac:dyDescent="0.25">
      <c r="A1124" s="180" t="s">
        <v>3426</v>
      </c>
      <c r="B1124" s="181">
        <v>2264</v>
      </c>
      <c r="C1124" s="180" t="s">
        <v>3428</v>
      </c>
      <c r="D1124" s="180"/>
      <c r="E1124" s="180"/>
    </row>
    <row r="1125" spans="1:5" x14ac:dyDescent="0.25">
      <c r="A1125" s="180" t="s">
        <v>3426</v>
      </c>
      <c r="B1125" s="181">
        <v>2264</v>
      </c>
      <c r="C1125" s="180" t="s">
        <v>3432</v>
      </c>
      <c r="D1125" s="180" t="s">
        <v>3428</v>
      </c>
      <c r="E1125" s="180"/>
    </row>
    <row r="1126" spans="1:5" x14ac:dyDescent="0.25">
      <c r="A1126" s="180" t="s">
        <v>3426</v>
      </c>
      <c r="B1126" s="181">
        <v>2265</v>
      </c>
      <c r="C1126" s="180" t="s">
        <v>3433</v>
      </c>
      <c r="D1126" s="180" t="s">
        <v>3434</v>
      </c>
      <c r="E1126" s="180"/>
    </row>
    <row r="1127" spans="1:5" x14ac:dyDescent="0.25">
      <c r="A1127" s="180" t="s">
        <v>3426</v>
      </c>
      <c r="B1127" s="181">
        <v>2265</v>
      </c>
      <c r="C1127" s="180" t="s">
        <v>3434</v>
      </c>
      <c r="D1127" s="180"/>
      <c r="E1127" s="180"/>
    </row>
    <row r="1128" spans="1:5" x14ac:dyDescent="0.25">
      <c r="A1128" s="180" t="s">
        <v>3426</v>
      </c>
      <c r="B1128" s="181">
        <v>2265</v>
      </c>
      <c r="C1128" s="180" t="s">
        <v>3435</v>
      </c>
      <c r="D1128" s="180" t="s">
        <v>3434</v>
      </c>
      <c r="E1128" s="180"/>
    </row>
    <row r="1129" spans="1:5" x14ac:dyDescent="0.25">
      <c r="A1129" s="180" t="s">
        <v>3426</v>
      </c>
      <c r="B1129" s="181">
        <v>2265</v>
      </c>
      <c r="C1129" s="180" t="s">
        <v>3436</v>
      </c>
      <c r="D1129" s="180" t="s">
        <v>3434</v>
      </c>
      <c r="E1129" s="180"/>
    </row>
    <row r="1130" spans="1:5" x14ac:dyDescent="0.25">
      <c r="A1130" s="180" t="s">
        <v>3426</v>
      </c>
      <c r="B1130" s="181">
        <v>2265</v>
      </c>
      <c r="C1130" s="180" t="s">
        <v>3437</v>
      </c>
      <c r="D1130" s="180" t="s">
        <v>3434</v>
      </c>
      <c r="E1130" s="180"/>
    </row>
    <row r="1131" spans="1:5" x14ac:dyDescent="0.25">
      <c r="A1131" s="180" t="s">
        <v>3426</v>
      </c>
      <c r="B1131" s="181">
        <v>2265</v>
      </c>
      <c r="C1131" s="180" t="s">
        <v>3438</v>
      </c>
      <c r="D1131" s="180" t="s">
        <v>3434</v>
      </c>
      <c r="E1131" s="180"/>
    </row>
    <row r="1132" spans="1:5" x14ac:dyDescent="0.25">
      <c r="A1132" s="180" t="s">
        <v>3303</v>
      </c>
      <c r="B1132" s="181">
        <v>2266</v>
      </c>
      <c r="C1132" s="180" t="s">
        <v>3439</v>
      </c>
      <c r="D1132" s="180" t="s">
        <v>3440</v>
      </c>
      <c r="E1132" s="180"/>
    </row>
    <row r="1133" spans="1:5" x14ac:dyDescent="0.25">
      <c r="A1133" s="180" t="s">
        <v>3303</v>
      </c>
      <c r="B1133" s="181">
        <v>2266</v>
      </c>
      <c r="C1133" s="180" t="s">
        <v>3440</v>
      </c>
      <c r="D1133" s="180"/>
      <c r="E1133" s="180"/>
    </row>
    <row r="1134" spans="1:5" x14ac:dyDescent="0.25">
      <c r="A1134" s="180" t="s">
        <v>3441</v>
      </c>
      <c r="B1134" s="181">
        <v>2267</v>
      </c>
      <c r="C1134" s="180" t="s">
        <v>3442</v>
      </c>
      <c r="D1134" s="180"/>
      <c r="E1134" s="180"/>
    </row>
    <row r="1135" spans="1:5" x14ac:dyDescent="0.25">
      <c r="A1135" s="180" t="s">
        <v>3441</v>
      </c>
      <c r="B1135" s="181">
        <v>2267</v>
      </c>
      <c r="C1135" s="180" t="s">
        <v>3443</v>
      </c>
      <c r="D1135" s="180" t="s">
        <v>3442</v>
      </c>
      <c r="E1135" s="180"/>
    </row>
    <row r="1136" spans="1:5" x14ac:dyDescent="0.25">
      <c r="A1136" s="180" t="s">
        <v>3441</v>
      </c>
      <c r="B1136" s="181">
        <v>2267</v>
      </c>
      <c r="C1136" s="180" t="s">
        <v>3444</v>
      </c>
      <c r="D1136" s="180" t="s">
        <v>3442</v>
      </c>
      <c r="E1136" s="180"/>
    </row>
    <row r="1137" spans="1:5" x14ac:dyDescent="0.25">
      <c r="A1137" s="180" t="s">
        <v>3441</v>
      </c>
      <c r="B1137" s="181">
        <v>2267</v>
      </c>
      <c r="C1137" s="180" t="s">
        <v>3445</v>
      </c>
      <c r="D1137" s="180" t="s">
        <v>3442</v>
      </c>
      <c r="E1137" s="180"/>
    </row>
    <row r="1138" spans="1:5" x14ac:dyDescent="0.25">
      <c r="A1138" s="180" t="s">
        <v>3446</v>
      </c>
      <c r="B1138" s="181">
        <v>2268</v>
      </c>
      <c r="C1138" s="180" t="s">
        <v>3447</v>
      </c>
      <c r="D1138" s="180" t="s">
        <v>3448</v>
      </c>
      <c r="E1138" s="180"/>
    </row>
    <row r="1139" spans="1:5" x14ac:dyDescent="0.25">
      <c r="A1139" s="180" t="s">
        <v>3446</v>
      </c>
      <c r="B1139" s="181">
        <v>2268</v>
      </c>
      <c r="C1139" s="180" t="s">
        <v>3448</v>
      </c>
      <c r="D1139" s="180"/>
      <c r="E1139" s="180"/>
    </row>
    <row r="1140" spans="1:5" x14ac:dyDescent="0.25">
      <c r="A1140" s="180" t="s">
        <v>3449</v>
      </c>
      <c r="B1140" s="181">
        <v>2269</v>
      </c>
      <c r="C1140" s="180" t="s">
        <v>3450</v>
      </c>
      <c r="D1140" s="180" t="s">
        <v>3451</v>
      </c>
      <c r="E1140" s="180"/>
    </row>
    <row r="1141" spans="1:5" x14ac:dyDescent="0.25">
      <c r="A1141" s="180" t="s">
        <v>3449</v>
      </c>
      <c r="B1141" s="181">
        <v>2269</v>
      </c>
      <c r="C1141" s="180" t="s">
        <v>3452</v>
      </c>
      <c r="D1141" s="180" t="s">
        <v>3451</v>
      </c>
      <c r="E1141" s="180"/>
    </row>
    <row r="1142" spans="1:5" x14ac:dyDescent="0.25">
      <c r="A1142" s="180" t="s">
        <v>3449</v>
      </c>
      <c r="B1142" s="181">
        <v>2269</v>
      </c>
      <c r="C1142" s="180" t="s">
        <v>3451</v>
      </c>
      <c r="D1142" s="180"/>
      <c r="E1142" s="180"/>
    </row>
    <row r="1143" spans="1:5" x14ac:dyDescent="0.25">
      <c r="A1143" s="180" t="s">
        <v>3449</v>
      </c>
      <c r="B1143" s="181">
        <v>2270</v>
      </c>
      <c r="C1143" s="180" t="s">
        <v>3453</v>
      </c>
      <c r="D1143" s="180"/>
      <c r="E1143" s="180"/>
    </row>
    <row r="1144" spans="1:5" x14ac:dyDescent="0.25">
      <c r="A1144" s="180" t="s">
        <v>3446</v>
      </c>
      <c r="B1144" s="181">
        <v>2271</v>
      </c>
      <c r="C1144" s="180" t="s">
        <v>3454</v>
      </c>
      <c r="D1144" s="180" t="s">
        <v>3455</v>
      </c>
      <c r="E1144" s="180"/>
    </row>
    <row r="1145" spans="1:5" x14ac:dyDescent="0.25">
      <c r="A1145" s="180" t="s">
        <v>3446</v>
      </c>
      <c r="B1145" s="181">
        <v>2271</v>
      </c>
      <c r="C1145" s="180" t="s">
        <v>3456</v>
      </c>
      <c r="D1145" s="180" t="s">
        <v>3455</v>
      </c>
      <c r="E1145" s="180"/>
    </row>
    <row r="1146" spans="1:5" x14ac:dyDescent="0.25">
      <c r="A1146" s="180" t="s">
        <v>3446</v>
      </c>
      <c r="B1146" s="181">
        <v>2271</v>
      </c>
      <c r="C1146" s="180" t="s">
        <v>3455</v>
      </c>
      <c r="D1146" s="180"/>
      <c r="E1146" s="180"/>
    </row>
    <row r="1147" spans="1:5" x14ac:dyDescent="0.25">
      <c r="A1147" s="180" t="s">
        <v>3457</v>
      </c>
      <c r="B1147" s="181">
        <v>2272</v>
      </c>
      <c r="C1147" s="180" t="s">
        <v>3458</v>
      </c>
      <c r="D1147" s="180" t="s">
        <v>3459</v>
      </c>
      <c r="E1147" s="180"/>
    </row>
    <row r="1148" spans="1:5" x14ac:dyDescent="0.25">
      <c r="A1148" s="180" t="s">
        <v>3457</v>
      </c>
      <c r="B1148" s="181">
        <v>2272</v>
      </c>
      <c r="C1148" s="180" t="s">
        <v>3459</v>
      </c>
      <c r="D1148" s="180"/>
      <c r="E1148" s="180"/>
    </row>
    <row r="1149" spans="1:5" x14ac:dyDescent="0.25">
      <c r="A1149" s="180" t="s">
        <v>3460</v>
      </c>
      <c r="B1149" s="181">
        <v>2273</v>
      </c>
      <c r="C1149" s="180" t="s">
        <v>3461</v>
      </c>
      <c r="D1149" s="180"/>
      <c r="E1149" s="180"/>
    </row>
    <row r="1150" spans="1:5" x14ac:dyDescent="0.25">
      <c r="A1150" s="180" t="s">
        <v>3460</v>
      </c>
      <c r="B1150" s="181">
        <v>2273</v>
      </c>
      <c r="C1150" s="180" t="s">
        <v>3462</v>
      </c>
      <c r="D1150" s="180" t="s">
        <v>3461</v>
      </c>
      <c r="E1150" s="180"/>
    </row>
    <row r="1151" spans="1:5" x14ac:dyDescent="0.25">
      <c r="A1151" s="180" t="s">
        <v>3460</v>
      </c>
      <c r="B1151" s="181">
        <v>2273</v>
      </c>
      <c r="C1151" s="180" t="s">
        <v>3463</v>
      </c>
      <c r="D1151" s="180" t="s">
        <v>3461</v>
      </c>
      <c r="E1151" s="180"/>
    </row>
    <row r="1152" spans="1:5" x14ac:dyDescent="0.25">
      <c r="A1152" s="180" t="s">
        <v>3464</v>
      </c>
      <c r="B1152" s="181">
        <v>2274</v>
      </c>
      <c r="C1152" s="180" t="s">
        <v>3465</v>
      </c>
      <c r="D1152" s="180" t="s">
        <v>3466</v>
      </c>
      <c r="E1152" s="180"/>
    </row>
    <row r="1153" spans="1:5" x14ac:dyDescent="0.25">
      <c r="A1153" s="180" t="s">
        <v>3464</v>
      </c>
      <c r="B1153" s="181">
        <v>2274</v>
      </c>
      <c r="C1153" s="180" t="s">
        <v>3467</v>
      </c>
      <c r="D1153" s="180" t="s">
        <v>3466</v>
      </c>
      <c r="E1153" s="180"/>
    </row>
    <row r="1154" spans="1:5" x14ac:dyDescent="0.25">
      <c r="A1154" s="180" t="s">
        <v>3464</v>
      </c>
      <c r="B1154" s="181">
        <v>2274</v>
      </c>
      <c r="C1154" s="180" t="s">
        <v>3466</v>
      </c>
      <c r="D1154" s="180"/>
      <c r="E1154" s="180"/>
    </row>
    <row r="1155" spans="1:5" x14ac:dyDescent="0.25">
      <c r="A1155" s="180" t="s">
        <v>3457</v>
      </c>
      <c r="B1155" s="181">
        <v>2275</v>
      </c>
      <c r="C1155" s="180" t="s">
        <v>3468</v>
      </c>
      <c r="D1155" s="180" t="s">
        <v>3469</v>
      </c>
      <c r="E1155" s="180"/>
    </row>
    <row r="1156" spans="1:5" x14ac:dyDescent="0.25">
      <c r="A1156" s="180" t="s">
        <v>3457</v>
      </c>
      <c r="B1156" s="181">
        <v>2275</v>
      </c>
      <c r="C1156" s="180" t="s">
        <v>3469</v>
      </c>
      <c r="D1156" s="180"/>
      <c r="E1156" s="180"/>
    </row>
    <row r="1157" spans="1:5" x14ac:dyDescent="0.25">
      <c r="A1157" s="180" t="s">
        <v>3457</v>
      </c>
      <c r="B1157" s="181">
        <v>2275</v>
      </c>
      <c r="C1157" s="180" t="s">
        <v>3470</v>
      </c>
      <c r="D1157" s="180" t="s">
        <v>3469</v>
      </c>
      <c r="E1157" s="180"/>
    </row>
    <row r="1158" spans="1:5" x14ac:dyDescent="0.25">
      <c r="A1158" s="180" t="s">
        <v>3471</v>
      </c>
      <c r="B1158" s="181">
        <v>2276</v>
      </c>
      <c r="C1158" s="180" t="s">
        <v>3472</v>
      </c>
      <c r="D1158" s="180"/>
      <c r="E1158" s="180"/>
    </row>
    <row r="1159" spans="1:5" x14ac:dyDescent="0.25">
      <c r="A1159" s="180" t="s">
        <v>3471</v>
      </c>
      <c r="B1159" s="181">
        <v>2276</v>
      </c>
      <c r="C1159" s="180" t="s">
        <v>3473</v>
      </c>
      <c r="D1159" s="180" t="s">
        <v>3472</v>
      </c>
      <c r="E1159" s="180"/>
    </row>
    <row r="1160" spans="1:5" x14ac:dyDescent="0.25">
      <c r="A1160" s="180" t="s">
        <v>3474</v>
      </c>
      <c r="B1160" s="181">
        <v>2277</v>
      </c>
      <c r="C1160" s="180" t="s">
        <v>3475</v>
      </c>
      <c r="D1160" s="180"/>
      <c r="E1160" s="180"/>
    </row>
    <row r="1161" spans="1:5" x14ac:dyDescent="0.25">
      <c r="A1161" s="180" t="s">
        <v>3474</v>
      </c>
      <c r="B1161" s="181">
        <v>2277</v>
      </c>
      <c r="C1161" s="180" t="s">
        <v>3476</v>
      </c>
      <c r="D1161" s="180" t="s">
        <v>3475</v>
      </c>
      <c r="E1161" s="180"/>
    </row>
    <row r="1162" spans="1:5" x14ac:dyDescent="0.25">
      <c r="A1162" s="180" t="s">
        <v>3477</v>
      </c>
      <c r="B1162" s="181">
        <v>2278</v>
      </c>
      <c r="C1162" s="180" t="s">
        <v>3478</v>
      </c>
      <c r="D1162" s="180"/>
      <c r="E1162" s="180"/>
    </row>
    <row r="1163" spans="1:5" x14ac:dyDescent="0.25">
      <c r="A1163" s="180" t="s">
        <v>3479</v>
      </c>
      <c r="B1163" s="181">
        <v>2279</v>
      </c>
      <c r="C1163" s="180" t="s">
        <v>3480</v>
      </c>
      <c r="D1163" s="180" t="s">
        <v>3481</v>
      </c>
      <c r="E1163" s="180"/>
    </row>
    <row r="1164" spans="1:5" x14ac:dyDescent="0.25">
      <c r="A1164" s="180" t="s">
        <v>3479</v>
      </c>
      <c r="B1164" s="181">
        <v>2279</v>
      </c>
      <c r="C1164" s="180" t="s">
        <v>3481</v>
      </c>
      <c r="D1164" s="180"/>
      <c r="E1164" s="180"/>
    </row>
    <row r="1165" spans="1:5" x14ac:dyDescent="0.25">
      <c r="A1165" s="180" t="s">
        <v>3482</v>
      </c>
      <c r="B1165" s="181">
        <v>2280</v>
      </c>
      <c r="C1165" s="180" t="s">
        <v>3483</v>
      </c>
      <c r="D1165" s="180"/>
      <c r="E1165" s="180"/>
    </row>
    <row r="1166" spans="1:5" x14ac:dyDescent="0.25">
      <c r="A1166" s="180" t="s">
        <v>3482</v>
      </c>
      <c r="B1166" s="181">
        <v>2280</v>
      </c>
      <c r="C1166" s="180" t="s">
        <v>3484</v>
      </c>
      <c r="D1166" s="180" t="s">
        <v>3483</v>
      </c>
      <c r="E1166" s="180"/>
    </row>
    <row r="1167" spans="1:5" x14ac:dyDescent="0.25">
      <c r="A1167" s="180" t="s">
        <v>3485</v>
      </c>
      <c r="B1167" s="181">
        <v>2281</v>
      </c>
      <c r="C1167" s="180" t="s">
        <v>3486</v>
      </c>
      <c r="D1167" s="180"/>
      <c r="E1167" s="180"/>
    </row>
    <row r="1168" spans="1:5" x14ac:dyDescent="0.25">
      <c r="A1168" s="180" t="s">
        <v>3485</v>
      </c>
      <c r="B1168" s="181">
        <v>2281</v>
      </c>
      <c r="C1168" s="180" t="s">
        <v>3487</v>
      </c>
      <c r="D1168" s="180" t="s">
        <v>3486</v>
      </c>
      <c r="E1168" s="180"/>
    </row>
    <row r="1169" spans="1:5" x14ac:dyDescent="0.25">
      <c r="A1169" s="180" t="s">
        <v>3485</v>
      </c>
      <c r="B1169" s="181">
        <v>2282</v>
      </c>
      <c r="C1169" s="180" t="s">
        <v>3488</v>
      </c>
      <c r="D1169" s="180"/>
      <c r="E1169" s="180"/>
    </row>
    <row r="1170" spans="1:5" x14ac:dyDescent="0.25">
      <c r="A1170" s="180" t="s">
        <v>3485</v>
      </c>
      <c r="B1170" s="181">
        <v>2282</v>
      </c>
      <c r="C1170" s="180" t="s">
        <v>3489</v>
      </c>
      <c r="D1170" s="180" t="s">
        <v>3488</v>
      </c>
      <c r="E1170" s="180"/>
    </row>
    <row r="1171" spans="1:5" x14ac:dyDescent="0.25">
      <c r="A1171" s="180" t="s">
        <v>3490</v>
      </c>
      <c r="B1171" s="181">
        <v>2283</v>
      </c>
      <c r="C1171" s="180" t="s">
        <v>3491</v>
      </c>
      <c r="D1171" s="180"/>
      <c r="E1171" s="180"/>
    </row>
    <row r="1172" spans="1:5" x14ac:dyDescent="0.25">
      <c r="A1172" s="180" t="s">
        <v>3490</v>
      </c>
      <c r="B1172" s="181">
        <v>2284</v>
      </c>
      <c r="C1172" s="180" t="s">
        <v>3492</v>
      </c>
      <c r="D1172" s="180"/>
      <c r="E1172" s="180"/>
    </row>
    <row r="1173" spans="1:5" x14ac:dyDescent="0.25">
      <c r="A1173" s="180" t="s">
        <v>3490</v>
      </c>
      <c r="B1173" s="181">
        <v>2285</v>
      </c>
      <c r="C1173" s="180" t="s">
        <v>3493</v>
      </c>
      <c r="D1173" s="180"/>
      <c r="E1173" s="180"/>
    </row>
    <row r="1174" spans="1:5" x14ac:dyDescent="0.25">
      <c r="A1174" s="180" t="s">
        <v>3490</v>
      </c>
      <c r="B1174" s="181">
        <v>2285</v>
      </c>
      <c r="C1174" s="180" t="s">
        <v>3494</v>
      </c>
      <c r="D1174" s="180" t="s">
        <v>3493</v>
      </c>
      <c r="E1174" s="180"/>
    </row>
    <row r="1175" spans="1:5" x14ac:dyDescent="0.25">
      <c r="A1175" s="180" t="s">
        <v>3495</v>
      </c>
      <c r="B1175" s="181">
        <v>2286</v>
      </c>
      <c r="C1175" s="180" t="s">
        <v>3496</v>
      </c>
      <c r="D1175" s="180" t="s">
        <v>3497</v>
      </c>
      <c r="E1175" s="180"/>
    </row>
    <row r="1176" spans="1:5" x14ac:dyDescent="0.25">
      <c r="A1176" s="180" t="s">
        <v>3495</v>
      </c>
      <c r="B1176" s="181">
        <v>2286</v>
      </c>
      <c r="C1176" s="180" t="s">
        <v>3497</v>
      </c>
      <c r="D1176" s="180"/>
      <c r="E1176" s="180"/>
    </row>
    <row r="1177" spans="1:5" x14ac:dyDescent="0.25">
      <c r="A1177" s="180" t="s">
        <v>3495</v>
      </c>
      <c r="B1177" s="181">
        <v>2286</v>
      </c>
      <c r="C1177" s="180" t="s">
        <v>3498</v>
      </c>
      <c r="D1177" s="180" t="s">
        <v>3497</v>
      </c>
      <c r="E1177" s="180"/>
    </row>
    <row r="1178" spans="1:5" x14ac:dyDescent="0.25">
      <c r="A1178" s="180" t="s">
        <v>3495</v>
      </c>
      <c r="B1178" s="181">
        <v>2286</v>
      </c>
      <c r="C1178" s="180" t="s">
        <v>3499</v>
      </c>
      <c r="D1178" s="180" t="s">
        <v>3497</v>
      </c>
      <c r="E1178" s="180"/>
    </row>
    <row r="1179" spans="1:5" x14ac:dyDescent="0.25">
      <c r="A1179" s="180" t="s">
        <v>3495</v>
      </c>
      <c r="B1179" s="181">
        <v>2286</v>
      </c>
      <c r="C1179" s="180" t="s">
        <v>3500</v>
      </c>
      <c r="D1179" s="180" t="s">
        <v>3497</v>
      </c>
      <c r="E1179" s="180"/>
    </row>
    <row r="1180" spans="1:5" x14ac:dyDescent="0.25">
      <c r="A1180" s="180" t="s">
        <v>3495</v>
      </c>
      <c r="B1180" s="181">
        <v>2286</v>
      </c>
      <c r="C1180" s="180" t="s">
        <v>3501</v>
      </c>
      <c r="D1180" s="180" t="s">
        <v>3497</v>
      </c>
      <c r="E1180" s="180"/>
    </row>
    <row r="1181" spans="1:5" x14ac:dyDescent="0.25">
      <c r="A1181" s="180" t="s">
        <v>3495</v>
      </c>
      <c r="B1181" s="181">
        <v>2286</v>
      </c>
      <c r="C1181" s="180" t="s">
        <v>3502</v>
      </c>
      <c r="D1181" s="180" t="s">
        <v>3497</v>
      </c>
      <c r="E1181" s="180"/>
    </row>
    <row r="1182" spans="1:5" x14ac:dyDescent="0.25">
      <c r="A1182" s="180" t="s">
        <v>3503</v>
      </c>
      <c r="B1182" s="181">
        <v>2287</v>
      </c>
      <c r="C1182" s="180" t="s">
        <v>3504</v>
      </c>
      <c r="D1182" s="180"/>
      <c r="E1182" s="180"/>
    </row>
    <row r="1183" spans="1:5" x14ac:dyDescent="0.25">
      <c r="A1183" s="180" t="s">
        <v>3503</v>
      </c>
      <c r="B1183" s="181">
        <v>2287</v>
      </c>
      <c r="C1183" s="180" t="s">
        <v>3505</v>
      </c>
      <c r="D1183" s="180" t="s">
        <v>3504</v>
      </c>
      <c r="E1183" s="180"/>
    </row>
    <row r="1184" spans="1:5" x14ac:dyDescent="0.25">
      <c r="A1184" s="180" t="s">
        <v>3503</v>
      </c>
      <c r="B1184" s="181">
        <v>2287</v>
      </c>
      <c r="C1184" s="180" t="s">
        <v>3506</v>
      </c>
      <c r="D1184" s="180" t="s">
        <v>3504</v>
      </c>
      <c r="E1184" s="180"/>
    </row>
    <row r="1185" spans="1:5" x14ac:dyDescent="0.25">
      <c r="A1185" s="180" t="s">
        <v>3503</v>
      </c>
      <c r="B1185" s="181">
        <v>2287</v>
      </c>
      <c r="C1185" s="180" t="s">
        <v>3507</v>
      </c>
      <c r="D1185" s="180" t="s">
        <v>3504</v>
      </c>
      <c r="E1185" s="180"/>
    </row>
    <row r="1186" spans="1:5" x14ac:dyDescent="0.25">
      <c r="A1186" s="180" t="s">
        <v>3503</v>
      </c>
      <c r="B1186" s="181">
        <v>2287</v>
      </c>
      <c r="C1186" s="180" t="s">
        <v>3508</v>
      </c>
      <c r="D1186" s="180" t="s">
        <v>3504</v>
      </c>
      <c r="E1186" s="180"/>
    </row>
    <row r="1187" spans="1:5" x14ac:dyDescent="0.25">
      <c r="A1187" s="180" t="s">
        <v>3503</v>
      </c>
      <c r="B1187" s="181">
        <v>2287</v>
      </c>
      <c r="C1187" s="180" t="s">
        <v>3509</v>
      </c>
      <c r="D1187" s="180" t="s">
        <v>3504</v>
      </c>
      <c r="E1187" s="180"/>
    </row>
    <row r="1188" spans="1:5" x14ac:dyDescent="0.25">
      <c r="A1188" s="180" t="s">
        <v>3510</v>
      </c>
      <c r="B1188" s="181">
        <v>2288</v>
      </c>
      <c r="C1188" s="180" t="s">
        <v>3511</v>
      </c>
      <c r="D1188" s="180" t="s">
        <v>3512</v>
      </c>
      <c r="E1188" s="180"/>
    </row>
    <row r="1189" spans="1:5" x14ac:dyDescent="0.25">
      <c r="A1189" s="180" t="s">
        <v>3510</v>
      </c>
      <c r="B1189" s="181">
        <v>2288</v>
      </c>
      <c r="C1189" s="180" t="s">
        <v>3512</v>
      </c>
      <c r="D1189" s="180"/>
      <c r="E1189" s="180"/>
    </row>
    <row r="1190" spans="1:5" x14ac:dyDescent="0.25">
      <c r="A1190" s="180" t="s">
        <v>3510</v>
      </c>
      <c r="B1190" s="181">
        <v>2288</v>
      </c>
      <c r="C1190" s="180" t="s">
        <v>3513</v>
      </c>
      <c r="D1190" s="180" t="s">
        <v>3512</v>
      </c>
      <c r="E1190" s="180"/>
    </row>
    <row r="1191" spans="1:5" x14ac:dyDescent="0.25">
      <c r="A1191" s="180" t="s">
        <v>3510</v>
      </c>
      <c r="B1191" s="181">
        <v>2288</v>
      </c>
      <c r="C1191" s="180" t="s">
        <v>3514</v>
      </c>
      <c r="D1191" s="180" t="s">
        <v>3512</v>
      </c>
      <c r="E1191" s="180"/>
    </row>
    <row r="1192" spans="1:5" x14ac:dyDescent="0.25">
      <c r="A1192" s="180" t="s">
        <v>3510</v>
      </c>
      <c r="B1192" s="181">
        <v>2288</v>
      </c>
      <c r="C1192" s="180" t="s">
        <v>3515</v>
      </c>
      <c r="D1192" s="180" t="s">
        <v>3512</v>
      </c>
      <c r="E1192" s="180"/>
    </row>
    <row r="1193" spans="1:5" x14ac:dyDescent="0.25">
      <c r="A1193" s="180" t="s">
        <v>3510</v>
      </c>
      <c r="B1193" s="181">
        <v>2288</v>
      </c>
      <c r="C1193" s="180" t="s">
        <v>3516</v>
      </c>
      <c r="D1193" s="180" t="s">
        <v>3512</v>
      </c>
      <c r="E1193" s="180"/>
    </row>
    <row r="1194" spans="1:5" x14ac:dyDescent="0.25">
      <c r="A1194" s="180" t="s">
        <v>3397</v>
      </c>
      <c r="B1194" s="181">
        <v>2289</v>
      </c>
      <c r="C1194" s="180" t="s">
        <v>3517</v>
      </c>
      <c r="D1194" s="180" t="s">
        <v>3518</v>
      </c>
      <c r="E1194" s="180"/>
    </row>
    <row r="1195" spans="1:5" x14ac:dyDescent="0.25">
      <c r="A1195" s="180" t="s">
        <v>3397</v>
      </c>
      <c r="B1195" s="181">
        <v>2289</v>
      </c>
      <c r="C1195" s="180" t="s">
        <v>3519</v>
      </c>
      <c r="D1195" s="180" t="s">
        <v>3518</v>
      </c>
      <c r="E1195" s="180"/>
    </row>
    <row r="1196" spans="1:5" x14ac:dyDescent="0.25">
      <c r="A1196" s="180" t="s">
        <v>3397</v>
      </c>
      <c r="B1196" s="181">
        <v>2289</v>
      </c>
      <c r="C1196" s="180" t="s">
        <v>3518</v>
      </c>
      <c r="D1196" s="180"/>
      <c r="E1196" s="180"/>
    </row>
    <row r="1197" spans="1:5" x14ac:dyDescent="0.25">
      <c r="A1197" s="180" t="s">
        <v>3397</v>
      </c>
      <c r="B1197" s="181">
        <v>2289</v>
      </c>
      <c r="C1197" s="180" t="s">
        <v>3520</v>
      </c>
      <c r="D1197" s="180" t="s">
        <v>3518</v>
      </c>
      <c r="E1197" s="180"/>
    </row>
    <row r="1198" spans="1:5" x14ac:dyDescent="0.25">
      <c r="A1198" s="180" t="s">
        <v>3397</v>
      </c>
      <c r="B1198" s="181">
        <v>2290</v>
      </c>
      <c r="C1198" s="180" t="s">
        <v>3521</v>
      </c>
      <c r="D1198" s="180" t="s">
        <v>3522</v>
      </c>
      <c r="E1198" s="180"/>
    </row>
    <row r="1199" spans="1:5" x14ac:dyDescent="0.25">
      <c r="A1199" s="180" t="s">
        <v>3397</v>
      </c>
      <c r="B1199" s="181">
        <v>2290</v>
      </c>
      <c r="C1199" s="180" t="s">
        <v>3522</v>
      </c>
      <c r="D1199" s="180"/>
      <c r="E1199" s="180"/>
    </row>
    <row r="1200" spans="1:5" x14ac:dyDescent="0.25">
      <c r="A1200" s="180" t="s">
        <v>3523</v>
      </c>
      <c r="B1200" s="181">
        <v>2291</v>
      </c>
      <c r="C1200" s="180" t="s">
        <v>3524</v>
      </c>
      <c r="D1200" s="180" t="s">
        <v>3525</v>
      </c>
      <c r="E1200" s="180"/>
    </row>
    <row r="1201" spans="1:5" x14ac:dyDescent="0.25">
      <c r="A1201" s="180" t="s">
        <v>3523</v>
      </c>
      <c r="B1201" s="181">
        <v>2291</v>
      </c>
      <c r="C1201" s="180" t="s">
        <v>3526</v>
      </c>
      <c r="D1201" s="180" t="s">
        <v>3525</v>
      </c>
      <c r="E1201" s="180"/>
    </row>
    <row r="1202" spans="1:5" x14ac:dyDescent="0.25">
      <c r="A1202" s="180" t="s">
        <v>3523</v>
      </c>
      <c r="B1202" s="181">
        <v>2291</v>
      </c>
      <c r="C1202" s="180" t="s">
        <v>3525</v>
      </c>
      <c r="D1202" s="180"/>
      <c r="E1202" s="180"/>
    </row>
    <row r="1203" spans="1:5" x14ac:dyDescent="0.25">
      <c r="A1203" s="180" t="s">
        <v>3523</v>
      </c>
      <c r="B1203" s="181">
        <v>2292</v>
      </c>
      <c r="C1203" s="180" t="s">
        <v>3527</v>
      </c>
      <c r="D1203" s="180" t="s">
        <v>3528</v>
      </c>
      <c r="E1203" s="180"/>
    </row>
    <row r="1204" spans="1:5" x14ac:dyDescent="0.25">
      <c r="A1204" s="180" t="s">
        <v>3523</v>
      </c>
      <c r="B1204" s="181">
        <v>2292</v>
      </c>
      <c r="C1204" s="180" t="s">
        <v>3529</v>
      </c>
      <c r="D1204" s="180" t="s">
        <v>3528</v>
      </c>
      <c r="E1204" s="180"/>
    </row>
    <row r="1205" spans="1:5" x14ac:dyDescent="0.25">
      <c r="A1205" s="180" t="s">
        <v>3523</v>
      </c>
      <c r="B1205" s="181">
        <v>2292</v>
      </c>
      <c r="C1205" s="180" t="s">
        <v>3530</v>
      </c>
      <c r="D1205" s="180" t="s">
        <v>3528</v>
      </c>
      <c r="E1205" s="180"/>
    </row>
    <row r="1206" spans="1:5" x14ac:dyDescent="0.25">
      <c r="A1206" s="180" t="s">
        <v>3523</v>
      </c>
      <c r="B1206" s="181">
        <v>2292</v>
      </c>
      <c r="C1206" s="180" t="s">
        <v>3531</v>
      </c>
      <c r="D1206" s="180" t="s">
        <v>3528</v>
      </c>
      <c r="E1206" s="180"/>
    </row>
    <row r="1207" spans="1:5" x14ac:dyDescent="0.25">
      <c r="A1207" s="180" t="s">
        <v>3523</v>
      </c>
      <c r="B1207" s="181">
        <v>2292</v>
      </c>
      <c r="C1207" s="180" t="s">
        <v>3532</v>
      </c>
      <c r="D1207" s="180" t="s">
        <v>3528</v>
      </c>
      <c r="E1207" s="180"/>
    </row>
    <row r="1208" spans="1:5" x14ac:dyDescent="0.25">
      <c r="A1208" s="180" t="s">
        <v>3523</v>
      </c>
      <c r="B1208" s="181">
        <v>2292</v>
      </c>
      <c r="C1208" s="180" t="s">
        <v>3528</v>
      </c>
      <c r="D1208" s="180"/>
      <c r="E1208" s="180"/>
    </row>
    <row r="1209" spans="1:5" x14ac:dyDescent="0.25">
      <c r="A1209" s="180" t="s">
        <v>3523</v>
      </c>
      <c r="B1209" s="181">
        <v>2292</v>
      </c>
      <c r="C1209" s="180" t="s">
        <v>3533</v>
      </c>
      <c r="D1209" s="180" t="s">
        <v>3528</v>
      </c>
      <c r="E1209" s="180"/>
    </row>
    <row r="1210" spans="1:5" x14ac:dyDescent="0.25">
      <c r="A1210" s="180" t="s">
        <v>3534</v>
      </c>
      <c r="B1210" s="181">
        <v>2293</v>
      </c>
      <c r="C1210" s="180" t="s">
        <v>3535</v>
      </c>
      <c r="D1210" s="180"/>
      <c r="E1210" s="180"/>
    </row>
    <row r="1211" spans="1:5" x14ac:dyDescent="0.25">
      <c r="A1211" s="180" t="s">
        <v>3534</v>
      </c>
      <c r="B1211" s="181">
        <v>2293</v>
      </c>
      <c r="C1211" s="180" t="s">
        <v>3536</v>
      </c>
      <c r="D1211" s="180" t="s">
        <v>3535</v>
      </c>
      <c r="E1211" s="180"/>
    </row>
    <row r="1212" spans="1:5" x14ac:dyDescent="0.25">
      <c r="A1212" s="180" t="s">
        <v>3534</v>
      </c>
      <c r="B1212" s="181">
        <v>2293</v>
      </c>
      <c r="C1212" s="180" t="s">
        <v>3537</v>
      </c>
      <c r="D1212" s="180" t="s">
        <v>3535</v>
      </c>
      <c r="E1212" s="180"/>
    </row>
    <row r="1213" spans="1:5" x14ac:dyDescent="0.25">
      <c r="A1213" s="180" t="s">
        <v>3534</v>
      </c>
      <c r="B1213" s="181">
        <v>2293</v>
      </c>
      <c r="C1213" s="180" t="s">
        <v>3538</v>
      </c>
      <c r="D1213" s="180" t="s">
        <v>3535</v>
      </c>
      <c r="E1213" s="180"/>
    </row>
    <row r="1214" spans="1:5" x14ac:dyDescent="0.25">
      <c r="A1214" s="180" t="s">
        <v>3539</v>
      </c>
      <c r="B1214" s="181">
        <v>2294</v>
      </c>
      <c r="C1214" s="180" t="s">
        <v>3540</v>
      </c>
      <c r="D1214" s="180" t="s">
        <v>3541</v>
      </c>
      <c r="E1214" s="180"/>
    </row>
    <row r="1215" spans="1:5" x14ac:dyDescent="0.25">
      <c r="A1215" s="180" t="s">
        <v>3539</v>
      </c>
      <c r="B1215" s="181">
        <v>2294</v>
      </c>
      <c r="C1215" s="180" t="s">
        <v>3541</v>
      </c>
      <c r="D1215" s="180"/>
      <c r="E1215" s="180"/>
    </row>
    <row r="1216" spans="1:5" x14ac:dyDescent="0.25">
      <c r="A1216" s="180" t="s">
        <v>3539</v>
      </c>
      <c r="B1216" s="181">
        <v>2294</v>
      </c>
      <c r="C1216" s="180" t="s">
        <v>3542</v>
      </c>
      <c r="D1216" s="180" t="s">
        <v>3541</v>
      </c>
      <c r="E1216" s="180"/>
    </row>
    <row r="1217" spans="1:5" x14ac:dyDescent="0.25">
      <c r="A1217" s="180" t="s">
        <v>3539</v>
      </c>
      <c r="B1217" s="181">
        <v>2294</v>
      </c>
      <c r="C1217" s="180" t="s">
        <v>3543</v>
      </c>
      <c r="D1217" s="180" t="s">
        <v>3541</v>
      </c>
      <c r="E1217" s="180"/>
    </row>
    <row r="1218" spans="1:5" x14ac:dyDescent="0.25">
      <c r="A1218" s="180" t="s">
        <v>3539</v>
      </c>
      <c r="B1218" s="181">
        <v>2294</v>
      </c>
      <c r="C1218" s="180" t="s">
        <v>3544</v>
      </c>
      <c r="D1218" s="180" t="s">
        <v>3541</v>
      </c>
      <c r="E1218" s="180"/>
    </row>
    <row r="1219" spans="1:5" x14ac:dyDescent="0.25">
      <c r="A1219" s="180" t="s">
        <v>3539</v>
      </c>
      <c r="B1219" s="181">
        <v>2294</v>
      </c>
      <c r="C1219" s="180" t="s">
        <v>3545</v>
      </c>
      <c r="D1219" s="180" t="s">
        <v>3541</v>
      </c>
      <c r="E1219" s="180"/>
    </row>
    <row r="1220" spans="1:5" x14ac:dyDescent="0.25">
      <c r="A1220" s="180" t="s">
        <v>3546</v>
      </c>
      <c r="B1220" s="181">
        <v>2295</v>
      </c>
      <c r="C1220" s="180" t="s">
        <v>3547</v>
      </c>
      <c r="D1220" s="180" t="s">
        <v>3548</v>
      </c>
      <c r="E1220" s="180"/>
    </row>
    <row r="1221" spans="1:5" x14ac:dyDescent="0.25">
      <c r="A1221" s="180" t="s">
        <v>3546</v>
      </c>
      <c r="B1221" s="181">
        <v>2295</v>
      </c>
      <c r="C1221" s="180" t="s">
        <v>3549</v>
      </c>
      <c r="D1221" s="180" t="s">
        <v>3548</v>
      </c>
      <c r="E1221" s="180"/>
    </row>
    <row r="1222" spans="1:5" x14ac:dyDescent="0.25">
      <c r="A1222" s="180" t="s">
        <v>3546</v>
      </c>
      <c r="B1222" s="181">
        <v>2295</v>
      </c>
      <c r="C1222" s="180" t="s">
        <v>3548</v>
      </c>
      <c r="D1222" s="180"/>
      <c r="E1222" s="180"/>
    </row>
    <row r="1223" spans="1:5" x14ac:dyDescent="0.25">
      <c r="A1223" s="180" t="s">
        <v>3546</v>
      </c>
      <c r="B1223" s="181">
        <v>2295</v>
      </c>
      <c r="C1223" s="180" t="s">
        <v>3550</v>
      </c>
      <c r="D1223" s="180" t="s">
        <v>3548</v>
      </c>
      <c r="E1223" s="180"/>
    </row>
    <row r="1224" spans="1:5" x14ac:dyDescent="0.25">
      <c r="A1224" s="180" t="s">
        <v>3546</v>
      </c>
      <c r="B1224" s="181">
        <v>2295</v>
      </c>
      <c r="C1224" s="180" t="s">
        <v>3551</v>
      </c>
      <c r="D1224" s="180" t="s">
        <v>3548</v>
      </c>
      <c r="E1224" s="180"/>
    </row>
    <row r="1225" spans="1:5" x14ac:dyDescent="0.25">
      <c r="A1225" s="180" t="s">
        <v>3546</v>
      </c>
      <c r="B1225" s="181">
        <v>2295</v>
      </c>
      <c r="C1225" s="180" t="s">
        <v>3552</v>
      </c>
      <c r="D1225" s="180" t="s">
        <v>3548</v>
      </c>
      <c r="E1225" s="180"/>
    </row>
    <row r="1226" spans="1:5" x14ac:dyDescent="0.25">
      <c r="A1226" s="180" t="s">
        <v>3553</v>
      </c>
      <c r="B1226" s="181">
        <v>2296</v>
      </c>
      <c r="C1226" s="180" t="s">
        <v>3554</v>
      </c>
      <c r="D1226" s="180" t="s">
        <v>3555</v>
      </c>
      <c r="E1226" s="180"/>
    </row>
    <row r="1227" spans="1:5" x14ac:dyDescent="0.25">
      <c r="A1227" s="180" t="s">
        <v>3553</v>
      </c>
      <c r="B1227" s="181">
        <v>2296</v>
      </c>
      <c r="C1227" s="180" t="s">
        <v>3555</v>
      </c>
      <c r="D1227" s="180"/>
      <c r="E1227" s="180"/>
    </row>
    <row r="1228" spans="1:5" x14ac:dyDescent="0.25">
      <c r="A1228" s="180" t="s">
        <v>3553</v>
      </c>
      <c r="B1228" s="181">
        <v>2296</v>
      </c>
      <c r="C1228" s="180" t="s">
        <v>3556</v>
      </c>
      <c r="D1228" s="180" t="s">
        <v>3555</v>
      </c>
      <c r="E1228" s="180"/>
    </row>
    <row r="1229" spans="1:5" x14ac:dyDescent="0.25">
      <c r="A1229" s="180" t="s">
        <v>3553</v>
      </c>
      <c r="B1229" s="181">
        <v>2296</v>
      </c>
      <c r="C1229" s="180" t="s">
        <v>3557</v>
      </c>
      <c r="D1229" s="180" t="s">
        <v>3555</v>
      </c>
      <c r="E1229" s="180"/>
    </row>
    <row r="1230" spans="1:5" x14ac:dyDescent="0.25">
      <c r="A1230" s="180" t="s">
        <v>3558</v>
      </c>
      <c r="B1230" s="181">
        <v>2297</v>
      </c>
      <c r="C1230" s="180" t="s">
        <v>3559</v>
      </c>
      <c r="D1230" s="180"/>
      <c r="E1230" s="180"/>
    </row>
    <row r="1231" spans="1:5" x14ac:dyDescent="0.25">
      <c r="A1231" s="180" t="s">
        <v>3558</v>
      </c>
      <c r="B1231" s="181">
        <v>2297</v>
      </c>
      <c r="C1231" s="180" t="s">
        <v>3560</v>
      </c>
      <c r="D1231" s="180" t="s">
        <v>3559</v>
      </c>
      <c r="E1231" s="180"/>
    </row>
    <row r="1232" spans="1:5" x14ac:dyDescent="0.25">
      <c r="A1232" s="180" t="s">
        <v>3558</v>
      </c>
      <c r="B1232" s="181">
        <v>2297</v>
      </c>
      <c r="C1232" s="180" t="s">
        <v>3561</v>
      </c>
      <c r="D1232" s="180" t="s">
        <v>3559</v>
      </c>
      <c r="E1232" s="180"/>
    </row>
    <row r="1233" spans="1:5" x14ac:dyDescent="0.25">
      <c r="A1233" s="180" t="s">
        <v>3558</v>
      </c>
      <c r="B1233" s="181">
        <v>2297</v>
      </c>
      <c r="C1233" s="180" t="s">
        <v>3562</v>
      </c>
      <c r="D1233" s="180" t="s">
        <v>3559</v>
      </c>
      <c r="E1233" s="180"/>
    </row>
    <row r="1234" spans="1:5" x14ac:dyDescent="0.25">
      <c r="A1234" s="180" t="s">
        <v>3558</v>
      </c>
      <c r="B1234" s="181">
        <v>2297</v>
      </c>
      <c r="C1234" s="180" t="s">
        <v>3563</v>
      </c>
      <c r="D1234" s="180" t="s">
        <v>3559</v>
      </c>
      <c r="E1234" s="180"/>
    </row>
    <row r="1235" spans="1:5" x14ac:dyDescent="0.25">
      <c r="A1235" s="180" t="s">
        <v>3564</v>
      </c>
      <c r="B1235" s="181">
        <v>2298</v>
      </c>
      <c r="C1235" s="180" t="s">
        <v>3565</v>
      </c>
      <c r="D1235" s="180"/>
      <c r="E1235" s="180"/>
    </row>
    <row r="1236" spans="1:5" x14ac:dyDescent="0.25">
      <c r="A1236" s="180" t="s">
        <v>3564</v>
      </c>
      <c r="B1236" s="181">
        <v>2298</v>
      </c>
      <c r="C1236" s="180" t="s">
        <v>3566</v>
      </c>
      <c r="D1236" s="180" t="s">
        <v>3565</v>
      </c>
      <c r="E1236" s="180"/>
    </row>
    <row r="1237" spans="1:5" x14ac:dyDescent="0.25">
      <c r="A1237" s="180" t="s">
        <v>3564</v>
      </c>
      <c r="B1237" s="181">
        <v>2298</v>
      </c>
      <c r="C1237" s="180" t="s">
        <v>3567</v>
      </c>
      <c r="D1237" s="180" t="s">
        <v>3565</v>
      </c>
      <c r="E1237" s="180"/>
    </row>
    <row r="1238" spans="1:5" x14ac:dyDescent="0.25">
      <c r="A1238" s="180" t="s">
        <v>3564</v>
      </c>
      <c r="B1238" s="181">
        <v>2298</v>
      </c>
      <c r="C1238" s="180" t="s">
        <v>3568</v>
      </c>
      <c r="D1238" s="180" t="s">
        <v>3565</v>
      </c>
      <c r="E1238" s="180"/>
    </row>
    <row r="1239" spans="1:5" x14ac:dyDescent="0.25">
      <c r="A1239" s="180" t="s">
        <v>3564</v>
      </c>
      <c r="B1239" s="181">
        <v>2298</v>
      </c>
      <c r="C1239" s="180" t="s">
        <v>3569</v>
      </c>
      <c r="D1239" s="180" t="s">
        <v>3565</v>
      </c>
      <c r="E1239" s="180"/>
    </row>
    <row r="1240" spans="1:5" x14ac:dyDescent="0.25">
      <c r="A1240" s="180" t="s">
        <v>3570</v>
      </c>
      <c r="B1240" s="181">
        <v>2299</v>
      </c>
      <c r="C1240" s="180" t="s">
        <v>3571</v>
      </c>
      <c r="D1240" s="180"/>
      <c r="E1240" s="180"/>
    </row>
    <row r="1241" spans="1:5" x14ac:dyDescent="0.25">
      <c r="A1241" s="180" t="s">
        <v>3570</v>
      </c>
      <c r="B1241" s="181">
        <v>2299</v>
      </c>
      <c r="C1241" s="180" t="s">
        <v>3572</v>
      </c>
      <c r="D1241" s="180" t="s">
        <v>3571</v>
      </c>
      <c r="E1241" s="180"/>
    </row>
    <row r="1242" spans="1:5" x14ac:dyDescent="0.25">
      <c r="A1242" s="180" t="s">
        <v>3570</v>
      </c>
      <c r="B1242" s="181">
        <v>2299</v>
      </c>
      <c r="C1242" s="180" t="s">
        <v>3573</v>
      </c>
      <c r="D1242" s="180" t="s">
        <v>3571</v>
      </c>
      <c r="E1242" s="180"/>
    </row>
    <row r="1243" spans="1:5" x14ac:dyDescent="0.25">
      <c r="A1243" s="180" t="s">
        <v>3570</v>
      </c>
      <c r="B1243" s="181">
        <v>2299</v>
      </c>
      <c r="C1243" s="180" t="s">
        <v>3574</v>
      </c>
      <c r="D1243" s="180" t="s">
        <v>3571</v>
      </c>
      <c r="E1243" s="180"/>
    </row>
    <row r="1244" spans="1:5" x14ac:dyDescent="0.25">
      <c r="A1244" s="180" t="s">
        <v>3575</v>
      </c>
      <c r="B1244" s="181">
        <v>2300</v>
      </c>
      <c r="C1244" s="180" t="s">
        <v>3576</v>
      </c>
      <c r="D1244" s="180" t="s">
        <v>3577</v>
      </c>
      <c r="E1244" s="180"/>
    </row>
    <row r="1245" spans="1:5" x14ac:dyDescent="0.25">
      <c r="A1245" s="180" t="s">
        <v>3575</v>
      </c>
      <c r="B1245" s="181">
        <v>2300</v>
      </c>
      <c r="C1245" s="180" t="s">
        <v>3577</v>
      </c>
      <c r="D1245" s="180"/>
      <c r="E1245" s="180"/>
    </row>
    <row r="1246" spans="1:5" x14ac:dyDescent="0.25">
      <c r="A1246" s="180" t="s">
        <v>3575</v>
      </c>
      <c r="B1246" s="181">
        <v>2300</v>
      </c>
      <c r="C1246" s="180" t="s">
        <v>3578</v>
      </c>
      <c r="D1246" s="180" t="s">
        <v>3577</v>
      </c>
      <c r="E1246" s="180"/>
    </row>
    <row r="1247" spans="1:5" x14ac:dyDescent="0.25">
      <c r="A1247" s="180" t="s">
        <v>3575</v>
      </c>
      <c r="B1247" s="181">
        <v>2300</v>
      </c>
      <c r="C1247" s="180" t="s">
        <v>3579</v>
      </c>
      <c r="D1247" s="180" t="s">
        <v>3577</v>
      </c>
      <c r="E1247" s="180"/>
    </row>
    <row r="1248" spans="1:5" x14ac:dyDescent="0.25">
      <c r="A1248" s="180" t="s">
        <v>3580</v>
      </c>
      <c r="B1248" s="181">
        <v>2301</v>
      </c>
      <c r="C1248" s="180" t="s">
        <v>3581</v>
      </c>
      <c r="D1248" s="180"/>
      <c r="E1248" s="180"/>
    </row>
    <row r="1249" spans="1:5" x14ac:dyDescent="0.25">
      <c r="A1249" s="180" t="s">
        <v>3580</v>
      </c>
      <c r="B1249" s="181">
        <v>2301</v>
      </c>
      <c r="C1249" s="180" t="s">
        <v>3582</v>
      </c>
      <c r="D1249" s="180" t="s">
        <v>3581</v>
      </c>
      <c r="E1249" s="180"/>
    </row>
    <row r="1250" spans="1:5" x14ac:dyDescent="0.25">
      <c r="A1250" s="180" t="s">
        <v>3580</v>
      </c>
      <c r="B1250" s="181">
        <v>2301</v>
      </c>
      <c r="C1250" s="180" t="s">
        <v>3583</v>
      </c>
      <c r="D1250" s="180" t="s">
        <v>3581</v>
      </c>
      <c r="E1250" s="180"/>
    </row>
    <row r="1251" spans="1:5" x14ac:dyDescent="0.25">
      <c r="A1251" s="180" t="s">
        <v>3580</v>
      </c>
      <c r="B1251" s="181">
        <v>2301</v>
      </c>
      <c r="C1251" s="180" t="s">
        <v>3584</v>
      </c>
      <c r="D1251" s="180" t="s">
        <v>3581</v>
      </c>
      <c r="E1251" s="180"/>
    </row>
    <row r="1252" spans="1:5" x14ac:dyDescent="0.25">
      <c r="A1252" s="180" t="s">
        <v>3580</v>
      </c>
      <c r="B1252" s="181">
        <v>2301</v>
      </c>
      <c r="C1252" s="180" t="s">
        <v>3585</v>
      </c>
      <c r="D1252" s="180" t="s">
        <v>3581</v>
      </c>
      <c r="E1252" s="180"/>
    </row>
    <row r="1253" spans="1:5" x14ac:dyDescent="0.25">
      <c r="A1253" s="180" t="s">
        <v>3586</v>
      </c>
      <c r="B1253" s="181">
        <v>2302</v>
      </c>
      <c r="C1253" s="180" t="s">
        <v>3587</v>
      </c>
      <c r="D1253" s="180" t="s">
        <v>3588</v>
      </c>
      <c r="E1253" s="180"/>
    </row>
    <row r="1254" spans="1:5" x14ac:dyDescent="0.25">
      <c r="A1254" s="180" t="s">
        <v>3586</v>
      </c>
      <c r="B1254" s="181">
        <v>2302</v>
      </c>
      <c r="C1254" s="180" t="s">
        <v>3588</v>
      </c>
      <c r="D1254" s="180"/>
      <c r="E1254" s="180"/>
    </row>
    <row r="1255" spans="1:5" x14ac:dyDescent="0.25">
      <c r="A1255" s="180" t="s">
        <v>3586</v>
      </c>
      <c r="B1255" s="181">
        <v>2302</v>
      </c>
      <c r="C1255" s="180" t="s">
        <v>3589</v>
      </c>
      <c r="D1255" s="180" t="s">
        <v>3588</v>
      </c>
      <c r="E1255" s="180"/>
    </row>
    <row r="1256" spans="1:5" x14ac:dyDescent="0.25">
      <c r="A1256" s="180" t="s">
        <v>3586</v>
      </c>
      <c r="B1256" s="181">
        <v>2302</v>
      </c>
      <c r="C1256" s="180" t="s">
        <v>3590</v>
      </c>
      <c r="D1256" s="180" t="s">
        <v>3588</v>
      </c>
      <c r="E1256" s="180"/>
    </row>
    <row r="1257" spans="1:5" x14ac:dyDescent="0.25">
      <c r="A1257" s="180" t="s">
        <v>3586</v>
      </c>
      <c r="B1257" s="181">
        <v>2302</v>
      </c>
      <c r="C1257" s="180" t="s">
        <v>3591</v>
      </c>
      <c r="D1257" s="180" t="s">
        <v>3588</v>
      </c>
      <c r="E1257" s="180"/>
    </row>
    <row r="1258" spans="1:5" x14ac:dyDescent="0.25">
      <c r="A1258" s="180" t="s">
        <v>3586</v>
      </c>
      <c r="B1258" s="181">
        <v>2302</v>
      </c>
      <c r="C1258" s="180" t="s">
        <v>3592</v>
      </c>
      <c r="D1258" s="180" t="s">
        <v>3588</v>
      </c>
      <c r="E1258" s="180"/>
    </row>
    <row r="1259" spans="1:5" x14ac:dyDescent="0.25">
      <c r="A1259" s="180" t="s">
        <v>3593</v>
      </c>
      <c r="B1259" s="181">
        <v>2303</v>
      </c>
      <c r="C1259" s="180" t="s">
        <v>3594</v>
      </c>
      <c r="D1259" s="180"/>
      <c r="E1259" s="180"/>
    </row>
    <row r="1260" spans="1:5" x14ac:dyDescent="0.25">
      <c r="A1260" s="180" t="s">
        <v>3593</v>
      </c>
      <c r="B1260" s="181">
        <v>2303</v>
      </c>
      <c r="C1260" s="180" t="s">
        <v>3595</v>
      </c>
      <c r="D1260" s="180" t="s">
        <v>3594</v>
      </c>
      <c r="E1260" s="180"/>
    </row>
    <row r="1261" spans="1:5" x14ac:dyDescent="0.25">
      <c r="A1261" s="180" t="s">
        <v>3593</v>
      </c>
      <c r="B1261" s="181">
        <v>2303</v>
      </c>
      <c r="C1261" s="180" t="s">
        <v>3596</v>
      </c>
      <c r="D1261" s="180" t="s">
        <v>3594</v>
      </c>
      <c r="E1261" s="180"/>
    </row>
    <row r="1262" spans="1:5" x14ac:dyDescent="0.25">
      <c r="A1262" s="180" t="s">
        <v>3593</v>
      </c>
      <c r="B1262" s="181">
        <v>2303</v>
      </c>
      <c r="C1262" s="180" t="s">
        <v>3597</v>
      </c>
      <c r="D1262" s="180" t="s">
        <v>3594</v>
      </c>
      <c r="E1262" s="180"/>
    </row>
    <row r="1263" spans="1:5" x14ac:dyDescent="0.25">
      <c r="A1263" s="180" t="s">
        <v>3593</v>
      </c>
      <c r="B1263" s="181">
        <v>2303</v>
      </c>
      <c r="C1263" s="180" t="s">
        <v>3598</v>
      </c>
      <c r="D1263" s="180" t="s">
        <v>3594</v>
      </c>
      <c r="E1263" s="180"/>
    </row>
    <row r="1264" spans="1:5" x14ac:dyDescent="0.25">
      <c r="A1264" s="180" t="s">
        <v>3593</v>
      </c>
      <c r="B1264" s="181">
        <v>2303</v>
      </c>
      <c r="C1264" s="180" t="s">
        <v>3599</v>
      </c>
      <c r="D1264" s="180" t="s">
        <v>3594</v>
      </c>
      <c r="E1264" s="180"/>
    </row>
    <row r="1265" spans="1:5" x14ac:dyDescent="0.25">
      <c r="A1265" s="180" t="s">
        <v>3593</v>
      </c>
      <c r="B1265" s="181">
        <v>2303</v>
      </c>
      <c r="C1265" s="180" t="s">
        <v>3600</v>
      </c>
      <c r="D1265" s="180" t="s">
        <v>3594</v>
      </c>
      <c r="E1265" s="180"/>
    </row>
    <row r="1266" spans="1:5" x14ac:dyDescent="0.25">
      <c r="A1266" s="180" t="s">
        <v>3601</v>
      </c>
      <c r="B1266" s="181">
        <v>2304</v>
      </c>
      <c r="C1266" s="180" t="s">
        <v>3602</v>
      </c>
      <c r="D1266" s="180"/>
      <c r="E1266" s="180"/>
    </row>
    <row r="1267" spans="1:5" x14ac:dyDescent="0.25">
      <c r="A1267" s="180" t="s">
        <v>3601</v>
      </c>
      <c r="B1267" s="181">
        <v>2304</v>
      </c>
      <c r="C1267" s="180" t="s">
        <v>3603</v>
      </c>
      <c r="D1267" s="180" t="s">
        <v>3602</v>
      </c>
      <c r="E1267" s="180"/>
    </row>
    <row r="1268" spans="1:5" x14ac:dyDescent="0.25">
      <c r="A1268" s="180" t="s">
        <v>3601</v>
      </c>
      <c r="B1268" s="181">
        <v>2304</v>
      </c>
      <c r="C1268" s="180" t="s">
        <v>3604</v>
      </c>
      <c r="D1268" s="180" t="s">
        <v>3602</v>
      </c>
      <c r="E1268" s="180"/>
    </row>
    <row r="1269" spans="1:5" x14ac:dyDescent="0.25">
      <c r="A1269" s="180" t="s">
        <v>3601</v>
      </c>
      <c r="B1269" s="181">
        <v>2304</v>
      </c>
      <c r="C1269" s="180" t="s">
        <v>3605</v>
      </c>
      <c r="D1269" s="180" t="s">
        <v>3602</v>
      </c>
      <c r="E1269" s="180"/>
    </row>
    <row r="1270" spans="1:5" x14ac:dyDescent="0.25">
      <c r="A1270" s="180" t="s">
        <v>3606</v>
      </c>
      <c r="B1270" s="181">
        <v>2305</v>
      </c>
      <c r="C1270" s="180" t="s">
        <v>3607</v>
      </c>
      <c r="D1270" s="180"/>
      <c r="E1270" s="180"/>
    </row>
    <row r="1271" spans="1:5" x14ac:dyDescent="0.25">
      <c r="A1271" s="180" t="s">
        <v>3606</v>
      </c>
      <c r="B1271" s="181">
        <v>2305</v>
      </c>
      <c r="C1271" s="180" t="s">
        <v>3608</v>
      </c>
      <c r="D1271" s="180" t="s">
        <v>3607</v>
      </c>
      <c r="E1271" s="180"/>
    </row>
    <row r="1272" spans="1:5" x14ac:dyDescent="0.25">
      <c r="A1272" s="180" t="s">
        <v>3606</v>
      </c>
      <c r="B1272" s="181">
        <v>2305</v>
      </c>
      <c r="C1272" s="180" t="s">
        <v>3609</v>
      </c>
      <c r="D1272" s="180" t="s">
        <v>3607</v>
      </c>
      <c r="E1272" s="180"/>
    </row>
    <row r="1273" spans="1:5" x14ac:dyDescent="0.25">
      <c r="A1273" s="180" t="s">
        <v>3606</v>
      </c>
      <c r="B1273" s="181">
        <v>2305</v>
      </c>
      <c r="C1273" s="180" t="s">
        <v>3610</v>
      </c>
      <c r="D1273" s="180" t="s">
        <v>3607</v>
      </c>
      <c r="E1273" s="180"/>
    </row>
    <row r="1274" spans="1:5" x14ac:dyDescent="0.25">
      <c r="A1274" s="180" t="s">
        <v>3606</v>
      </c>
      <c r="B1274" s="181">
        <v>2305</v>
      </c>
      <c r="C1274" s="180" t="s">
        <v>3611</v>
      </c>
      <c r="D1274" s="180" t="s">
        <v>3607</v>
      </c>
      <c r="E1274" s="180"/>
    </row>
    <row r="1275" spans="1:5" x14ac:dyDescent="0.25">
      <c r="A1275" s="180" t="s">
        <v>3606</v>
      </c>
      <c r="B1275" s="181">
        <v>2305</v>
      </c>
      <c r="C1275" s="180" t="s">
        <v>3612</v>
      </c>
      <c r="D1275" s="180" t="s">
        <v>3607</v>
      </c>
      <c r="E1275" s="180"/>
    </row>
    <row r="1276" spans="1:5" x14ac:dyDescent="0.25">
      <c r="A1276" s="180" t="s">
        <v>3613</v>
      </c>
      <c r="B1276" s="181">
        <v>2306</v>
      </c>
      <c r="C1276" s="180" t="s">
        <v>3614</v>
      </c>
      <c r="D1276" s="180"/>
      <c r="E1276" s="180"/>
    </row>
    <row r="1277" spans="1:5" x14ac:dyDescent="0.25">
      <c r="A1277" s="180" t="s">
        <v>3613</v>
      </c>
      <c r="B1277" s="181">
        <v>2306</v>
      </c>
      <c r="C1277" s="180" t="s">
        <v>3615</v>
      </c>
      <c r="D1277" s="180" t="s">
        <v>3614</v>
      </c>
      <c r="E1277" s="180"/>
    </row>
    <row r="1278" spans="1:5" x14ac:dyDescent="0.25">
      <c r="A1278" s="180" t="s">
        <v>3613</v>
      </c>
      <c r="B1278" s="181">
        <v>2306</v>
      </c>
      <c r="C1278" s="180" t="s">
        <v>3616</v>
      </c>
      <c r="D1278" s="180" t="s">
        <v>3614</v>
      </c>
      <c r="E1278" s="180"/>
    </row>
    <row r="1279" spans="1:5" x14ac:dyDescent="0.25">
      <c r="A1279" s="180" t="s">
        <v>3617</v>
      </c>
      <c r="B1279" s="181">
        <v>2307</v>
      </c>
      <c r="C1279" s="180" t="s">
        <v>3618</v>
      </c>
      <c r="D1279" s="180"/>
      <c r="E1279" s="180"/>
    </row>
    <row r="1280" spans="1:5" x14ac:dyDescent="0.25">
      <c r="A1280" s="180" t="s">
        <v>3617</v>
      </c>
      <c r="B1280" s="181">
        <v>2307</v>
      </c>
      <c r="C1280" s="180" t="s">
        <v>3619</v>
      </c>
      <c r="D1280" s="180" t="s">
        <v>3618</v>
      </c>
      <c r="E1280" s="180"/>
    </row>
    <row r="1281" spans="1:5" x14ac:dyDescent="0.25">
      <c r="A1281" s="180" t="s">
        <v>3617</v>
      </c>
      <c r="B1281" s="181">
        <v>2307</v>
      </c>
      <c r="C1281" s="180" t="s">
        <v>3620</v>
      </c>
      <c r="D1281" s="180" t="s">
        <v>3618</v>
      </c>
      <c r="E1281" s="180"/>
    </row>
    <row r="1282" spans="1:5" x14ac:dyDescent="0.25">
      <c r="A1282" s="180" t="s">
        <v>3617</v>
      </c>
      <c r="B1282" s="181">
        <v>2307</v>
      </c>
      <c r="C1282" s="180" t="s">
        <v>3621</v>
      </c>
      <c r="D1282" s="180" t="s">
        <v>3618</v>
      </c>
      <c r="E1282" s="180"/>
    </row>
    <row r="1283" spans="1:5" x14ac:dyDescent="0.25">
      <c r="A1283" s="180" t="s">
        <v>3622</v>
      </c>
      <c r="B1283" s="181">
        <v>2308</v>
      </c>
      <c r="C1283" s="180" t="s">
        <v>3623</v>
      </c>
      <c r="D1283" s="180"/>
      <c r="E1283" s="180"/>
    </row>
    <row r="1284" spans="1:5" x14ac:dyDescent="0.25">
      <c r="A1284" s="180" t="s">
        <v>3622</v>
      </c>
      <c r="B1284" s="181">
        <v>2308</v>
      </c>
      <c r="C1284" s="180" t="s">
        <v>3624</v>
      </c>
      <c r="D1284" s="180" t="s">
        <v>3623</v>
      </c>
      <c r="E1284" s="180"/>
    </row>
    <row r="1285" spans="1:5" x14ac:dyDescent="0.25">
      <c r="A1285" s="180" t="s">
        <v>3622</v>
      </c>
      <c r="B1285" s="181">
        <v>2308</v>
      </c>
      <c r="C1285" s="180" t="s">
        <v>3625</v>
      </c>
      <c r="D1285" s="180" t="s">
        <v>3623</v>
      </c>
      <c r="E1285" s="180"/>
    </row>
    <row r="1286" spans="1:5" x14ac:dyDescent="0.25">
      <c r="A1286" s="180" t="s">
        <v>3622</v>
      </c>
      <c r="B1286" s="181">
        <v>2308</v>
      </c>
      <c r="C1286" s="180" t="s">
        <v>3626</v>
      </c>
      <c r="D1286" s="180" t="s">
        <v>3623</v>
      </c>
      <c r="E1286" s="180"/>
    </row>
    <row r="1287" spans="1:5" x14ac:dyDescent="0.25">
      <c r="A1287" s="180" t="s">
        <v>3622</v>
      </c>
      <c r="B1287" s="181">
        <v>2308</v>
      </c>
      <c r="C1287" s="180" t="s">
        <v>3627</v>
      </c>
      <c r="D1287" s="180" t="s">
        <v>3623</v>
      </c>
      <c r="E1287" s="180"/>
    </row>
    <row r="1288" spans="1:5" x14ac:dyDescent="0.25">
      <c r="A1288" s="180" t="s">
        <v>3622</v>
      </c>
      <c r="B1288" s="181">
        <v>2308</v>
      </c>
      <c r="C1288" s="180" t="s">
        <v>3628</v>
      </c>
      <c r="D1288" s="180" t="s">
        <v>3623</v>
      </c>
      <c r="E1288" s="180"/>
    </row>
    <row r="1289" spans="1:5" x14ac:dyDescent="0.25">
      <c r="A1289" s="180" t="s">
        <v>3622</v>
      </c>
      <c r="B1289" s="181">
        <v>2308</v>
      </c>
      <c r="C1289" s="180" t="s">
        <v>3629</v>
      </c>
      <c r="D1289" s="180" t="s">
        <v>3623</v>
      </c>
      <c r="E1289" s="180"/>
    </row>
    <row r="1290" spans="1:5" x14ac:dyDescent="0.25">
      <c r="A1290" s="180" t="s">
        <v>3630</v>
      </c>
      <c r="B1290" s="181">
        <v>2309</v>
      </c>
      <c r="C1290" s="180" t="s">
        <v>3631</v>
      </c>
      <c r="D1290" s="180" t="s">
        <v>3632</v>
      </c>
      <c r="E1290" s="180"/>
    </row>
    <row r="1291" spans="1:5" x14ac:dyDescent="0.25">
      <c r="A1291" s="180" t="s">
        <v>3630</v>
      </c>
      <c r="B1291" s="181">
        <v>2309</v>
      </c>
      <c r="C1291" s="180" t="s">
        <v>3632</v>
      </c>
      <c r="D1291" s="180"/>
      <c r="E1291" s="180"/>
    </row>
    <row r="1292" spans="1:5" x14ac:dyDescent="0.25">
      <c r="A1292" s="180" t="s">
        <v>3630</v>
      </c>
      <c r="B1292" s="181">
        <v>2309</v>
      </c>
      <c r="C1292" s="180" t="s">
        <v>3633</v>
      </c>
      <c r="D1292" s="180" t="s">
        <v>3632</v>
      </c>
      <c r="E1292" s="180"/>
    </row>
    <row r="1293" spans="1:5" x14ac:dyDescent="0.25">
      <c r="A1293" s="180" t="s">
        <v>3630</v>
      </c>
      <c r="B1293" s="181">
        <v>2309</v>
      </c>
      <c r="C1293" s="180" t="s">
        <v>3634</v>
      </c>
      <c r="D1293" s="180" t="s">
        <v>3632</v>
      </c>
      <c r="E1293" s="180"/>
    </row>
    <row r="1294" spans="1:5" x14ac:dyDescent="0.25">
      <c r="A1294" s="180" t="s">
        <v>3635</v>
      </c>
      <c r="B1294" s="181">
        <v>2310</v>
      </c>
      <c r="C1294" s="180" t="s">
        <v>3636</v>
      </c>
      <c r="D1294" s="180" t="s">
        <v>3637</v>
      </c>
      <c r="E1294" s="180"/>
    </row>
    <row r="1295" spans="1:5" x14ac:dyDescent="0.25">
      <c r="A1295" s="180" t="s">
        <v>3635</v>
      </c>
      <c r="B1295" s="181">
        <v>2310</v>
      </c>
      <c r="C1295" s="180" t="s">
        <v>3637</v>
      </c>
      <c r="D1295" s="180"/>
      <c r="E1295" s="180"/>
    </row>
    <row r="1296" spans="1:5" x14ac:dyDescent="0.25">
      <c r="A1296" s="180" t="s">
        <v>3635</v>
      </c>
      <c r="B1296" s="181">
        <v>2310</v>
      </c>
      <c r="C1296" s="180" t="s">
        <v>3638</v>
      </c>
      <c r="D1296" s="180" t="s">
        <v>3637</v>
      </c>
      <c r="E1296" s="180"/>
    </row>
    <row r="1297" spans="1:5" x14ac:dyDescent="0.25">
      <c r="A1297" s="180" t="s">
        <v>3635</v>
      </c>
      <c r="B1297" s="181">
        <v>2310</v>
      </c>
      <c r="C1297" s="180" t="s">
        <v>3639</v>
      </c>
      <c r="D1297" s="180" t="s">
        <v>3637</v>
      </c>
      <c r="E1297" s="180"/>
    </row>
    <row r="1298" spans="1:5" x14ac:dyDescent="0.25">
      <c r="A1298" s="180" t="s">
        <v>3635</v>
      </c>
      <c r="B1298" s="181">
        <v>2310</v>
      </c>
      <c r="C1298" s="180" t="s">
        <v>3640</v>
      </c>
      <c r="D1298" s="180" t="s">
        <v>3637</v>
      </c>
      <c r="E1298" s="180"/>
    </row>
    <row r="1299" spans="1:5" x14ac:dyDescent="0.25">
      <c r="A1299" s="180" t="s">
        <v>3641</v>
      </c>
      <c r="B1299" s="181">
        <v>2311</v>
      </c>
      <c r="C1299" s="180" t="s">
        <v>3642</v>
      </c>
      <c r="D1299" s="180"/>
      <c r="E1299" s="180"/>
    </row>
    <row r="1300" spans="1:5" x14ac:dyDescent="0.25">
      <c r="A1300" s="180" t="s">
        <v>3641</v>
      </c>
      <c r="B1300" s="181">
        <v>2311</v>
      </c>
      <c r="C1300" s="180" t="s">
        <v>3643</v>
      </c>
      <c r="D1300" s="180" t="s">
        <v>3642</v>
      </c>
      <c r="E1300" s="180"/>
    </row>
    <row r="1301" spans="1:5" x14ac:dyDescent="0.25">
      <c r="A1301" s="180" t="s">
        <v>3641</v>
      </c>
      <c r="B1301" s="181">
        <v>2311</v>
      </c>
      <c r="C1301" s="180" t="s">
        <v>3644</v>
      </c>
      <c r="D1301" s="180" t="s">
        <v>3642</v>
      </c>
      <c r="E1301" s="180"/>
    </row>
    <row r="1302" spans="1:5" x14ac:dyDescent="0.25">
      <c r="A1302" s="180" t="s">
        <v>3645</v>
      </c>
      <c r="B1302" s="181">
        <v>2312</v>
      </c>
      <c r="C1302" s="180" t="s">
        <v>3646</v>
      </c>
      <c r="D1302" s="180" t="s">
        <v>3647</v>
      </c>
      <c r="E1302" s="180"/>
    </row>
    <row r="1303" spans="1:5" x14ac:dyDescent="0.25">
      <c r="A1303" s="180" t="s">
        <v>3645</v>
      </c>
      <c r="B1303" s="181">
        <v>2312</v>
      </c>
      <c r="C1303" s="180" t="s">
        <v>3648</v>
      </c>
      <c r="D1303" s="180" t="s">
        <v>3647</v>
      </c>
      <c r="E1303" s="180"/>
    </row>
    <row r="1304" spans="1:5" x14ac:dyDescent="0.25">
      <c r="A1304" s="180" t="s">
        <v>3645</v>
      </c>
      <c r="B1304" s="181">
        <v>2312</v>
      </c>
      <c r="C1304" s="180" t="s">
        <v>3647</v>
      </c>
      <c r="D1304" s="180"/>
      <c r="E1304" s="180"/>
    </row>
    <row r="1305" spans="1:5" x14ac:dyDescent="0.25">
      <c r="A1305" s="180" t="s">
        <v>3645</v>
      </c>
      <c r="B1305" s="181">
        <v>2312</v>
      </c>
      <c r="C1305" s="180" t="s">
        <v>3649</v>
      </c>
      <c r="D1305" s="180" t="s">
        <v>3647</v>
      </c>
      <c r="E1305" s="180"/>
    </row>
    <row r="1306" spans="1:5" x14ac:dyDescent="0.25">
      <c r="A1306" s="180" t="s">
        <v>3645</v>
      </c>
      <c r="B1306" s="181">
        <v>2312</v>
      </c>
      <c r="C1306" s="180" t="s">
        <v>3650</v>
      </c>
      <c r="D1306" s="180" t="s">
        <v>3647</v>
      </c>
      <c r="E1306" s="180"/>
    </row>
    <row r="1307" spans="1:5" x14ac:dyDescent="0.25">
      <c r="A1307" s="180" t="s">
        <v>3651</v>
      </c>
      <c r="B1307" s="181">
        <v>2313</v>
      </c>
      <c r="C1307" s="180" t="s">
        <v>3652</v>
      </c>
      <c r="D1307" s="180"/>
      <c r="E1307" s="180"/>
    </row>
    <row r="1308" spans="1:5" x14ac:dyDescent="0.25">
      <c r="A1308" s="180" t="s">
        <v>3651</v>
      </c>
      <c r="B1308" s="181">
        <v>2313</v>
      </c>
      <c r="C1308" s="180" t="s">
        <v>3653</v>
      </c>
      <c r="D1308" s="180" t="s">
        <v>3652</v>
      </c>
      <c r="E1308" s="180"/>
    </row>
    <row r="1309" spans="1:5" x14ac:dyDescent="0.25">
      <c r="A1309" s="180" t="s">
        <v>3651</v>
      </c>
      <c r="B1309" s="181">
        <v>2313</v>
      </c>
      <c r="C1309" s="180" t="s">
        <v>3654</v>
      </c>
      <c r="D1309" s="180" t="s">
        <v>3652</v>
      </c>
      <c r="E1309" s="180"/>
    </row>
    <row r="1310" spans="1:5" x14ac:dyDescent="0.25">
      <c r="A1310" s="180" t="s">
        <v>3651</v>
      </c>
      <c r="B1310" s="181">
        <v>2313</v>
      </c>
      <c r="C1310" s="180" t="s">
        <v>3655</v>
      </c>
      <c r="D1310" s="180" t="s">
        <v>3652</v>
      </c>
      <c r="E1310" s="180"/>
    </row>
    <row r="1311" spans="1:5" x14ac:dyDescent="0.25">
      <c r="A1311" s="180" t="s">
        <v>3651</v>
      </c>
      <c r="B1311" s="181">
        <v>2313</v>
      </c>
      <c r="C1311" s="180" t="s">
        <v>3656</v>
      </c>
      <c r="D1311" s="180" t="s">
        <v>3652</v>
      </c>
      <c r="E1311" s="180"/>
    </row>
    <row r="1312" spans="1:5" x14ac:dyDescent="0.25">
      <c r="A1312" s="180" t="s">
        <v>3657</v>
      </c>
      <c r="B1312" s="181">
        <v>2314</v>
      </c>
      <c r="C1312" s="180" t="s">
        <v>3658</v>
      </c>
      <c r="D1312" s="180"/>
      <c r="E1312" s="180"/>
    </row>
    <row r="1313" spans="1:5" x14ac:dyDescent="0.25">
      <c r="A1313" s="180" t="s">
        <v>3657</v>
      </c>
      <c r="B1313" s="181">
        <v>2314</v>
      </c>
      <c r="C1313" s="180" t="s">
        <v>3659</v>
      </c>
      <c r="D1313" s="180" t="s">
        <v>3658</v>
      </c>
      <c r="E1313" s="180"/>
    </row>
    <row r="1314" spans="1:5" x14ac:dyDescent="0.25">
      <c r="A1314" s="180" t="s">
        <v>3657</v>
      </c>
      <c r="B1314" s="181">
        <v>2314</v>
      </c>
      <c r="C1314" s="180" t="s">
        <v>3660</v>
      </c>
      <c r="D1314" s="180" t="s">
        <v>3658</v>
      </c>
      <c r="E1314" s="180"/>
    </row>
    <row r="1315" spans="1:5" x14ac:dyDescent="0.25">
      <c r="A1315" s="180" t="s">
        <v>3661</v>
      </c>
      <c r="B1315" s="181">
        <v>2315</v>
      </c>
      <c r="C1315" s="180" t="s">
        <v>3662</v>
      </c>
      <c r="D1315" s="180" t="s">
        <v>3663</v>
      </c>
      <c r="E1315" s="180"/>
    </row>
    <row r="1316" spans="1:5" x14ac:dyDescent="0.25">
      <c r="A1316" s="180" t="s">
        <v>3661</v>
      </c>
      <c r="B1316" s="181">
        <v>2315</v>
      </c>
      <c r="C1316" s="180" t="s">
        <v>3663</v>
      </c>
      <c r="D1316" s="180"/>
      <c r="E1316" s="180"/>
    </row>
    <row r="1317" spans="1:5" x14ac:dyDescent="0.25">
      <c r="A1317" s="180" t="s">
        <v>3661</v>
      </c>
      <c r="B1317" s="181">
        <v>2315</v>
      </c>
      <c r="C1317" s="180" t="s">
        <v>3664</v>
      </c>
      <c r="D1317" s="180" t="s">
        <v>3663</v>
      </c>
      <c r="E1317" s="180"/>
    </row>
    <row r="1318" spans="1:5" x14ac:dyDescent="0.25">
      <c r="A1318" s="180" t="s">
        <v>3661</v>
      </c>
      <c r="B1318" s="181">
        <v>2315</v>
      </c>
      <c r="C1318" s="180" t="s">
        <v>3665</v>
      </c>
      <c r="D1318" s="180" t="s">
        <v>3663</v>
      </c>
      <c r="E1318" s="180"/>
    </row>
    <row r="1319" spans="1:5" x14ac:dyDescent="0.25">
      <c r="A1319" s="180" t="s">
        <v>3666</v>
      </c>
      <c r="B1319" s="181">
        <v>2316</v>
      </c>
      <c r="C1319" s="180" t="s">
        <v>3667</v>
      </c>
      <c r="D1319" s="180" t="s">
        <v>3668</v>
      </c>
      <c r="E1319" s="180"/>
    </row>
    <row r="1320" spans="1:5" x14ac:dyDescent="0.25">
      <c r="A1320" s="180" t="s">
        <v>3666</v>
      </c>
      <c r="B1320" s="181">
        <v>2316</v>
      </c>
      <c r="C1320" s="180" t="s">
        <v>3668</v>
      </c>
      <c r="D1320" s="180"/>
      <c r="E1320" s="180"/>
    </row>
    <row r="1321" spans="1:5" x14ac:dyDescent="0.25">
      <c r="A1321" s="180" t="s">
        <v>3666</v>
      </c>
      <c r="B1321" s="181">
        <v>2316</v>
      </c>
      <c r="C1321" s="180" t="s">
        <v>3669</v>
      </c>
      <c r="D1321" s="180" t="s">
        <v>3668</v>
      </c>
      <c r="E1321" s="180"/>
    </row>
    <row r="1322" spans="1:5" x14ac:dyDescent="0.25">
      <c r="A1322" s="180" t="s">
        <v>3666</v>
      </c>
      <c r="B1322" s="181">
        <v>2316</v>
      </c>
      <c r="C1322" s="180" t="s">
        <v>3670</v>
      </c>
      <c r="D1322" s="180" t="s">
        <v>3668</v>
      </c>
      <c r="E1322" s="180"/>
    </row>
    <row r="1323" spans="1:5" x14ac:dyDescent="0.25">
      <c r="A1323" s="180" t="s">
        <v>3666</v>
      </c>
      <c r="B1323" s="181">
        <v>2316</v>
      </c>
      <c r="C1323" s="180" t="s">
        <v>3671</v>
      </c>
      <c r="D1323" s="180" t="s">
        <v>3668</v>
      </c>
      <c r="E1323" s="180"/>
    </row>
    <row r="1324" spans="1:5" x14ac:dyDescent="0.25">
      <c r="A1324" s="180" t="s">
        <v>3672</v>
      </c>
      <c r="B1324" s="181">
        <v>2317</v>
      </c>
      <c r="C1324" s="180" t="s">
        <v>3673</v>
      </c>
      <c r="D1324" s="180" t="s">
        <v>3674</v>
      </c>
      <c r="E1324" s="180"/>
    </row>
    <row r="1325" spans="1:5" x14ac:dyDescent="0.25">
      <c r="A1325" s="180" t="s">
        <v>3672</v>
      </c>
      <c r="B1325" s="181">
        <v>2317</v>
      </c>
      <c r="C1325" s="180" t="s">
        <v>3674</v>
      </c>
      <c r="D1325" s="180"/>
      <c r="E1325" s="180"/>
    </row>
    <row r="1326" spans="1:5" x14ac:dyDescent="0.25">
      <c r="A1326" s="180" t="s">
        <v>3672</v>
      </c>
      <c r="B1326" s="181">
        <v>2317</v>
      </c>
      <c r="C1326" s="180" t="s">
        <v>3675</v>
      </c>
      <c r="D1326" s="180" t="s">
        <v>3674</v>
      </c>
      <c r="E1326" s="180"/>
    </row>
    <row r="1327" spans="1:5" x14ac:dyDescent="0.25">
      <c r="A1327" s="180" t="s">
        <v>3672</v>
      </c>
      <c r="B1327" s="181">
        <v>2317</v>
      </c>
      <c r="C1327" s="180" t="s">
        <v>3676</v>
      </c>
      <c r="D1327" s="180" t="s">
        <v>3674</v>
      </c>
      <c r="E1327" s="180"/>
    </row>
    <row r="1328" spans="1:5" x14ac:dyDescent="0.25">
      <c r="A1328" s="180" t="s">
        <v>3672</v>
      </c>
      <c r="B1328" s="181">
        <v>2317</v>
      </c>
      <c r="C1328" s="180" t="s">
        <v>3677</v>
      </c>
      <c r="D1328" s="180" t="s">
        <v>3674</v>
      </c>
      <c r="E1328" s="180"/>
    </row>
    <row r="1329" spans="1:5" x14ac:dyDescent="0.25">
      <c r="A1329" s="180" t="s">
        <v>3672</v>
      </c>
      <c r="B1329" s="181">
        <v>2317</v>
      </c>
      <c r="C1329" s="180" t="s">
        <v>3678</v>
      </c>
      <c r="D1329" s="180" t="s">
        <v>3674</v>
      </c>
      <c r="E1329" s="180"/>
    </row>
    <row r="1330" spans="1:5" x14ac:dyDescent="0.25">
      <c r="A1330" s="180" t="s">
        <v>3679</v>
      </c>
      <c r="B1330" s="181">
        <v>2318</v>
      </c>
      <c r="C1330" s="180" t="s">
        <v>3680</v>
      </c>
      <c r="D1330" s="180"/>
      <c r="E1330" s="180"/>
    </row>
    <row r="1331" spans="1:5" x14ac:dyDescent="0.25">
      <c r="A1331" s="180" t="s">
        <v>3681</v>
      </c>
      <c r="B1331" s="181">
        <v>2319</v>
      </c>
      <c r="C1331" s="180" t="s">
        <v>3682</v>
      </c>
      <c r="D1331" s="180"/>
      <c r="E1331" s="180"/>
    </row>
    <row r="1332" spans="1:5" x14ac:dyDescent="0.25">
      <c r="A1332" s="180" t="s">
        <v>3681</v>
      </c>
      <c r="B1332" s="181">
        <v>2319</v>
      </c>
      <c r="C1332" s="180" t="s">
        <v>3683</v>
      </c>
      <c r="D1332" s="180" t="s">
        <v>3682</v>
      </c>
      <c r="E1332" s="180"/>
    </row>
    <row r="1333" spans="1:5" x14ac:dyDescent="0.25">
      <c r="A1333" s="180" t="s">
        <v>3681</v>
      </c>
      <c r="B1333" s="181">
        <v>2319</v>
      </c>
      <c r="C1333" s="180" t="s">
        <v>3684</v>
      </c>
      <c r="D1333" s="180" t="s">
        <v>3682</v>
      </c>
      <c r="E1333" s="180"/>
    </row>
    <row r="1334" spans="1:5" x14ac:dyDescent="0.25">
      <c r="A1334" s="180" t="s">
        <v>3681</v>
      </c>
      <c r="B1334" s="181">
        <v>2319</v>
      </c>
      <c r="C1334" s="180" t="s">
        <v>3685</v>
      </c>
      <c r="D1334" s="180" t="s">
        <v>3682</v>
      </c>
      <c r="E1334" s="180"/>
    </row>
    <row r="1335" spans="1:5" x14ac:dyDescent="0.25">
      <c r="A1335" s="180" t="s">
        <v>3686</v>
      </c>
      <c r="B1335" s="181">
        <v>2320</v>
      </c>
      <c r="C1335" s="180" t="s">
        <v>3687</v>
      </c>
      <c r="D1335" s="180"/>
      <c r="E1335" s="180"/>
    </row>
    <row r="1336" spans="1:5" x14ac:dyDescent="0.25">
      <c r="A1336" s="180" t="s">
        <v>3686</v>
      </c>
      <c r="B1336" s="181">
        <v>2320</v>
      </c>
      <c r="C1336" s="180" t="s">
        <v>3688</v>
      </c>
      <c r="D1336" s="180" t="s">
        <v>3687</v>
      </c>
      <c r="E1336" s="180"/>
    </row>
    <row r="1337" spans="1:5" x14ac:dyDescent="0.25">
      <c r="A1337" s="180" t="s">
        <v>3686</v>
      </c>
      <c r="B1337" s="181">
        <v>2320</v>
      </c>
      <c r="C1337" s="180" t="s">
        <v>3689</v>
      </c>
      <c r="D1337" s="180" t="s">
        <v>3687</v>
      </c>
      <c r="E1337" s="180"/>
    </row>
    <row r="1338" spans="1:5" x14ac:dyDescent="0.25">
      <c r="A1338" s="180" t="s">
        <v>3686</v>
      </c>
      <c r="B1338" s="181">
        <v>2321</v>
      </c>
      <c r="C1338" s="180" t="s">
        <v>3690</v>
      </c>
      <c r="D1338" s="180"/>
      <c r="E1338" s="180"/>
    </row>
    <row r="1339" spans="1:5" x14ac:dyDescent="0.25">
      <c r="A1339" s="180" t="s">
        <v>3686</v>
      </c>
      <c r="B1339" s="181">
        <v>2321</v>
      </c>
      <c r="C1339" s="180" t="s">
        <v>3691</v>
      </c>
      <c r="D1339" s="180" t="s">
        <v>3690</v>
      </c>
      <c r="E1339" s="180"/>
    </row>
    <row r="1340" spans="1:5" x14ac:dyDescent="0.25">
      <c r="A1340" s="180" t="s">
        <v>3686</v>
      </c>
      <c r="B1340" s="181">
        <v>2321</v>
      </c>
      <c r="C1340" s="180" t="s">
        <v>3692</v>
      </c>
      <c r="D1340" s="180" t="s">
        <v>3690</v>
      </c>
      <c r="E1340" s="180"/>
    </row>
    <row r="1341" spans="1:5" x14ac:dyDescent="0.25">
      <c r="A1341" s="180" t="s">
        <v>3686</v>
      </c>
      <c r="B1341" s="181">
        <v>2321</v>
      </c>
      <c r="C1341" s="180" t="s">
        <v>3693</v>
      </c>
      <c r="D1341" s="180" t="s">
        <v>3690</v>
      </c>
      <c r="E1341" s="180"/>
    </row>
    <row r="1342" spans="1:5" x14ac:dyDescent="0.25">
      <c r="A1342" s="180" t="s">
        <v>3686</v>
      </c>
      <c r="B1342" s="181">
        <v>2321</v>
      </c>
      <c r="C1342" s="180" t="s">
        <v>3694</v>
      </c>
      <c r="D1342" s="180" t="s">
        <v>3690</v>
      </c>
      <c r="E1342" s="180"/>
    </row>
    <row r="1343" spans="1:5" x14ac:dyDescent="0.25">
      <c r="A1343" s="180" t="s">
        <v>3695</v>
      </c>
      <c r="B1343" s="181">
        <v>2322</v>
      </c>
      <c r="C1343" s="180" t="s">
        <v>3696</v>
      </c>
      <c r="D1343" s="180"/>
      <c r="E1343" s="180"/>
    </row>
    <row r="1344" spans="1:5" x14ac:dyDescent="0.25">
      <c r="A1344" s="180" t="s">
        <v>3695</v>
      </c>
      <c r="B1344" s="181">
        <v>2322</v>
      </c>
      <c r="C1344" s="180" t="s">
        <v>3697</v>
      </c>
      <c r="D1344" s="180" t="s">
        <v>3696</v>
      </c>
      <c r="E1344" s="180"/>
    </row>
    <row r="1345" spans="1:5" x14ac:dyDescent="0.25">
      <c r="A1345" s="180" t="s">
        <v>3698</v>
      </c>
      <c r="B1345" s="181">
        <v>2323</v>
      </c>
      <c r="C1345" s="180" t="s">
        <v>3699</v>
      </c>
      <c r="D1345" s="180"/>
      <c r="E1345" s="180"/>
    </row>
    <row r="1346" spans="1:5" x14ac:dyDescent="0.25">
      <c r="A1346" s="180" t="s">
        <v>3698</v>
      </c>
      <c r="B1346" s="181">
        <v>2323</v>
      </c>
      <c r="C1346" s="180" t="s">
        <v>3700</v>
      </c>
      <c r="D1346" s="180" t="s">
        <v>3699</v>
      </c>
      <c r="E1346" s="180"/>
    </row>
    <row r="1347" spans="1:5" x14ac:dyDescent="0.25">
      <c r="A1347" s="180" t="s">
        <v>3695</v>
      </c>
      <c r="B1347" s="181">
        <v>2324</v>
      </c>
      <c r="C1347" s="180" t="s">
        <v>3701</v>
      </c>
      <c r="D1347" s="180"/>
      <c r="E1347" s="180"/>
    </row>
    <row r="1348" spans="1:5" x14ac:dyDescent="0.25">
      <c r="A1348" s="180" t="s">
        <v>3695</v>
      </c>
      <c r="B1348" s="181">
        <v>2324</v>
      </c>
      <c r="C1348" s="180" t="s">
        <v>3702</v>
      </c>
      <c r="D1348" s="180" t="s">
        <v>3701</v>
      </c>
      <c r="E1348" s="180"/>
    </row>
    <row r="1349" spans="1:5" x14ac:dyDescent="0.25">
      <c r="A1349" s="180" t="s">
        <v>3698</v>
      </c>
      <c r="B1349" s="181">
        <v>2325</v>
      </c>
      <c r="C1349" s="180" t="s">
        <v>3703</v>
      </c>
      <c r="D1349" s="180" t="s">
        <v>3704</v>
      </c>
      <c r="E1349" s="180"/>
    </row>
    <row r="1350" spans="1:5" x14ac:dyDescent="0.25">
      <c r="A1350" s="180" t="s">
        <v>3698</v>
      </c>
      <c r="B1350" s="181">
        <v>2325</v>
      </c>
      <c r="C1350" s="180" t="s">
        <v>3704</v>
      </c>
      <c r="D1350" s="180"/>
      <c r="E1350" s="180"/>
    </row>
    <row r="1351" spans="1:5" x14ac:dyDescent="0.25">
      <c r="A1351" s="180" t="s">
        <v>3698</v>
      </c>
      <c r="B1351" s="181">
        <v>2325</v>
      </c>
      <c r="C1351" s="180" t="s">
        <v>3705</v>
      </c>
      <c r="D1351" s="180" t="s">
        <v>3704</v>
      </c>
      <c r="E1351" s="180"/>
    </row>
    <row r="1352" spans="1:5" x14ac:dyDescent="0.25">
      <c r="A1352" s="180" t="s">
        <v>3698</v>
      </c>
      <c r="B1352" s="181">
        <v>2325</v>
      </c>
      <c r="C1352" s="180" t="s">
        <v>3706</v>
      </c>
      <c r="D1352" s="180" t="s">
        <v>3704</v>
      </c>
      <c r="E1352" s="180"/>
    </row>
    <row r="1353" spans="1:5" x14ac:dyDescent="0.25">
      <c r="A1353" s="180" t="s">
        <v>3707</v>
      </c>
      <c r="B1353" s="181">
        <v>2326</v>
      </c>
      <c r="C1353" s="180" t="s">
        <v>3708</v>
      </c>
      <c r="D1353" s="180"/>
      <c r="E1353" s="180"/>
    </row>
    <row r="1354" spans="1:5" x14ac:dyDescent="0.25">
      <c r="A1354" s="180" t="s">
        <v>3707</v>
      </c>
      <c r="B1354" s="181">
        <v>2326</v>
      </c>
      <c r="C1354" s="180" t="s">
        <v>3709</v>
      </c>
      <c r="D1354" s="180" t="s">
        <v>3708</v>
      </c>
      <c r="E1354" s="180"/>
    </row>
    <row r="1355" spans="1:5" x14ac:dyDescent="0.25">
      <c r="A1355" s="180" t="s">
        <v>3695</v>
      </c>
      <c r="B1355" s="181">
        <v>2327</v>
      </c>
      <c r="C1355" s="180" t="s">
        <v>3710</v>
      </c>
      <c r="D1355" s="180" t="s">
        <v>3711</v>
      </c>
      <c r="E1355" s="180"/>
    </row>
    <row r="1356" spans="1:5" x14ac:dyDescent="0.25">
      <c r="A1356" s="180" t="s">
        <v>3695</v>
      </c>
      <c r="B1356" s="181">
        <v>2327</v>
      </c>
      <c r="C1356" s="180" t="s">
        <v>3711</v>
      </c>
      <c r="D1356" s="180"/>
      <c r="E1356" s="180"/>
    </row>
    <row r="1357" spans="1:5" x14ac:dyDescent="0.25">
      <c r="A1357" s="180" t="s">
        <v>3695</v>
      </c>
      <c r="B1357" s="181">
        <v>2327</v>
      </c>
      <c r="C1357" s="180" t="s">
        <v>3712</v>
      </c>
      <c r="D1357" s="180" t="s">
        <v>3711</v>
      </c>
      <c r="E1357" s="180"/>
    </row>
    <row r="1358" spans="1:5" x14ac:dyDescent="0.25">
      <c r="A1358" s="180" t="s">
        <v>3698</v>
      </c>
      <c r="B1358" s="181">
        <v>2328</v>
      </c>
      <c r="C1358" s="180" t="s">
        <v>3713</v>
      </c>
      <c r="D1358" s="180"/>
      <c r="E1358" s="180"/>
    </row>
    <row r="1359" spans="1:5" x14ac:dyDescent="0.25">
      <c r="A1359" s="180" t="s">
        <v>3698</v>
      </c>
      <c r="B1359" s="181">
        <v>2328</v>
      </c>
      <c r="C1359" s="180" t="s">
        <v>3714</v>
      </c>
      <c r="D1359" s="180" t="s">
        <v>3713</v>
      </c>
      <c r="E1359" s="180"/>
    </row>
    <row r="1360" spans="1:5" x14ac:dyDescent="0.25">
      <c r="A1360" s="180" t="s">
        <v>3715</v>
      </c>
      <c r="B1360" s="181">
        <v>2329</v>
      </c>
      <c r="C1360" s="180" t="s">
        <v>3716</v>
      </c>
      <c r="D1360" s="180"/>
      <c r="E1360" s="180"/>
    </row>
    <row r="1361" spans="1:5" x14ac:dyDescent="0.25">
      <c r="A1361" s="180" t="s">
        <v>3715</v>
      </c>
      <c r="B1361" s="181">
        <v>2329</v>
      </c>
      <c r="C1361" s="180" t="s">
        <v>3717</v>
      </c>
      <c r="D1361" s="180" t="s">
        <v>3716</v>
      </c>
      <c r="E1361" s="180"/>
    </row>
    <row r="1362" spans="1:5" x14ac:dyDescent="0.25">
      <c r="A1362" s="180" t="s">
        <v>3718</v>
      </c>
      <c r="B1362" s="181">
        <v>2330</v>
      </c>
      <c r="C1362" s="180" t="s">
        <v>3719</v>
      </c>
      <c r="D1362" s="180" t="s">
        <v>3720</v>
      </c>
      <c r="E1362" s="180"/>
    </row>
    <row r="1363" spans="1:5" x14ac:dyDescent="0.25">
      <c r="A1363" s="180" t="s">
        <v>3718</v>
      </c>
      <c r="B1363" s="181">
        <v>2330</v>
      </c>
      <c r="C1363" s="180" t="s">
        <v>3720</v>
      </c>
      <c r="D1363" s="180"/>
      <c r="E1363" s="180"/>
    </row>
    <row r="1364" spans="1:5" x14ac:dyDescent="0.25">
      <c r="A1364" s="180" t="s">
        <v>3721</v>
      </c>
      <c r="B1364" s="181">
        <v>2331</v>
      </c>
      <c r="C1364" s="180" t="s">
        <v>3722</v>
      </c>
      <c r="D1364" s="180"/>
      <c r="E1364" s="180"/>
    </row>
    <row r="1365" spans="1:5" x14ac:dyDescent="0.25">
      <c r="A1365" s="180" t="s">
        <v>3721</v>
      </c>
      <c r="B1365" s="181">
        <v>2332</v>
      </c>
      <c r="C1365" s="180" t="s">
        <v>3723</v>
      </c>
      <c r="D1365" s="180" t="s">
        <v>3724</v>
      </c>
      <c r="E1365" s="180"/>
    </row>
    <row r="1366" spans="1:5" x14ac:dyDescent="0.25">
      <c r="A1366" s="180" t="s">
        <v>3721</v>
      </c>
      <c r="B1366" s="181">
        <v>2332</v>
      </c>
      <c r="C1366" s="180" t="s">
        <v>3724</v>
      </c>
      <c r="D1366" s="180"/>
      <c r="E1366" s="180"/>
    </row>
    <row r="1367" spans="1:5" x14ac:dyDescent="0.25">
      <c r="A1367" s="180" t="s">
        <v>3721</v>
      </c>
      <c r="B1367" s="181">
        <v>2332</v>
      </c>
      <c r="C1367" s="180" t="s">
        <v>3725</v>
      </c>
      <c r="D1367" s="180" t="s">
        <v>3724</v>
      </c>
      <c r="E1367" s="180"/>
    </row>
    <row r="1368" spans="1:5" x14ac:dyDescent="0.25">
      <c r="A1368" s="180" t="s">
        <v>3726</v>
      </c>
      <c r="B1368" s="181">
        <v>2333</v>
      </c>
      <c r="C1368" s="180" t="s">
        <v>3727</v>
      </c>
      <c r="D1368" s="180"/>
      <c r="E1368" s="180"/>
    </row>
    <row r="1369" spans="1:5" x14ac:dyDescent="0.25">
      <c r="A1369" s="180" t="s">
        <v>3726</v>
      </c>
      <c r="B1369" s="181">
        <v>2333</v>
      </c>
      <c r="C1369" s="180" t="s">
        <v>3728</v>
      </c>
      <c r="D1369" s="180" t="s">
        <v>3727</v>
      </c>
      <c r="E1369" s="180"/>
    </row>
    <row r="1370" spans="1:5" x14ac:dyDescent="0.25">
      <c r="A1370" s="180" t="s">
        <v>3726</v>
      </c>
      <c r="B1370" s="181">
        <v>2333</v>
      </c>
      <c r="C1370" s="180" t="s">
        <v>3729</v>
      </c>
      <c r="D1370" s="180" t="s">
        <v>3727</v>
      </c>
      <c r="E1370" s="180"/>
    </row>
    <row r="1371" spans="1:5" x14ac:dyDescent="0.25">
      <c r="A1371" s="180" t="s">
        <v>3730</v>
      </c>
      <c r="B1371" s="181">
        <v>2334</v>
      </c>
      <c r="C1371" s="180" t="s">
        <v>3731</v>
      </c>
      <c r="D1371" s="180"/>
      <c r="E1371" s="180"/>
    </row>
    <row r="1372" spans="1:5" x14ac:dyDescent="0.25">
      <c r="A1372" s="180" t="s">
        <v>3730</v>
      </c>
      <c r="B1372" s="181">
        <v>2334</v>
      </c>
      <c r="C1372" s="180" t="s">
        <v>3732</v>
      </c>
      <c r="D1372" s="180" t="s">
        <v>3731</v>
      </c>
      <c r="E1372" s="180"/>
    </row>
    <row r="1373" spans="1:5" x14ac:dyDescent="0.25">
      <c r="A1373" s="180" t="s">
        <v>3733</v>
      </c>
      <c r="B1373" s="181">
        <v>2335</v>
      </c>
      <c r="C1373" s="180" t="s">
        <v>3734</v>
      </c>
      <c r="D1373" s="180"/>
      <c r="E1373" s="180"/>
    </row>
    <row r="1374" spans="1:5" x14ac:dyDescent="0.25">
      <c r="A1374" s="180" t="s">
        <v>3733</v>
      </c>
      <c r="B1374" s="181">
        <v>2335</v>
      </c>
      <c r="C1374" s="180" t="s">
        <v>3735</v>
      </c>
      <c r="D1374" s="180" t="s">
        <v>3734</v>
      </c>
      <c r="E1374" s="180"/>
    </row>
    <row r="1375" spans="1:5" x14ac:dyDescent="0.25">
      <c r="A1375" s="180" t="s">
        <v>3736</v>
      </c>
      <c r="B1375" s="181">
        <v>2336</v>
      </c>
      <c r="C1375" s="180" t="s">
        <v>3737</v>
      </c>
      <c r="D1375" s="180" t="s">
        <v>3738</v>
      </c>
      <c r="E1375" s="180"/>
    </row>
    <row r="1376" spans="1:5" x14ac:dyDescent="0.25">
      <c r="A1376" s="180" t="s">
        <v>3736</v>
      </c>
      <c r="B1376" s="181">
        <v>2336</v>
      </c>
      <c r="C1376" s="180" t="s">
        <v>3738</v>
      </c>
      <c r="D1376" s="180"/>
      <c r="E1376" s="180"/>
    </row>
    <row r="1377" spans="1:5" x14ac:dyDescent="0.25">
      <c r="A1377" s="180" t="s">
        <v>3736</v>
      </c>
      <c r="B1377" s="181">
        <v>2336</v>
      </c>
      <c r="C1377" s="180" t="s">
        <v>3739</v>
      </c>
      <c r="D1377" s="180" t="s">
        <v>3738</v>
      </c>
      <c r="E1377" s="180"/>
    </row>
    <row r="1378" spans="1:5" x14ac:dyDescent="0.25">
      <c r="A1378" s="180" t="s">
        <v>3736</v>
      </c>
      <c r="B1378" s="181">
        <v>2336</v>
      </c>
      <c r="C1378" s="180" t="s">
        <v>3740</v>
      </c>
      <c r="D1378" s="180" t="s">
        <v>3738</v>
      </c>
      <c r="E1378" s="180"/>
    </row>
    <row r="1379" spans="1:5" x14ac:dyDescent="0.25">
      <c r="A1379" s="180" t="s">
        <v>3736</v>
      </c>
      <c r="B1379" s="181">
        <v>2336</v>
      </c>
      <c r="C1379" s="180" t="s">
        <v>3741</v>
      </c>
      <c r="D1379" s="180" t="s">
        <v>3738</v>
      </c>
      <c r="E1379" s="180"/>
    </row>
    <row r="1380" spans="1:5" x14ac:dyDescent="0.25">
      <c r="A1380" s="180" t="s">
        <v>3742</v>
      </c>
      <c r="B1380" s="181">
        <v>2337</v>
      </c>
      <c r="C1380" s="180" t="s">
        <v>3743</v>
      </c>
      <c r="D1380" s="180" t="s">
        <v>3744</v>
      </c>
      <c r="E1380" s="180"/>
    </row>
    <row r="1381" spans="1:5" x14ac:dyDescent="0.25">
      <c r="A1381" s="180" t="s">
        <v>3742</v>
      </c>
      <c r="B1381" s="181">
        <v>2337</v>
      </c>
      <c r="C1381" s="180" t="s">
        <v>3744</v>
      </c>
      <c r="D1381" s="180"/>
      <c r="E1381" s="180"/>
    </row>
    <row r="1382" spans="1:5" x14ac:dyDescent="0.25">
      <c r="A1382" s="180" t="s">
        <v>3742</v>
      </c>
      <c r="B1382" s="181">
        <v>2337</v>
      </c>
      <c r="C1382" s="180" t="s">
        <v>3745</v>
      </c>
      <c r="D1382" s="180" t="s">
        <v>3744</v>
      </c>
      <c r="E1382" s="180"/>
    </row>
    <row r="1383" spans="1:5" x14ac:dyDescent="0.25">
      <c r="A1383" s="180" t="s">
        <v>3742</v>
      </c>
      <c r="B1383" s="181">
        <v>2337</v>
      </c>
      <c r="C1383" s="180" t="s">
        <v>3746</v>
      </c>
      <c r="D1383" s="180" t="s">
        <v>3744</v>
      </c>
      <c r="E1383" s="180"/>
    </row>
    <row r="1384" spans="1:5" x14ac:dyDescent="0.25">
      <c r="A1384" s="180" t="s">
        <v>3742</v>
      </c>
      <c r="B1384" s="181">
        <v>2337</v>
      </c>
      <c r="C1384" s="180" t="s">
        <v>3747</v>
      </c>
      <c r="D1384" s="180" t="s">
        <v>3744</v>
      </c>
      <c r="E1384" s="180"/>
    </row>
    <row r="1385" spans="1:5" x14ac:dyDescent="0.25">
      <c r="A1385" s="180" t="s">
        <v>3742</v>
      </c>
      <c r="B1385" s="181">
        <v>2337</v>
      </c>
      <c r="C1385" s="180" t="s">
        <v>3748</v>
      </c>
      <c r="D1385" s="180" t="s">
        <v>3744</v>
      </c>
      <c r="E1385" s="180"/>
    </row>
    <row r="1386" spans="1:5" x14ac:dyDescent="0.25">
      <c r="A1386" s="180" t="s">
        <v>3742</v>
      </c>
      <c r="B1386" s="181">
        <v>2337</v>
      </c>
      <c r="C1386" s="180" t="s">
        <v>3749</v>
      </c>
      <c r="D1386" s="180" t="s">
        <v>3744</v>
      </c>
      <c r="E1386" s="180"/>
    </row>
    <row r="1387" spans="1:5" x14ac:dyDescent="0.25">
      <c r="A1387" s="180" t="s">
        <v>3742</v>
      </c>
      <c r="B1387" s="181">
        <v>2337</v>
      </c>
      <c r="C1387" s="180" t="s">
        <v>3750</v>
      </c>
      <c r="D1387" s="180" t="s">
        <v>3744</v>
      </c>
      <c r="E1387" s="180"/>
    </row>
    <row r="1388" spans="1:5" x14ac:dyDescent="0.25">
      <c r="A1388" s="180" t="s">
        <v>3751</v>
      </c>
      <c r="B1388" s="181">
        <v>2338</v>
      </c>
      <c r="C1388" s="180" t="s">
        <v>3752</v>
      </c>
      <c r="D1388" s="180"/>
      <c r="E1388" s="180"/>
    </row>
    <row r="1389" spans="1:5" x14ac:dyDescent="0.25">
      <c r="A1389" s="180" t="s">
        <v>3751</v>
      </c>
      <c r="B1389" s="181">
        <v>2338</v>
      </c>
      <c r="C1389" s="180" t="s">
        <v>3753</v>
      </c>
      <c r="D1389" s="180" t="s">
        <v>3752</v>
      </c>
      <c r="E1389" s="180"/>
    </row>
    <row r="1390" spans="1:5" x14ac:dyDescent="0.25">
      <c r="A1390" s="180" t="s">
        <v>3751</v>
      </c>
      <c r="B1390" s="181">
        <v>2339</v>
      </c>
      <c r="C1390" s="180" t="s">
        <v>3754</v>
      </c>
      <c r="D1390" s="180"/>
      <c r="E1390" s="180"/>
    </row>
    <row r="1391" spans="1:5" x14ac:dyDescent="0.25">
      <c r="A1391" s="180" t="s">
        <v>3751</v>
      </c>
      <c r="B1391" s="181">
        <v>2339</v>
      </c>
      <c r="C1391" s="180" t="s">
        <v>3755</v>
      </c>
      <c r="D1391" s="180" t="s">
        <v>3754</v>
      </c>
      <c r="E1391" s="180"/>
    </row>
    <row r="1392" spans="1:5" x14ac:dyDescent="0.25">
      <c r="A1392" s="180" t="s">
        <v>3751</v>
      </c>
      <c r="B1392" s="181">
        <v>2339</v>
      </c>
      <c r="C1392" s="180" t="s">
        <v>3756</v>
      </c>
      <c r="D1392" s="180" t="s">
        <v>3754</v>
      </c>
      <c r="E1392" s="180"/>
    </row>
    <row r="1393" spans="1:5" x14ac:dyDescent="0.25">
      <c r="A1393" s="180" t="s">
        <v>3757</v>
      </c>
      <c r="B1393" s="181">
        <v>2340</v>
      </c>
      <c r="C1393" s="180" t="s">
        <v>3758</v>
      </c>
      <c r="D1393" s="180"/>
      <c r="E1393" s="180"/>
    </row>
    <row r="1394" spans="1:5" x14ac:dyDescent="0.25">
      <c r="A1394" s="180" t="s">
        <v>3757</v>
      </c>
      <c r="B1394" s="181">
        <v>2340</v>
      </c>
      <c r="C1394" s="180" t="s">
        <v>3759</v>
      </c>
      <c r="D1394" s="180" t="s">
        <v>3758</v>
      </c>
      <c r="E1394" s="180"/>
    </row>
    <row r="1395" spans="1:5" x14ac:dyDescent="0.25">
      <c r="A1395" s="180" t="s">
        <v>3760</v>
      </c>
      <c r="B1395" s="181">
        <v>2341</v>
      </c>
      <c r="C1395" s="180" t="s">
        <v>3761</v>
      </c>
      <c r="D1395" s="180" t="s">
        <v>3762</v>
      </c>
      <c r="E1395" s="180"/>
    </row>
    <row r="1396" spans="1:5" x14ac:dyDescent="0.25">
      <c r="A1396" s="180" t="s">
        <v>3760</v>
      </c>
      <c r="B1396" s="181">
        <v>2341</v>
      </c>
      <c r="C1396" s="180" t="s">
        <v>3763</v>
      </c>
      <c r="D1396" s="180" t="s">
        <v>3762</v>
      </c>
      <c r="E1396" s="180"/>
    </row>
    <row r="1397" spans="1:5" x14ac:dyDescent="0.25">
      <c r="A1397" s="180" t="s">
        <v>3760</v>
      </c>
      <c r="B1397" s="181">
        <v>2341</v>
      </c>
      <c r="C1397" s="180" t="s">
        <v>3764</v>
      </c>
      <c r="D1397" s="180" t="s">
        <v>3762</v>
      </c>
      <c r="E1397" s="180"/>
    </row>
    <row r="1398" spans="1:5" x14ac:dyDescent="0.25">
      <c r="A1398" s="180" t="s">
        <v>3760</v>
      </c>
      <c r="B1398" s="181">
        <v>2341</v>
      </c>
      <c r="C1398" s="180" t="s">
        <v>3762</v>
      </c>
      <c r="D1398" s="180"/>
      <c r="E1398" s="180"/>
    </row>
    <row r="1399" spans="1:5" x14ac:dyDescent="0.25">
      <c r="A1399" s="180" t="s">
        <v>3760</v>
      </c>
      <c r="B1399" s="181">
        <v>2341</v>
      </c>
      <c r="C1399" s="180" t="s">
        <v>3765</v>
      </c>
      <c r="D1399" s="180" t="s">
        <v>3762</v>
      </c>
      <c r="E1399" s="180"/>
    </row>
    <row r="1400" spans="1:5" x14ac:dyDescent="0.25">
      <c r="A1400" s="180" t="s">
        <v>3760</v>
      </c>
      <c r="B1400" s="181">
        <v>2341</v>
      </c>
      <c r="C1400" s="180" t="s">
        <v>3766</v>
      </c>
      <c r="D1400" s="180" t="s">
        <v>3762</v>
      </c>
      <c r="E1400" s="180"/>
    </row>
    <row r="1401" spans="1:5" x14ac:dyDescent="0.25">
      <c r="A1401" s="180" t="s">
        <v>3760</v>
      </c>
      <c r="B1401" s="181">
        <v>2341</v>
      </c>
      <c r="C1401" s="180" t="s">
        <v>3767</v>
      </c>
      <c r="D1401" s="180" t="s">
        <v>3762</v>
      </c>
      <c r="E1401" s="180"/>
    </row>
    <row r="1402" spans="1:5" x14ac:dyDescent="0.25">
      <c r="A1402" s="180" t="s">
        <v>3768</v>
      </c>
      <c r="B1402" s="181">
        <v>2342</v>
      </c>
      <c r="C1402" s="180" t="s">
        <v>3769</v>
      </c>
      <c r="D1402" s="180"/>
      <c r="E1402" s="180"/>
    </row>
    <row r="1403" spans="1:5" x14ac:dyDescent="0.25">
      <c r="A1403" s="180" t="s">
        <v>3768</v>
      </c>
      <c r="B1403" s="181">
        <v>2342</v>
      </c>
      <c r="C1403" s="180" t="s">
        <v>3770</v>
      </c>
      <c r="D1403" s="180" t="s">
        <v>3769</v>
      </c>
      <c r="E1403" s="180"/>
    </row>
    <row r="1404" spans="1:5" x14ac:dyDescent="0.25">
      <c r="A1404" s="180" t="s">
        <v>3768</v>
      </c>
      <c r="B1404" s="181">
        <v>2342</v>
      </c>
      <c r="C1404" s="180" t="s">
        <v>3314</v>
      </c>
      <c r="D1404" s="180" t="s">
        <v>3769</v>
      </c>
      <c r="E1404" s="180"/>
    </row>
    <row r="1405" spans="1:5" x14ac:dyDescent="0.25">
      <c r="A1405" s="180" t="s">
        <v>3757</v>
      </c>
      <c r="B1405" s="181">
        <v>2343</v>
      </c>
      <c r="C1405" s="180" t="s">
        <v>3771</v>
      </c>
      <c r="D1405" s="180"/>
      <c r="E1405" s="180"/>
    </row>
    <row r="1406" spans="1:5" x14ac:dyDescent="0.25">
      <c r="A1406" s="180" t="s">
        <v>3757</v>
      </c>
      <c r="B1406" s="181">
        <v>2343</v>
      </c>
      <c r="C1406" s="180" t="s">
        <v>3772</v>
      </c>
      <c r="D1406" s="180" t="s">
        <v>3771</v>
      </c>
      <c r="E1406" s="180"/>
    </row>
    <row r="1407" spans="1:5" x14ac:dyDescent="0.25">
      <c r="A1407" s="180" t="s">
        <v>3757</v>
      </c>
      <c r="B1407" s="181">
        <v>2343</v>
      </c>
      <c r="C1407" s="180" t="s">
        <v>3773</v>
      </c>
      <c r="D1407" s="180" t="s">
        <v>3771</v>
      </c>
      <c r="E1407" s="180"/>
    </row>
    <row r="1408" spans="1:5" x14ac:dyDescent="0.25">
      <c r="A1408" s="180" t="s">
        <v>3679</v>
      </c>
      <c r="B1408" s="181">
        <v>2344</v>
      </c>
      <c r="C1408" s="180" t="s">
        <v>3774</v>
      </c>
      <c r="D1408" s="180" t="s">
        <v>3775</v>
      </c>
      <c r="E1408" s="180"/>
    </row>
    <row r="1409" spans="1:5" x14ac:dyDescent="0.25">
      <c r="A1409" s="180" t="s">
        <v>3679</v>
      </c>
      <c r="B1409" s="181">
        <v>2344</v>
      </c>
      <c r="C1409" s="180" t="s">
        <v>3776</v>
      </c>
      <c r="D1409" s="180" t="s">
        <v>3775</v>
      </c>
      <c r="E1409" s="180"/>
    </row>
    <row r="1410" spans="1:5" x14ac:dyDescent="0.25">
      <c r="A1410" s="180" t="s">
        <v>3679</v>
      </c>
      <c r="B1410" s="181">
        <v>2344</v>
      </c>
      <c r="C1410" s="180" t="s">
        <v>3775</v>
      </c>
      <c r="D1410" s="180"/>
      <c r="E1410" s="180"/>
    </row>
    <row r="1411" spans="1:5" x14ac:dyDescent="0.25">
      <c r="A1411" s="180" t="s">
        <v>3679</v>
      </c>
      <c r="B1411" s="181">
        <v>2345</v>
      </c>
      <c r="C1411" s="180" t="s">
        <v>3777</v>
      </c>
      <c r="D1411" s="180" t="s">
        <v>3778</v>
      </c>
      <c r="E1411" s="180"/>
    </row>
    <row r="1412" spans="1:5" x14ac:dyDescent="0.25">
      <c r="A1412" s="180" t="s">
        <v>3679</v>
      </c>
      <c r="B1412" s="181">
        <v>2345</v>
      </c>
      <c r="C1412" s="180" t="s">
        <v>3778</v>
      </c>
      <c r="D1412" s="180"/>
      <c r="E1412" s="180"/>
    </row>
    <row r="1413" spans="1:5" x14ac:dyDescent="0.25">
      <c r="A1413" s="180" t="s">
        <v>3779</v>
      </c>
      <c r="B1413" s="181">
        <v>2346</v>
      </c>
      <c r="C1413" s="180" t="s">
        <v>3780</v>
      </c>
      <c r="D1413" s="180" t="s">
        <v>3781</v>
      </c>
      <c r="E1413" s="180"/>
    </row>
    <row r="1414" spans="1:5" x14ac:dyDescent="0.25">
      <c r="A1414" s="180" t="s">
        <v>3779</v>
      </c>
      <c r="B1414" s="181">
        <v>2346</v>
      </c>
      <c r="C1414" s="180" t="s">
        <v>3781</v>
      </c>
      <c r="D1414" s="180"/>
      <c r="E1414" s="180"/>
    </row>
    <row r="1415" spans="1:5" x14ac:dyDescent="0.25">
      <c r="A1415" s="180" t="s">
        <v>3779</v>
      </c>
      <c r="B1415" s="181">
        <v>2346</v>
      </c>
      <c r="C1415" s="180" t="s">
        <v>3782</v>
      </c>
      <c r="D1415" s="180" t="s">
        <v>3781</v>
      </c>
      <c r="E1415" s="180"/>
    </row>
    <row r="1416" spans="1:5" x14ac:dyDescent="0.25">
      <c r="A1416" s="180" t="s">
        <v>3783</v>
      </c>
      <c r="B1416" s="181">
        <v>2347</v>
      </c>
      <c r="C1416" s="180" t="s">
        <v>3784</v>
      </c>
      <c r="D1416" s="180"/>
      <c r="E1416" s="180"/>
    </row>
    <row r="1417" spans="1:5" x14ac:dyDescent="0.25">
      <c r="A1417" s="180" t="s">
        <v>3783</v>
      </c>
      <c r="B1417" s="181">
        <v>2347</v>
      </c>
      <c r="C1417" s="180" t="s">
        <v>3785</v>
      </c>
      <c r="D1417" s="180" t="s">
        <v>3784</v>
      </c>
      <c r="E1417" s="180"/>
    </row>
    <row r="1418" spans="1:5" x14ac:dyDescent="0.25">
      <c r="A1418" s="180" t="s">
        <v>3783</v>
      </c>
      <c r="B1418" s="181">
        <v>2347</v>
      </c>
      <c r="C1418" s="180" t="s">
        <v>3786</v>
      </c>
      <c r="D1418" s="180" t="s">
        <v>3784</v>
      </c>
      <c r="E1418" s="180"/>
    </row>
    <row r="1419" spans="1:5" x14ac:dyDescent="0.25">
      <c r="A1419" s="180" t="s">
        <v>3787</v>
      </c>
      <c r="B1419" s="181">
        <v>2348</v>
      </c>
      <c r="C1419" s="180" t="s">
        <v>3788</v>
      </c>
      <c r="D1419" s="180" t="s">
        <v>3789</v>
      </c>
      <c r="E1419" s="180"/>
    </row>
    <row r="1420" spans="1:5" x14ac:dyDescent="0.25">
      <c r="A1420" s="180" t="s">
        <v>3787</v>
      </c>
      <c r="B1420" s="181">
        <v>2348</v>
      </c>
      <c r="C1420" s="180" t="s">
        <v>3789</v>
      </c>
      <c r="D1420" s="180"/>
      <c r="E1420" s="180"/>
    </row>
    <row r="1421" spans="1:5" x14ac:dyDescent="0.25">
      <c r="A1421" s="180" t="s">
        <v>3787</v>
      </c>
      <c r="B1421" s="181">
        <v>2348</v>
      </c>
      <c r="C1421" s="180" t="s">
        <v>3790</v>
      </c>
      <c r="D1421" s="180" t="s">
        <v>3789</v>
      </c>
      <c r="E1421" s="180"/>
    </row>
    <row r="1422" spans="1:5" x14ac:dyDescent="0.25">
      <c r="A1422" s="180" t="s">
        <v>3787</v>
      </c>
      <c r="B1422" s="181">
        <v>2348</v>
      </c>
      <c r="C1422" s="180" t="s">
        <v>3791</v>
      </c>
      <c r="D1422" s="180" t="s">
        <v>3789</v>
      </c>
      <c r="E1422" s="180"/>
    </row>
    <row r="1423" spans="1:5" x14ac:dyDescent="0.25">
      <c r="A1423" s="180" t="s">
        <v>3787</v>
      </c>
      <c r="B1423" s="181">
        <v>2348</v>
      </c>
      <c r="C1423" s="180" t="s">
        <v>3792</v>
      </c>
      <c r="D1423" s="180" t="s">
        <v>3789</v>
      </c>
      <c r="E1423" s="180"/>
    </row>
    <row r="1424" spans="1:5" x14ac:dyDescent="0.25">
      <c r="A1424" s="180" t="s">
        <v>3793</v>
      </c>
      <c r="B1424" s="181">
        <v>2349</v>
      </c>
      <c r="C1424" s="180" t="s">
        <v>3794</v>
      </c>
      <c r="D1424" s="180" t="s">
        <v>3795</v>
      </c>
      <c r="E1424" s="180"/>
    </row>
    <row r="1425" spans="1:5" x14ac:dyDescent="0.25">
      <c r="A1425" s="180" t="s">
        <v>3793</v>
      </c>
      <c r="B1425" s="181">
        <v>2349</v>
      </c>
      <c r="C1425" s="180" t="s">
        <v>3796</v>
      </c>
      <c r="D1425" s="180" t="s">
        <v>3795</v>
      </c>
      <c r="E1425" s="180"/>
    </row>
    <row r="1426" spans="1:5" x14ac:dyDescent="0.25">
      <c r="A1426" s="180" t="s">
        <v>3793</v>
      </c>
      <c r="B1426" s="181">
        <v>2349</v>
      </c>
      <c r="C1426" s="180" t="s">
        <v>3795</v>
      </c>
      <c r="D1426" s="180"/>
      <c r="E1426" s="180"/>
    </row>
    <row r="1427" spans="1:5" x14ac:dyDescent="0.25">
      <c r="A1427" s="180" t="s">
        <v>3797</v>
      </c>
      <c r="B1427" s="181">
        <v>2350</v>
      </c>
      <c r="C1427" s="180" t="s">
        <v>3798</v>
      </c>
      <c r="D1427" s="180" t="s">
        <v>3799</v>
      </c>
      <c r="E1427" s="180"/>
    </row>
    <row r="1428" spans="1:5" x14ac:dyDescent="0.25">
      <c r="A1428" s="180" t="s">
        <v>3797</v>
      </c>
      <c r="B1428" s="181">
        <v>2350</v>
      </c>
      <c r="C1428" s="180" t="s">
        <v>3800</v>
      </c>
      <c r="D1428" s="180" t="s">
        <v>3799</v>
      </c>
      <c r="E1428" s="180"/>
    </row>
    <row r="1429" spans="1:5" x14ac:dyDescent="0.25">
      <c r="A1429" s="180" t="s">
        <v>3797</v>
      </c>
      <c r="B1429" s="181">
        <v>2350</v>
      </c>
      <c r="C1429" s="180" t="s">
        <v>3799</v>
      </c>
      <c r="D1429" s="180"/>
      <c r="E1429" s="180"/>
    </row>
    <row r="1430" spans="1:5" x14ac:dyDescent="0.25">
      <c r="A1430" s="180" t="s">
        <v>3801</v>
      </c>
      <c r="B1430" s="181">
        <v>2351</v>
      </c>
      <c r="C1430" s="180" t="s">
        <v>3802</v>
      </c>
      <c r="D1430" s="180" t="s">
        <v>3803</v>
      </c>
      <c r="E1430" s="180"/>
    </row>
    <row r="1431" spans="1:5" x14ac:dyDescent="0.25">
      <c r="A1431" s="180" t="s">
        <v>3801</v>
      </c>
      <c r="B1431" s="181">
        <v>2351</v>
      </c>
      <c r="C1431" s="180" t="s">
        <v>3804</v>
      </c>
      <c r="D1431" s="180" t="s">
        <v>3803</v>
      </c>
      <c r="E1431" s="180"/>
    </row>
    <row r="1432" spans="1:5" x14ac:dyDescent="0.25">
      <c r="A1432" s="180" t="s">
        <v>3801</v>
      </c>
      <c r="B1432" s="181">
        <v>2351</v>
      </c>
      <c r="C1432" s="180" t="s">
        <v>3803</v>
      </c>
      <c r="D1432" s="180"/>
      <c r="E1432" s="180"/>
    </row>
    <row r="1433" spans="1:5" x14ac:dyDescent="0.25">
      <c r="A1433" s="180" t="s">
        <v>3805</v>
      </c>
      <c r="B1433" s="181">
        <v>2352</v>
      </c>
      <c r="C1433" s="180" t="s">
        <v>3806</v>
      </c>
      <c r="D1433" s="180"/>
      <c r="E1433" s="180"/>
    </row>
    <row r="1434" spans="1:5" x14ac:dyDescent="0.25">
      <c r="A1434" s="180" t="s">
        <v>3805</v>
      </c>
      <c r="B1434" s="181">
        <v>2352</v>
      </c>
      <c r="C1434" s="180" t="s">
        <v>3807</v>
      </c>
      <c r="D1434" s="180" t="s">
        <v>3806</v>
      </c>
      <c r="E1434" s="180"/>
    </row>
    <row r="1435" spans="1:5" x14ac:dyDescent="0.25">
      <c r="A1435" s="180" t="s">
        <v>3805</v>
      </c>
      <c r="B1435" s="181">
        <v>2352</v>
      </c>
      <c r="C1435" s="180" t="s">
        <v>3808</v>
      </c>
      <c r="D1435" s="180" t="s">
        <v>3806</v>
      </c>
      <c r="E1435" s="180"/>
    </row>
    <row r="1436" spans="1:5" x14ac:dyDescent="0.25">
      <c r="A1436" s="180" t="s">
        <v>3809</v>
      </c>
      <c r="B1436" s="181">
        <v>2353</v>
      </c>
      <c r="C1436" s="180" t="s">
        <v>3810</v>
      </c>
      <c r="D1436" s="180"/>
      <c r="E1436" s="180"/>
    </row>
    <row r="1437" spans="1:5" x14ac:dyDescent="0.25">
      <c r="A1437" s="180" t="s">
        <v>3809</v>
      </c>
      <c r="B1437" s="181">
        <v>2353</v>
      </c>
      <c r="C1437" s="180" t="s">
        <v>3811</v>
      </c>
      <c r="D1437" s="180" t="s">
        <v>3810</v>
      </c>
      <c r="E1437" s="180"/>
    </row>
    <row r="1438" spans="1:5" x14ac:dyDescent="0.25">
      <c r="A1438" s="180" t="s">
        <v>3812</v>
      </c>
      <c r="B1438" s="181">
        <v>2354</v>
      </c>
      <c r="C1438" s="180" t="s">
        <v>3813</v>
      </c>
      <c r="D1438" s="180"/>
      <c r="E1438" s="180"/>
    </row>
    <row r="1439" spans="1:5" x14ac:dyDescent="0.25">
      <c r="A1439" s="180" t="s">
        <v>3812</v>
      </c>
      <c r="B1439" s="181">
        <v>2354</v>
      </c>
      <c r="C1439" s="180" t="s">
        <v>3814</v>
      </c>
      <c r="D1439" s="180" t="s">
        <v>3813</v>
      </c>
      <c r="E1439" s="180"/>
    </row>
    <row r="1440" spans="1:5" x14ac:dyDescent="0.25">
      <c r="A1440" s="180" t="s">
        <v>3815</v>
      </c>
      <c r="B1440" s="181">
        <v>2355</v>
      </c>
      <c r="C1440" s="180" t="s">
        <v>3816</v>
      </c>
      <c r="D1440" s="180" t="s">
        <v>3817</v>
      </c>
      <c r="E1440" s="180"/>
    </row>
    <row r="1441" spans="1:5" x14ac:dyDescent="0.25">
      <c r="A1441" s="180" t="s">
        <v>3815</v>
      </c>
      <c r="B1441" s="181">
        <v>2355</v>
      </c>
      <c r="C1441" s="180" t="s">
        <v>3818</v>
      </c>
      <c r="D1441" s="180" t="s">
        <v>3817</v>
      </c>
      <c r="E1441" s="180"/>
    </row>
    <row r="1442" spans="1:5" x14ac:dyDescent="0.25">
      <c r="A1442" s="180" t="s">
        <v>3815</v>
      </c>
      <c r="B1442" s="181">
        <v>2355</v>
      </c>
      <c r="C1442" s="180" t="s">
        <v>3817</v>
      </c>
      <c r="D1442" s="180"/>
      <c r="E1442" s="180"/>
    </row>
    <row r="1443" spans="1:5" x14ac:dyDescent="0.25">
      <c r="A1443" s="180" t="s">
        <v>3815</v>
      </c>
      <c r="B1443" s="181">
        <v>2355</v>
      </c>
      <c r="C1443" s="180" t="s">
        <v>3819</v>
      </c>
      <c r="D1443" s="180" t="s">
        <v>3817</v>
      </c>
      <c r="E1443" s="180"/>
    </row>
    <row r="1444" spans="1:5" x14ac:dyDescent="0.25">
      <c r="A1444" s="180" t="s">
        <v>3815</v>
      </c>
      <c r="B1444" s="181">
        <v>2355</v>
      </c>
      <c r="C1444" s="180" t="s">
        <v>3820</v>
      </c>
      <c r="D1444" s="180" t="s">
        <v>3817</v>
      </c>
      <c r="E1444" s="180"/>
    </row>
    <row r="1445" spans="1:5" x14ac:dyDescent="0.25">
      <c r="A1445" s="180" t="s">
        <v>3821</v>
      </c>
      <c r="B1445" s="181">
        <v>2356</v>
      </c>
      <c r="C1445" s="180" t="s">
        <v>3822</v>
      </c>
      <c r="D1445" s="180" t="s">
        <v>3823</v>
      </c>
      <c r="E1445" s="180"/>
    </row>
    <row r="1446" spans="1:5" x14ac:dyDescent="0.25">
      <c r="A1446" s="180" t="s">
        <v>3821</v>
      </c>
      <c r="B1446" s="181">
        <v>2356</v>
      </c>
      <c r="C1446" s="180" t="s">
        <v>3824</v>
      </c>
      <c r="D1446" s="180" t="s">
        <v>3823</v>
      </c>
      <c r="E1446" s="180"/>
    </row>
    <row r="1447" spans="1:5" x14ac:dyDescent="0.25">
      <c r="A1447" s="180" t="s">
        <v>3821</v>
      </c>
      <c r="B1447" s="181">
        <v>2356</v>
      </c>
      <c r="C1447" s="180" t="s">
        <v>3823</v>
      </c>
      <c r="D1447" s="180"/>
      <c r="E1447" s="180"/>
    </row>
    <row r="1448" spans="1:5" x14ac:dyDescent="0.25">
      <c r="A1448" s="180" t="s">
        <v>3821</v>
      </c>
      <c r="B1448" s="181">
        <v>2356</v>
      </c>
      <c r="C1448" s="180" t="s">
        <v>3825</v>
      </c>
      <c r="D1448" s="180" t="s">
        <v>3823</v>
      </c>
      <c r="E1448" s="180"/>
    </row>
    <row r="1449" spans="1:5" x14ac:dyDescent="0.25">
      <c r="A1449" s="180" t="s">
        <v>3821</v>
      </c>
      <c r="B1449" s="181">
        <v>2356</v>
      </c>
      <c r="C1449" s="180" t="s">
        <v>3826</v>
      </c>
      <c r="D1449" s="180" t="s">
        <v>3823</v>
      </c>
      <c r="E1449" s="180"/>
    </row>
    <row r="1450" spans="1:5" x14ac:dyDescent="0.25">
      <c r="A1450" s="180" t="s">
        <v>3821</v>
      </c>
      <c r="B1450" s="181">
        <v>2356</v>
      </c>
      <c r="C1450" s="180" t="s">
        <v>3827</v>
      </c>
      <c r="D1450" s="180" t="s">
        <v>3823</v>
      </c>
      <c r="E1450" s="180"/>
    </row>
    <row r="1451" spans="1:5" x14ac:dyDescent="0.25">
      <c r="A1451" s="180" t="s">
        <v>3821</v>
      </c>
      <c r="B1451" s="181">
        <v>2356</v>
      </c>
      <c r="C1451" s="180" t="s">
        <v>3828</v>
      </c>
      <c r="D1451" s="180" t="s">
        <v>3823</v>
      </c>
      <c r="E1451" s="180"/>
    </row>
    <row r="1452" spans="1:5" x14ac:dyDescent="0.25">
      <c r="A1452" s="180" t="s">
        <v>3821</v>
      </c>
      <c r="B1452" s="181">
        <v>2356</v>
      </c>
      <c r="C1452" s="180" t="s">
        <v>3829</v>
      </c>
      <c r="D1452" s="180" t="s">
        <v>3823</v>
      </c>
      <c r="E1452" s="180"/>
    </row>
    <row r="1453" spans="1:5" x14ac:dyDescent="0.25">
      <c r="A1453" s="180" t="s">
        <v>3830</v>
      </c>
      <c r="B1453" s="181">
        <v>2357</v>
      </c>
      <c r="C1453" s="180" t="s">
        <v>3831</v>
      </c>
      <c r="D1453" s="180"/>
      <c r="E1453" s="180"/>
    </row>
    <row r="1454" spans="1:5" x14ac:dyDescent="0.25">
      <c r="A1454" s="180" t="s">
        <v>3830</v>
      </c>
      <c r="B1454" s="181">
        <v>2357</v>
      </c>
      <c r="C1454" s="180" t="s">
        <v>3832</v>
      </c>
      <c r="D1454" s="180" t="s">
        <v>3831</v>
      </c>
      <c r="E1454" s="180"/>
    </row>
    <row r="1455" spans="1:5" x14ac:dyDescent="0.25">
      <c r="A1455" s="180" t="s">
        <v>3830</v>
      </c>
      <c r="B1455" s="181">
        <v>2358</v>
      </c>
      <c r="C1455" s="180" t="s">
        <v>3833</v>
      </c>
      <c r="D1455" s="180"/>
      <c r="E1455" s="180"/>
    </row>
    <row r="1456" spans="1:5" x14ac:dyDescent="0.25">
      <c r="A1456" s="180" t="s">
        <v>3830</v>
      </c>
      <c r="B1456" s="181">
        <v>2358</v>
      </c>
      <c r="C1456" s="180" t="s">
        <v>3834</v>
      </c>
      <c r="D1456" s="180" t="s">
        <v>3833</v>
      </c>
      <c r="E1456" s="180"/>
    </row>
    <row r="1457" spans="1:5" x14ac:dyDescent="0.25">
      <c r="A1457" s="180" t="s">
        <v>3835</v>
      </c>
      <c r="B1457" s="181">
        <v>2359</v>
      </c>
      <c r="C1457" s="180" t="s">
        <v>3836</v>
      </c>
      <c r="D1457" s="180" t="s">
        <v>3837</v>
      </c>
      <c r="E1457" s="180"/>
    </row>
    <row r="1458" spans="1:5" x14ac:dyDescent="0.25">
      <c r="A1458" s="180" t="s">
        <v>3835</v>
      </c>
      <c r="B1458" s="181">
        <v>2359</v>
      </c>
      <c r="C1458" s="180" t="s">
        <v>3838</v>
      </c>
      <c r="D1458" s="180" t="s">
        <v>3837</v>
      </c>
      <c r="E1458" s="180"/>
    </row>
    <row r="1459" spans="1:5" x14ac:dyDescent="0.25">
      <c r="A1459" s="180" t="s">
        <v>3835</v>
      </c>
      <c r="B1459" s="181">
        <v>2359</v>
      </c>
      <c r="C1459" s="180" t="s">
        <v>3837</v>
      </c>
      <c r="D1459" s="180"/>
      <c r="E1459" s="180"/>
    </row>
    <row r="1460" spans="1:5" x14ac:dyDescent="0.25">
      <c r="A1460" s="180" t="s">
        <v>3839</v>
      </c>
      <c r="B1460" s="181">
        <v>2360</v>
      </c>
      <c r="C1460" s="180" t="s">
        <v>3840</v>
      </c>
      <c r="D1460" s="180"/>
      <c r="E1460" s="180"/>
    </row>
    <row r="1461" spans="1:5" x14ac:dyDescent="0.25">
      <c r="A1461" s="180" t="s">
        <v>3839</v>
      </c>
      <c r="B1461" s="181">
        <v>2360</v>
      </c>
      <c r="C1461" s="180" t="s">
        <v>3841</v>
      </c>
      <c r="D1461" s="180" t="s">
        <v>3840</v>
      </c>
      <c r="E1461" s="180"/>
    </row>
    <row r="1462" spans="1:5" x14ac:dyDescent="0.25">
      <c r="A1462" s="180" t="s">
        <v>3839</v>
      </c>
      <c r="B1462" s="181">
        <v>2360</v>
      </c>
      <c r="C1462" s="180" t="s">
        <v>3842</v>
      </c>
      <c r="D1462" s="180" t="s">
        <v>3840</v>
      </c>
      <c r="E1462" s="180"/>
    </row>
    <row r="1463" spans="1:5" x14ac:dyDescent="0.25">
      <c r="A1463" s="180" t="s">
        <v>3839</v>
      </c>
      <c r="B1463" s="181">
        <v>2360</v>
      </c>
      <c r="C1463" s="180" t="s">
        <v>3843</v>
      </c>
      <c r="D1463" s="180" t="s">
        <v>3840</v>
      </c>
      <c r="E1463" s="180"/>
    </row>
    <row r="1464" spans="1:5" x14ac:dyDescent="0.25">
      <c r="A1464" s="180" t="s">
        <v>3839</v>
      </c>
      <c r="B1464" s="181">
        <v>2360</v>
      </c>
      <c r="C1464" s="180" t="s">
        <v>3844</v>
      </c>
      <c r="D1464" s="180" t="s">
        <v>3840</v>
      </c>
      <c r="E1464" s="180"/>
    </row>
    <row r="1465" spans="1:5" x14ac:dyDescent="0.25">
      <c r="A1465" s="180" t="s">
        <v>3845</v>
      </c>
      <c r="B1465" s="181">
        <v>2361</v>
      </c>
      <c r="C1465" s="180" t="s">
        <v>3846</v>
      </c>
      <c r="D1465" s="180" t="s">
        <v>3847</v>
      </c>
      <c r="E1465" s="180"/>
    </row>
    <row r="1466" spans="1:5" x14ac:dyDescent="0.25">
      <c r="A1466" s="180" t="s">
        <v>3845</v>
      </c>
      <c r="B1466" s="181">
        <v>2361</v>
      </c>
      <c r="C1466" s="180" t="s">
        <v>3847</v>
      </c>
      <c r="D1466" s="180"/>
      <c r="E1466" s="180"/>
    </row>
    <row r="1467" spans="1:5" x14ac:dyDescent="0.25">
      <c r="A1467" s="180" t="s">
        <v>3845</v>
      </c>
      <c r="B1467" s="181">
        <v>2361</v>
      </c>
      <c r="C1467" s="180" t="s">
        <v>3848</v>
      </c>
      <c r="D1467" s="180" t="s">
        <v>3847</v>
      </c>
      <c r="E1467" s="180"/>
    </row>
    <row r="1468" spans="1:5" x14ac:dyDescent="0.25">
      <c r="A1468" s="180" t="s">
        <v>3845</v>
      </c>
      <c r="B1468" s="181">
        <v>2361</v>
      </c>
      <c r="C1468" s="180" t="s">
        <v>3849</v>
      </c>
      <c r="D1468" s="180" t="s">
        <v>3847</v>
      </c>
      <c r="E1468" s="180"/>
    </row>
    <row r="1469" spans="1:5" x14ac:dyDescent="0.25">
      <c r="A1469" s="180" t="s">
        <v>3845</v>
      </c>
      <c r="B1469" s="181">
        <v>2361</v>
      </c>
      <c r="C1469" s="180" t="s">
        <v>3850</v>
      </c>
      <c r="D1469" s="180" t="s">
        <v>3847</v>
      </c>
      <c r="E1469" s="180"/>
    </row>
    <row r="1470" spans="1:5" x14ac:dyDescent="0.25">
      <c r="A1470" s="180" t="s">
        <v>3851</v>
      </c>
      <c r="B1470" s="181">
        <v>2362</v>
      </c>
      <c r="C1470" s="180" t="s">
        <v>3852</v>
      </c>
      <c r="D1470" s="180" t="s">
        <v>3853</v>
      </c>
      <c r="E1470" s="180"/>
    </row>
    <row r="1471" spans="1:5" x14ac:dyDescent="0.25">
      <c r="A1471" s="180" t="s">
        <v>3851</v>
      </c>
      <c r="B1471" s="181">
        <v>2362</v>
      </c>
      <c r="C1471" s="180" t="s">
        <v>3854</v>
      </c>
      <c r="D1471" s="180" t="s">
        <v>3853</v>
      </c>
      <c r="E1471" s="180"/>
    </row>
    <row r="1472" spans="1:5" x14ac:dyDescent="0.25">
      <c r="A1472" s="180" t="s">
        <v>3851</v>
      </c>
      <c r="B1472" s="181">
        <v>2362</v>
      </c>
      <c r="C1472" s="180" t="s">
        <v>3855</v>
      </c>
      <c r="D1472" s="180" t="s">
        <v>3853</v>
      </c>
      <c r="E1472" s="180"/>
    </row>
    <row r="1473" spans="1:5" x14ac:dyDescent="0.25">
      <c r="A1473" s="180" t="s">
        <v>3851</v>
      </c>
      <c r="B1473" s="181">
        <v>2362</v>
      </c>
      <c r="C1473" s="180" t="s">
        <v>3856</v>
      </c>
      <c r="D1473" s="180" t="s">
        <v>3853</v>
      </c>
      <c r="E1473" s="180"/>
    </row>
    <row r="1474" spans="1:5" x14ac:dyDescent="0.25">
      <c r="A1474" s="180" t="s">
        <v>3851</v>
      </c>
      <c r="B1474" s="181">
        <v>2362</v>
      </c>
      <c r="C1474" s="180" t="s">
        <v>3853</v>
      </c>
      <c r="D1474" s="180"/>
      <c r="E1474" s="180"/>
    </row>
    <row r="1475" spans="1:5" x14ac:dyDescent="0.25">
      <c r="A1475" s="180" t="s">
        <v>3851</v>
      </c>
      <c r="B1475" s="181">
        <v>2362</v>
      </c>
      <c r="C1475" s="180" t="s">
        <v>3857</v>
      </c>
      <c r="D1475" s="180" t="s">
        <v>3853</v>
      </c>
      <c r="E1475" s="180"/>
    </row>
    <row r="1476" spans="1:5" x14ac:dyDescent="0.25">
      <c r="A1476" s="180" t="s">
        <v>3851</v>
      </c>
      <c r="B1476" s="181">
        <v>2362</v>
      </c>
      <c r="C1476" s="180" t="s">
        <v>3858</v>
      </c>
      <c r="D1476" s="180" t="s">
        <v>3853</v>
      </c>
      <c r="E1476" s="180"/>
    </row>
    <row r="1477" spans="1:5" x14ac:dyDescent="0.25">
      <c r="A1477" s="180" t="s">
        <v>3859</v>
      </c>
      <c r="B1477" s="181">
        <v>2363</v>
      </c>
      <c r="C1477" s="180" t="s">
        <v>3860</v>
      </c>
      <c r="D1477" s="180" t="s">
        <v>3861</v>
      </c>
      <c r="E1477" s="180"/>
    </row>
    <row r="1478" spans="1:5" x14ac:dyDescent="0.25">
      <c r="A1478" s="180" t="s">
        <v>3859</v>
      </c>
      <c r="B1478" s="181">
        <v>2363</v>
      </c>
      <c r="C1478" s="180" t="s">
        <v>3861</v>
      </c>
      <c r="D1478" s="180"/>
      <c r="E1478" s="180"/>
    </row>
    <row r="1479" spans="1:5" x14ac:dyDescent="0.25">
      <c r="A1479" s="180" t="s">
        <v>3859</v>
      </c>
      <c r="B1479" s="181">
        <v>2363</v>
      </c>
      <c r="C1479" s="180" t="s">
        <v>3862</v>
      </c>
      <c r="D1479" s="180" t="s">
        <v>3861</v>
      </c>
      <c r="E1479" s="180"/>
    </row>
    <row r="1480" spans="1:5" x14ac:dyDescent="0.25">
      <c r="A1480" s="180" t="s">
        <v>3859</v>
      </c>
      <c r="B1480" s="181">
        <v>2363</v>
      </c>
      <c r="C1480" s="180" t="s">
        <v>3863</v>
      </c>
      <c r="D1480" s="180" t="s">
        <v>3861</v>
      </c>
      <c r="E1480" s="180"/>
    </row>
    <row r="1481" spans="1:5" x14ac:dyDescent="0.25">
      <c r="A1481" s="180" t="s">
        <v>3859</v>
      </c>
      <c r="B1481" s="181">
        <v>2363</v>
      </c>
      <c r="C1481" s="180" t="s">
        <v>3864</v>
      </c>
      <c r="D1481" s="180" t="s">
        <v>3861</v>
      </c>
      <c r="E1481" s="180"/>
    </row>
    <row r="1482" spans="1:5" x14ac:dyDescent="0.25">
      <c r="A1482" s="180" t="s">
        <v>3865</v>
      </c>
      <c r="B1482" s="181">
        <v>2364</v>
      </c>
      <c r="C1482" s="180" t="s">
        <v>3866</v>
      </c>
      <c r="D1482" s="180" t="s">
        <v>3867</v>
      </c>
      <c r="E1482" s="180"/>
    </row>
    <row r="1483" spans="1:5" x14ac:dyDescent="0.25">
      <c r="A1483" s="180" t="s">
        <v>3865</v>
      </c>
      <c r="B1483" s="181">
        <v>2364</v>
      </c>
      <c r="C1483" s="180" t="s">
        <v>3867</v>
      </c>
      <c r="D1483" s="180"/>
      <c r="E1483" s="180"/>
    </row>
    <row r="1484" spans="1:5" x14ac:dyDescent="0.25">
      <c r="A1484" s="180" t="s">
        <v>3865</v>
      </c>
      <c r="B1484" s="181">
        <v>2364</v>
      </c>
      <c r="C1484" s="180" t="s">
        <v>3868</v>
      </c>
      <c r="D1484" s="180" t="s">
        <v>3867</v>
      </c>
      <c r="E1484" s="180"/>
    </row>
    <row r="1485" spans="1:5" x14ac:dyDescent="0.25">
      <c r="A1485" s="180" t="s">
        <v>3869</v>
      </c>
      <c r="B1485" s="181">
        <v>2365</v>
      </c>
      <c r="C1485" s="180" t="s">
        <v>3870</v>
      </c>
      <c r="D1485" s="180" t="s">
        <v>3871</v>
      </c>
      <c r="E1485" s="180"/>
    </row>
    <row r="1486" spans="1:5" x14ac:dyDescent="0.25">
      <c r="A1486" s="180" t="s">
        <v>3869</v>
      </c>
      <c r="B1486" s="181">
        <v>2365</v>
      </c>
      <c r="C1486" s="180" t="s">
        <v>3872</v>
      </c>
      <c r="D1486" s="180" t="s">
        <v>3871</v>
      </c>
      <c r="E1486" s="180"/>
    </row>
    <row r="1487" spans="1:5" x14ac:dyDescent="0.25">
      <c r="A1487" s="180" t="s">
        <v>3869</v>
      </c>
      <c r="B1487" s="181">
        <v>2365</v>
      </c>
      <c r="C1487" s="180" t="s">
        <v>3873</v>
      </c>
      <c r="D1487" s="180" t="s">
        <v>3871</v>
      </c>
      <c r="E1487" s="180"/>
    </row>
    <row r="1488" spans="1:5" x14ac:dyDescent="0.25">
      <c r="A1488" s="180" t="s">
        <v>3869</v>
      </c>
      <c r="B1488" s="181">
        <v>2365</v>
      </c>
      <c r="C1488" s="180" t="s">
        <v>3871</v>
      </c>
      <c r="D1488" s="180"/>
      <c r="E1488" s="180"/>
    </row>
    <row r="1489" spans="1:5" x14ac:dyDescent="0.25">
      <c r="A1489" s="180" t="s">
        <v>3869</v>
      </c>
      <c r="B1489" s="181">
        <v>2365</v>
      </c>
      <c r="C1489" s="180" t="s">
        <v>3874</v>
      </c>
      <c r="D1489" s="180" t="s">
        <v>3871</v>
      </c>
      <c r="E1489" s="180"/>
    </row>
    <row r="1490" spans="1:5" x14ac:dyDescent="0.25">
      <c r="A1490" s="180" t="s">
        <v>3869</v>
      </c>
      <c r="B1490" s="181">
        <v>2365</v>
      </c>
      <c r="C1490" s="180" t="s">
        <v>3875</v>
      </c>
      <c r="D1490" s="180" t="s">
        <v>3871</v>
      </c>
      <c r="E1490" s="180"/>
    </row>
    <row r="1491" spans="1:5" x14ac:dyDescent="0.25">
      <c r="A1491" s="180" t="s">
        <v>3869</v>
      </c>
      <c r="B1491" s="181">
        <v>2365</v>
      </c>
      <c r="C1491" s="180" t="s">
        <v>3876</v>
      </c>
      <c r="D1491" s="180" t="s">
        <v>3871</v>
      </c>
      <c r="E1491" s="180"/>
    </row>
    <row r="1492" spans="1:5" x14ac:dyDescent="0.25">
      <c r="A1492" s="180" t="s">
        <v>3869</v>
      </c>
      <c r="B1492" s="181">
        <v>2365</v>
      </c>
      <c r="C1492" s="180" t="s">
        <v>3877</v>
      </c>
      <c r="D1492" s="180" t="s">
        <v>3871</v>
      </c>
      <c r="E1492" s="180"/>
    </row>
    <row r="1493" spans="1:5" x14ac:dyDescent="0.25">
      <c r="A1493" s="180" t="s">
        <v>3878</v>
      </c>
      <c r="B1493" s="181">
        <v>2366</v>
      </c>
      <c r="C1493" s="180" t="s">
        <v>3879</v>
      </c>
      <c r="D1493" s="180"/>
      <c r="E1493" s="180"/>
    </row>
    <row r="1494" spans="1:5" x14ac:dyDescent="0.25">
      <c r="A1494" s="180" t="s">
        <v>3878</v>
      </c>
      <c r="B1494" s="181">
        <v>2366</v>
      </c>
      <c r="C1494" s="180" t="s">
        <v>3880</v>
      </c>
      <c r="D1494" s="180" t="s">
        <v>3879</v>
      </c>
      <c r="E1494" s="180"/>
    </row>
    <row r="1495" spans="1:5" x14ac:dyDescent="0.25">
      <c r="A1495" s="180" t="s">
        <v>3878</v>
      </c>
      <c r="B1495" s="181">
        <v>2366</v>
      </c>
      <c r="C1495" s="180" t="s">
        <v>3881</v>
      </c>
      <c r="D1495" s="180" t="s">
        <v>3879</v>
      </c>
      <c r="E1495" s="180"/>
    </row>
    <row r="1496" spans="1:5" x14ac:dyDescent="0.25">
      <c r="A1496" s="180" t="s">
        <v>3878</v>
      </c>
      <c r="B1496" s="181">
        <v>2366</v>
      </c>
      <c r="C1496" s="180" t="s">
        <v>3882</v>
      </c>
      <c r="D1496" s="180" t="s">
        <v>3879</v>
      </c>
      <c r="E1496" s="180"/>
    </row>
    <row r="1497" spans="1:5" x14ac:dyDescent="0.25">
      <c r="A1497" s="180" t="s">
        <v>3878</v>
      </c>
      <c r="B1497" s="181">
        <v>2366</v>
      </c>
      <c r="C1497" s="180" t="s">
        <v>3883</v>
      </c>
      <c r="D1497" s="180" t="s">
        <v>3879</v>
      </c>
      <c r="E1497" s="180"/>
    </row>
    <row r="1498" spans="1:5" x14ac:dyDescent="0.25">
      <c r="A1498" s="180" t="s">
        <v>3884</v>
      </c>
      <c r="B1498" s="181">
        <v>2367</v>
      </c>
      <c r="C1498" s="180" t="s">
        <v>3885</v>
      </c>
      <c r="D1498" s="180" t="s">
        <v>3886</v>
      </c>
      <c r="E1498" s="180"/>
    </row>
    <row r="1499" spans="1:5" x14ac:dyDescent="0.25">
      <c r="A1499" s="180" t="s">
        <v>3884</v>
      </c>
      <c r="B1499" s="181">
        <v>2367</v>
      </c>
      <c r="C1499" s="180" t="s">
        <v>3887</v>
      </c>
      <c r="D1499" s="180" t="s">
        <v>3886</v>
      </c>
      <c r="E1499" s="180"/>
    </row>
    <row r="1500" spans="1:5" x14ac:dyDescent="0.25">
      <c r="A1500" s="180" t="s">
        <v>3884</v>
      </c>
      <c r="B1500" s="181">
        <v>2367</v>
      </c>
      <c r="C1500" s="180" t="s">
        <v>3888</v>
      </c>
      <c r="D1500" s="180" t="s">
        <v>3886</v>
      </c>
      <c r="E1500" s="180"/>
    </row>
    <row r="1501" spans="1:5" x14ac:dyDescent="0.25">
      <c r="A1501" s="180" t="s">
        <v>3884</v>
      </c>
      <c r="B1501" s="181">
        <v>2367</v>
      </c>
      <c r="C1501" s="180" t="s">
        <v>3886</v>
      </c>
      <c r="D1501" s="180"/>
      <c r="E1501" s="180"/>
    </row>
    <row r="1502" spans="1:5" x14ac:dyDescent="0.25">
      <c r="A1502" s="180" t="s">
        <v>3889</v>
      </c>
      <c r="B1502" s="181">
        <v>2368</v>
      </c>
      <c r="C1502" s="180" t="s">
        <v>3890</v>
      </c>
      <c r="D1502" s="180" t="s">
        <v>3891</v>
      </c>
      <c r="E1502" s="180"/>
    </row>
    <row r="1503" spans="1:5" x14ac:dyDescent="0.25">
      <c r="A1503" s="180" t="s">
        <v>3889</v>
      </c>
      <c r="B1503" s="181">
        <v>2368</v>
      </c>
      <c r="C1503" s="180" t="s">
        <v>3892</v>
      </c>
      <c r="D1503" s="180" t="s">
        <v>3891</v>
      </c>
      <c r="E1503" s="180"/>
    </row>
    <row r="1504" spans="1:5" x14ac:dyDescent="0.25">
      <c r="A1504" s="180" t="s">
        <v>3889</v>
      </c>
      <c r="B1504" s="181">
        <v>2368</v>
      </c>
      <c r="C1504" s="180" t="s">
        <v>3891</v>
      </c>
      <c r="D1504" s="180"/>
      <c r="E1504" s="180"/>
    </row>
    <row r="1505" spans="1:5" x14ac:dyDescent="0.25">
      <c r="A1505" s="180" t="s">
        <v>3893</v>
      </c>
      <c r="B1505" s="181">
        <v>2369</v>
      </c>
      <c r="C1505" s="180" t="s">
        <v>3894</v>
      </c>
      <c r="D1505" s="180" t="s">
        <v>3895</v>
      </c>
      <c r="E1505" s="180"/>
    </row>
    <row r="1506" spans="1:5" x14ac:dyDescent="0.25">
      <c r="A1506" s="180" t="s">
        <v>3893</v>
      </c>
      <c r="B1506" s="181">
        <v>2369</v>
      </c>
      <c r="C1506" s="180" t="s">
        <v>3895</v>
      </c>
      <c r="D1506" s="180"/>
      <c r="E1506" s="180"/>
    </row>
    <row r="1507" spans="1:5" x14ac:dyDescent="0.25">
      <c r="A1507" s="180" t="s">
        <v>3893</v>
      </c>
      <c r="B1507" s="181">
        <v>2369</v>
      </c>
      <c r="C1507" s="180" t="s">
        <v>3896</v>
      </c>
      <c r="D1507" s="180" t="s">
        <v>3895</v>
      </c>
      <c r="E1507" s="180"/>
    </row>
    <row r="1508" spans="1:5" x14ac:dyDescent="0.25">
      <c r="A1508" s="180" t="s">
        <v>3897</v>
      </c>
      <c r="B1508" s="181">
        <v>2370</v>
      </c>
      <c r="C1508" s="180" t="s">
        <v>3898</v>
      </c>
      <c r="D1508" s="180" t="s">
        <v>3899</v>
      </c>
      <c r="E1508" s="180"/>
    </row>
    <row r="1509" spans="1:5" x14ac:dyDescent="0.25">
      <c r="A1509" s="180" t="s">
        <v>3897</v>
      </c>
      <c r="B1509" s="181">
        <v>2370</v>
      </c>
      <c r="C1509" s="180" t="s">
        <v>3900</v>
      </c>
      <c r="D1509" s="180" t="s">
        <v>3899</v>
      </c>
      <c r="E1509" s="180"/>
    </row>
    <row r="1510" spans="1:5" x14ac:dyDescent="0.25">
      <c r="A1510" s="180" t="s">
        <v>3897</v>
      </c>
      <c r="B1510" s="181">
        <v>2370</v>
      </c>
      <c r="C1510" s="180" t="s">
        <v>3899</v>
      </c>
      <c r="D1510" s="180"/>
      <c r="E1510" s="180"/>
    </row>
    <row r="1511" spans="1:5" x14ac:dyDescent="0.25">
      <c r="A1511" s="180" t="s">
        <v>3897</v>
      </c>
      <c r="B1511" s="181">
        <v>2370</v>
      </c>
      <c r="C1511" s="180" t="s">
        <v>3901</v>
      </c>
      <c r="D1511" s="180" t="s">
        <v>3899</v>
      </c>
      <c r="E1511" s="180"/>
    </row>
    <row r="1512" spans="1:5" x14ac:dyDescent="0.25">
      <c r="A1512" s="180" t="s">
        <v>3897</v>
      </c>
      <c r="B1512" s="181">
        <v>2370</v>
      </c>
      <c r="C1512" s="180" t="s">
        <v>3902</v>
      </c>
      <c r="D1512" s="180" t="s">
        <v>3899</v>
      </c>
      <c r="E1512" s="180"/>
    </row>
    <row r="1513" spans="1:5" x14ac:dyDescent="0.25">
      <c r="A1513" s="180" t="s">
        <v>3897</v>
      </c>
      <c r="B1513" s="181">
        <v>2370</v>
      </c>
      <c r="C1513" s="180" t="s">
        <v>3903</v>
      </c>
      <c r="D1513" s="180" t="s">
        <v>3899</v>
      </c>
      <c r="E1513" s="180"/>
    </row>
    <row r="1514" spans="1:5" x14ac:dyDescent="0.25">
      <c r="A1514" s="180" t="s">
        <v>3904</v>
      </c>
      <c r="B1514" s="181">
        <v>2371</v>
      </c>
      <c r="C1514" s="180" t="s">
        <v>3905</v>
      </c>
      <c r="D1514" s="180" t="s">
        <v>3906</v>
      </c>
      <c r="E1514" s="180"/>
    </row>
    <row r="1515" spans="1:5" x14ac:dyDescent="0.25">
      <c r="A1515" s="180" t="s">
        <v>3904</v>
      </c>
      <c r="B1515" s="181">
        <v>2371</v>
      </c>
      <c r="C1515" s="180" t="s">
        <v>3907</v>
      </c>
      <c r="D1515" s="180" t="s">
        <v>3906</v>
      </c>
      <c r="E1515" s="180"/>
    </row>
    <row r="1516" spans="1:5" x14ac:dyDescent="0.25">
      <c r="A1516" s="180" t="s">
        <v>3904</v>
      </c>
      <c r="B1516" s="181">
        <v>2371</v>
      </c>
      <c r="C1516" s="180" t="s">
        <v>3908</v>
      </c>
      <c r="D1516" s="180" t="s">
        <v>3906</v>
      </c>
      <c r="E1516" s="180"/>
    </row>
    <row r="1517" spans="1:5" x14ac:dyDescent="0.25">
      <c r="A1517" s="180" t="s">
        <v>3904</v>
      </c>
      <c r="B1517" s="181">
        <v>2371</v>
      </c>
      <c r="C1517" s="180" t="s">
        <v>3906</v>
      </c>
      <c r="D1517" s="180"/>
      <c r="E1517" s="180"/>
    </row>
    <row r="1518" spans="1:5" x14ac:dyDescent="0.25">
      <c r="A1518" s="180" t="s">
        <v>3909</v>
      </c>
      <c r="B1518" s="181">
        <v>2372</v>
      </c>
      <c r="C1518" s="180" t="s">
        <v>3910</v>
      </c>
      <c r="D1518" s="180" t="s">
        <v>3911</v>
      </c>
      <c r="E1518" s="180"/>
    </row>
    <row r="1519" spans="1:5" x14ac:dyDescent="0.25">
      <c r="A1519" s="180" t="s">
        <v>3909</v>
      </c>
      <c r="B1519" s="181">
        <v>2372</v>
      </c>
      <c r="C1519" s="180" t="s">
        <v>3912</v>
      </c>
      <c r="D1519" s="180" t="s">
        <v>3911</v>
      </c>
      <c r="E1519" s="180"/>
    </row>
    <row r="1520" spans="1:5" x14ac:dyDescent="0.25">
      <c r="A1520" s="180" t="s">
        <v>3909</v>
      </c>
      <c r="B1520" s="181">
        <v>2372</v>
      </c>
      <c r="C1520" s="180" t="s">
        <v>3911</v>
      </c>
      <c r="D1520" s="180"/>
      <c r="E1520" s="180"/>
    </row>
    <row r="1521" spans="1:5" x14ac:dyDescent="0.25">
      <c r="A1521" s="180" t="s">
        <v>3909</v>
      </c>
      <c r="B1521" s="181">
        <v>2372</v>
      </c>
      <c r="C1521" s="180" t="s">
        <v>3913</v>
      </c>
      <c r="D1521" s="180" t="s">
        <v>3911</v>
      </c>
      <c r="E1521" s="180"/>
    </row>
    <row r="1522" spans="1:5" x14ac:dyDescent="0.25">
      <c r="A1522" s="180" t="s">
        <v>3909</v>
      </c>
      <c r="B1522" s="181">
        <v>2372</v>
      </c>
      <c r="C1522" s="180" t="s">
        <v>3914</v>
      </c>
      <c r="D1522" s="180" t="s">
        <v>3911</v>
      </c>
      <c r="E1522" s="180"/>
    </row>
    <row r="1523" spans="1:5" x14ac:dyDescent="0.25">
      <c r="A1523" s="180" t="s">
        <v>3909</v>
      </c>
      <c r="B1523" s="181">
        <v>2372</v>
      </c>
      <c r="C1523" s="180" t="s">
        <v>3915</v>
      </c>
      <c r="D1523" s="180" t="s">
        <v>3911</v>
      </c>
      <c r="E1523" s="180"/>
    </row>
    <row r="1524" spans="1:5" x14ac:dyDescent="0.25">
      <c r="A1524" s="180" t="s">
        <v>3916</v>
      </c>
      <c r="B1524" s="181">
        <v>2373</v>
      </c>
      <c r="C1524" s="180" t="s">
        <v>3917</v>
      </c>
      <c r="D1524" s="180" t="s">
        <v>3918</v>
      </c>
      <c r="E1524" s="180"/>
    </row>
    <row r="1525" spans="1:5" x14ac:dyDescent="0.25">
      <c r="A1525" s="180" t="s">
        <v>3916</v>
      </c>
      <c r="B1525" s="181">
        <v>2373</v>
      </c>
      <c r="C1525" s="180" t="s">
        <v>3919</v>
      </c>
      <c r="D1525" s="180" t="s">
        <v>3918</v>
      </c>
      <c r="E1525" s="180"/>
    </row>
    <row r="1526" spans="1:5" x14ac:dyDescent="0.25">
      <c r="A1526" s="180" t="s">
        <v>3916</v>
      </c>
      <c r="B1526" s="181">
        <v>2373</v>
      </c>
      <c r="C1526" s="180" t="s">
        <v>3920</v>
      </c>
      <c r="D1526" s="180" t="s">
        <v>3918</v>
      </c>
      <c r="E1526" s="180"/>
    </row>
    <row r="1527" spans="1:5" x14ac:dyDescent="0.25">
      <c r="A1527" s="180" t="s">
        <v>3916</v>
      </c>
      <c r="B1527" s="181">
        <v>2373</v>
      </c>
      <c r="C1527" s="180" t="s">
        <v>3921</v>
      </c>
      <c r="D1527" s="180" t="s">
        <v>3918</v>
      </c>
      <c r="E1527" s="180"/>
    </row>
    <row r="1528" spans="1:5" x14ac:dyDescent="0.25">
      <c r="A1528" s="180" t="s">
        <v>3916</v>
      </c>
      <c r="B1528" s="181">
        <v>2373</v>
      </c>
      <c r="C1528" s="180" t="s">
        <v>3918</v>
      </c>
      <c r="D1528" s="180"/>
      <c r="E1528" s="180"/>
    </row>
    <row r="1529" spans="1:5" x14ac:dyDescent="0.25">
      <c r="A1529" s="180" t="s">
        <v>3922</v>
      </c>
      <c r="B1529" s="181">
        <v>2374</v>
      </c>
      <c r="C1529" s="180" t="s">
        <v>3923</v>
      </c>
      <c r="D1529" s="180" t="s">
        <v>3924</v>
      </c>
      <c r="E1529" s="180"/>
    </row>
    <row r="1530" spans="1:5" x14ac:dyDescent="0.25">
      <c r="A1530" s="180" t="s">
        <v>3922</v>
      </c>
      <c r="B1530" s="181">
        <v>2374</v>
      </c>
      <c r="C1530" s="180" t="s">
        <v>3925</v>
      </c>
      <c r="D1530" s="180" t="s">
        <v>3924</v>
      </c>
      <c r="E1530" s="180"/>
    </row>
    <row r="1531" spans="1:5" x14ac:dyDescent="0.25">
      <c r="A1531" s="180" t="s">
        <v>3922</v>
      </c>
      <c r="B1531" s="181">
        <v>2374</v>
      </c>
      <c r="C1531" s="180" t="s">
        <v>3926</v>
      </c>
      <c r="D1531" s="180" t="s">
        <v>3924</v>
      </c>
      <c r="E1531" s="180"/>
    </row>
    <row r="1532" spans="1:5" x14ac:dyDescent="0.25">
      <c r="A1532" s="180" t="s">
        <v>3922</v>
      </c>
      <c r="B1532" s="181">
        <v>2374</v>
      </c>
      <c r="C1532" s="180" t="s">
        <v>3924</v>
      </c>
      <c r="D1532" s="180"/>
      <c r="E1532" s="180"/>
    </row>
    <row r="1533" spans="1:5" x14ac:dyDescent="0.25">
      <c r="A1533" s="180" t="s">
        <v>3922</v>
      </c>
      <c r="B1533" s="181">
        <v>2374</v>
      </c>
      <c r="C1533" s="180" t="s">
        <v>3927</v>
      </c>
      <c r="D1533" s="180" t="s">
        <v>3924</v>
      </c>
      <c r="E1533" s="180"/>
    </row>
    <row r="1534" spans="1:5" x14ac:dyDescent="0.25">
      <c r="A1534" s="180" t="s">
        <v>3922</v>
      </c>
      <c r="B1534" s="181">
        <v>2374</v>
      </c>
      <c r="C1534" s="180" t="s">
        <v>3928</v>
      </c>
      <c r="D1534" s="180" t="s">
        <v>3924</v>
      </c>
      <c r="E1534" s="180"/>
    </row>
    <row r="1535" spans="1:5" x14ac:dyDescent="0.25">
      <c r="A1535" s="180" t="s">
        <v>3929</v>
      </c>
      <c r="B1535" s="181">
        <v>2375</v>
      </c>
      <c r="C1535" s="180" t="s">
        <v>3930</v>
      </c>
      <c r="D1535" s="180"/>
      <c r="E1535" s="180"/>
    </row>
    <row r="1536" spans="1:5" x14ac:dyDescent="0.25">
      <c r="A1536" s="180" t="s">
        <v>3929</v>
      </c>
      <c r="B1536" s="181">
        <v>2375</v>
      </c>
      <c r="C1536" s="180" t="s">
        <v>3931</v>
      </c>
      <c r="D1536" s="180" t="s">
        <v>3930</v>
      </c>
      <c r="E1536" s="180"/>
    </row>
    <row r="1537" spans="1:5" x14ac:dyDescent="0.25">
      <c r="A1537" s="180" t="s">
        <v>3929</v>
      </c>
      <c r="B1537" s="181">
        <v>2375</v>
      </c>
      <c r="C1537" s="180" t="s">
        <v>3932</v>
      </c>
      <c r="D1537" s="180" t="s">
        <v>3930</v>
      </c>
      <c r="E1537" s="180"/>
    </row>
    <row r="1538" spans="1:5" x14ac:dyDescent="0.25">
      <c r="A1538" s="180" t="s">
        <v>3929</v>
      </c>
      <c r="B1538" s="181">
        <v>2375</v>
      </c>
      <c r="C1538" s="180" t="s">
        <v>3933</v>
      </c>
      <c r="D1538" s="180" t="s">
        <v>3930</v>
      </c>
      <c r="E1538" s="180"/>
    </row>
    <row r="1539" spans="1:5" x14ac:dyDescent="0.25">
      <c r="A1539" s="180" t="s">
        <v>3929</v>
      </c>
      <c r="B1539" s="181">
        <v>2375</v>
      </c>
      <c r="C1539" s="180" t="s">
        <v>3934</v>
      </c>
      <c r="D1539" s="180" t="s">
        <v>3930</v>
      </c>
      <c r="E1539" s="180"/>
    </row>
    <row r="1540" spans="1:5" x14ac:dyDescent="0.25">
      <c r="A1540" s="180" t="s">
        <v>3929</v>
      </c>
      <c r="B1540" s="181">
        <v>2375</v>
      </c>
      <c r="C1540" s="180" t="s">
        <v>3935</v>
      </c>
      <c r="D1540" s="180" t="s">
        <v>3930</v>
      </c>
      <c r="E1540" s="180"/>
    </row>
    <row r="1541" spans="1:5" x14ac:dyDescent="0.25">
      <c r="A1541" s="180" t="s">
        <v>3936</v>
      </c>
      <c r="B1541" s="181">
        <v>2376</v>
      </c>
      <c r="C1541" s="180" t="s">
        <v>3937</v>
      </c>
      <c r="D1541" s="180" t="s">
        <v>3938</v>
      </c>
      <c r="E1541" s="180"/>
    </row>
    <row r="1542" spans="1:5" x14ac:dyDescent="0.25">
      <c r="A1542" s="180" t="s">
        <v>3936</v>
      </c>
      <c r="B1542" s="181">
        <v>2376</v>
      </c>
      <c r="C1542" s="180" t="s">
        <v>3939</v>
      </c>
      <c r="D1542" s="180" t="s">
        <v>3938</v>
      </c>
      <c r="E1542" s="180"/>
    </row>
    <row r="1543" spans="1:5" x14ac:dyDescent="0.25">
      <c r="A1543" s="180" t="s">
        <v>3936</v>
      </c>
      <c r="B1543" s="181">
        <v>2376</v>
      </c>
      <c r="C1543" s="180" t="s">
        <v>3940</v>
      </c>
      <c r="D1543" s="180" t="s">
        <v>3938</v>
      </c>
      <c r="E1543" s="180"/>
    </row>
    <row r="1544" spans="1:5" x14ac:dyDescent="0.25">
      <c r="A1544" s="180" t="s">
        <v>3936</v>
      </c>
      <c r="B1544" s="181">
        <v>2376</v>
      </c>
      <c r="C1544" s="180" t="s">
        <v>3938</v>
      </c>
      <c r="D1544" s="180"/>
      <c r="E1544" s="180"/>
    </row>
    <row r="1545" spans="1:5" x14ac:dyDescent="0.25">
      <c r="A1545" s="180" t="s">
        <v>3936</v>
      </c>
      <c r="B1545" s="181">
        <v>2376</v>
      </c>
      <c r="C1545" s="180" t="s">
        <v>3941</v>
      </c>
      <c r="D1545" s="180" t="s">
        <v>3938</v>
      </c>
      <c r="E1545" s="180"/>
    </row>
    <row r="1546" spans="1:5" x14ac:dyDescent="0.25">
      <c r="A1546" s="180" t="s">
        <v>3936</v>
      </c>
      <c r="B1546" s="181">
        <v>2376</v>
      </c>
      <c r="C1546" s="180" t="s">
        <v>3942</v>
      </c>
      <c r="D1546" s="180" t="s">
        <v>3938</v>
      </c>
      <c r="E1546" s="180"/>
    </row>
    <row r="1547" spans="1:5" x14ac:dyDescent="0.25">
      <c r="A1547" s="180" t="s">
        <v>3943</v>
      </c>
      <c r="B1547" s="181">
        <v>2377</v>
      </c>
      <c r="C1547" s="180" t="s">
        <v>3944</v>
      </c>
      <c r="D1547" s="180" t="s">
        <v>3945</v>
      </c>
      <c r="E1547" s="180"/>
    </row>
    <row r="1548" spans="1:5" x14ac:dyDescent="0.25">
      <c r="A1548" s="180" t="s">
        <v>3943</v>
      </c>
      <c r="B1548" s="181">
        <v>2377</v>
      </c>
      <c r="C1548" s="180" t="s">
        <v>3946</v>
      </c>
      <c r="D1548" s="180" t="s">
        <v>3945</v>
      </c>
      <c r="E1548" s="180"/>
    </row>
    <row r="1549" spans="1:5" x14ac:dyDescent="0.25">
      <c r="A1549" s="180" t="s">
        <v>3943</v>
      </c>
      <c r="B1549" s="181">
        <v>2377</v>
      </c>
      <c r="C1549" s="180" t="s">
        <v>3947</v>
      </c>
      <c r="D1549" s="180" t="s">
        <v>3945</v>
      </c>
      <c r="E1549" s="180"/>
    </row>
    <row r="1550" spans="1:5" x14ac:dyDescent="0.25">
      <c r="A1550" s="180" t="s">
        <v>3943</v>
      </c>
      <c r="B1550" s="181">
        <v>2377</v>
      </c>
      <c r="C1550" s="180" t="s">
        <v>3945</v>
      </c>
      <c r="D1550" s="180"/>
      <c r="E1550" s="180"/>
    </row>
    <row r="1551" spans="1:5" x14ac:dyDescent="0.25">
      <c r="A1551" s="180" t="s">
        <v>3943</v>
      </c>
      <c r="B1551" s="181">
        <v>2377</v>
      </c>
      <c r="C1551" s="180" t="s">
        <v>3948</v>
      </c>
      <c r="D1551" s="180" t="s">
        <v>3945</v>
      </c>
      <c r="E1551" s="180"/>
    </row>
    <row r="1552" spans="1:5" x14ac:dyDescent="0.25">
      <c r="A1552" s="180" t="s">
        <v>3949</v>
      </c>
      <c r="B1552" s="181">
        <v>2378</v>
      </c>
      <c r="C1552" s="180" t="s">
        <v>3950</v>
      </c>
      <c r="D1552" s="180" t="s">
        <v>3951</v>
      </c>
      <c r="E1552" s="180"/>
    </row>
    <row r="1553" spans="1:5" x14ac:dyDescent="0.25">
      <c r="A1553" s="180" t="s">
        <v>3949</v>
      </c>
      <c r="B1553" s="181">
        <v>2378</v>
      </c>
      <c r="C1553" s="180" t="s">
        <v>3952</v>
      </c>
      <c r="D1553" s="180" t="s">
        <v>3951</v>
      </c>
      <c r="E1553" s="180"/>
    </row>
    <row r="1554" spans="1:5" x14ac:dyDescent="0.25">
      <c r="A1554" s="180" t="s">
        <v>3949</v>
      </c>
      <c r="B1554" s="181">
        <v>2378</v>
      </c>
      <c r="C1554" s="180" t="s">
        <v>3953</v>
      </c>
      <c r="D1554" s="180" t="s">
        <v>3951</v>
      </c>
      <c r="E1554" s="180"/>
    </row>
    <row r="1555" spans="1:5" x14ac:dyDescent="0.25">
      <c r="A1555" s="180" t="s">
        <v>3949</v>
      </c>
      <c r="B1555" s="181">
        <v>2378</v>
      </c>
      <c r="C1555" s="180" t="s">
        <v>3951</v>
      </c>
      <c r="D1555" s="180"/>
      <c r="E1555" s="180"/>
    </row>
    <row r="1556" spans="1:5" x14ac:dyDescent="0.25">
      <c r="A1556" s="180" t="s">
        <v>3949</v>
      </c>
      <c r="B1556" s="181">
        <v>2378</v>
      </c>
      <c r="C1556" s="180" t="s">
        <v>3954</v>
      </c>
      <c r="D1556" s="180" t="s">
        <v>3951</v>
      </c>
      <c r="E1556" s="180"/>
    </row>
    <row r="1557" spans="1:5" x14ac:dyDescent="0.25">
      <c r="A1557" s="180" t="s">
        <v>3955</v>
      </c>
      <c r="B1557" s="181">
        <v>2379</v>
      </c>
      <c r="C1557" s="180" t="s">
        <v>3956</v>
      </c>
      <c r="D1557" s="180" t="s">
        <v>3957</v>
      </c>
      <c r="E1557" s="180"/>
    </row>
    <row r="1558" spans="1:5" x14ac:dyDescent="0.25">
      <c r="A1558" s="180" t="s">
        <v>3955</v>
      </c>
      <c r="B1558" s="181">
        <v>2379</v>
      </c>
      <c r="C1558" s="180" t="s">
        <v>3957</v>
      </c>
      <c r="D1558" s="180"/>
      <c r="E1558" s="180"/>
    </row>
    <row r="1559" spans="1:5" x14ac:dyDescent="0.25">
      <c r="A1559" s="180" t="s">
        <v>3955</v>
      </c>
      <c r="B1559" s="181">
        <v>2379</v>
      </c>
      <c r="C1559" s="180" t="s">
        <v>3958</v>
      </c>
      <c r="D1559" s="180" t="s">
        <v>3957</v>
      </c>
      <c r="E1559" s="180"/>
    </row>
    <row r="1560" spans="1:5" x14ac:dyDescent="0.25">
      <c r="A1560" s="180" t="s">
        <v>3955</v>
      </c>
      <c r="B1560" s="181">
        <v>2379</v>
      </c>
      <c r="C1560" s="180" t="s">
        <v>3959</v>
      </c>
      <c r="D1560" s="180" t="s">
        <v>3957</v>
      </c>
      <c r="E1560" s="180"/>
    </row>
    <row r="1561" spans="1:5" x14ac:dyDescent="0.25">
      <c r="A1561" s="180" t="s">
        <v>3960</v>
      </c>
      <c r="B1561" s="181">
        <v>2380</v>
      </c>
      <c r="C1561" s="180" t="s">
        <v>3961</v>
      </c>
      <c r="D1561" s="180" t="s">
        <v>3962</v>
      </c>
      <c r="E1561" s="180"/>
    </row>
    <row r="1562" spans="1:5" x14ac:dyDescent="0.25">
      <c r="A1562" s="180" t="s">
        <v>3960</v>
      </c>
      <c r="B1562" s="181">
        <v>2380</v>
      </c>
      <c r="C1562" s="180" t="s">
        <v>3963</v>
      </c>
      <c r="D1562" s="180" t="s">
        <v>3962</v>
      </c>
      <c r="E1562" s="180"/>
    </row>
    <row r="1563" spans="1:5" x14ac:dyDescent="0.25">
      <c r="A1563" s="180" t="s">
        <v>3960</v>
      </c>
      <c r="B1563" s="181">
        <v>2380</v>
      </c>
      <c r="C1563" s="180" t="s">
        <v>3962</v>
      </c>
      <c r="D1563" s="180"/>
      <c r="E1563" s="180"/>
    </row>
    <row r="1564" spans="1:5" x14ac:dyDescent="0.25">
      <c r="A1564" s="180" t="s">
        <v>3960</v>
      </c>
      <c r="B1564" s="181">
        <v>2380</v>
      </c>
      <c r="C1564" s="180" t="s">
        <v>3964</v>
      </c>
      <c r="D1564" s="180" t="s">
        <v>3962</v>
      </c>
      <c r="E1564" s="180"/>
    </row>
    <row r="1565" spans="1:5" x14ac:dyDescent="0.25">
      <c r="A1565" s="180" t="s">
        <v>3960</v>
      </c>
      <c r="B1565" s="181">
        <v>2380</v>
      </c>
      <c r="C1565" s="180" t="s">
        <v>3965</v>
      </c>
      <c r="D1565" s="180" t="s">
        <v>3962</v>
      </c>
      <c r="E1565" s="180"/>
    </row>
    <row r="1566" spans="1:5" x14ac:dyDescent="0.25">
      <c r="A1566" s="180" t="s">
        <v>3960</v>
      </c>
      <c r="B1566" s="181">
        <v>2380</v>
      </c>
      <c r="C1566" s="180" t="s">
        <v>3966</v>
      </c>
      <c r="D1566" s="180" t="s">
        <v>3962</v>
      </c>
      <c r="E1566" s="180"/>
    </row>
    <row r="1567" spans="1:5" x14ac:dyDescent="0.25">
      <c r="A1567" s="180" t="s">
        <v>3960</v>
      </c>
      <c r="B1567" s="181">
        <v>2380</v>
      </c>
      <c r="C1567" s="180" t="s">
        <v>3967</v>
      </c>
      <c r="D1567" s="180" t="s">
        <v>3962</v>
      </c>
      <c r="E1567" s="180"/>
    </row>
    <row r="1568" spans="1:5" x14ac:dyDescent="0.25">
      <c r="A1568" s="180" t="s">
        <v>3960</v>
      </c>
      <c r="B1568" s="181">
        <v>2380</v>
      </c>
      <c r="C1568" s="180" t="s">
        <v>3968</v>
      </c>
      <c r="D1568" s="180" t="s">
        <v>3962</v>
      </c>
      <c r="E1568" s="180"/>
    </row>
    <row r="1569" spans="1:5" x14ac:dyDescent="0.25">
      <c r="A1569" s="180" t="s">
        <v>3960</v>
      </c>
      <c r="B1569" s="181">
        <v>2380</v>
      </c>
      <c r="C1569" s="180" t="s">
        <v>3969</v>
      </c>
      <c r="D1569" s="180" t="s">
        <v>3962</v>
      </c>
      <c r="E1569" s="180"/>
    </row>
    <row r="1570" spans="1:5" x14ac:dyDescent="0.25">
      <c r="A1570" s="180" t="s">
        <v>3970</v>
      </c>
      <c r="B1570" s="181">
        <v>2381</v>
      </c>
      <c r="C1570" s="180" t="s">
        <v>3971</v>
      </c>
      <c r="D1570" s="180" t="s">
        <v>3972</v>
      </c>
      <c r="E1570" s="180"/>
    </row>
    <row r="1571" spans="1:5" x14ac:dyDescent="0.25">
      <c r="A1571" s="180" t="s">
        <v>3970</v>
      </c>
      <c r="B1571" s="181">
        <v>2381</v>
      </c>
      <c r="C1571" s="180" t="s">
        <v>3973</v>
      </c>
      <c r="D1571" s="180" t="s">
        <v>3972</v>
      </c>
      <c r="E1571" s="180"/>
    </row>
    <row r="1572" spans="1:5" x14ac:dyDescent="0.25">
      <c r="A1572" s="180" t="s">
        <v>3970</v>
      </c>
      <c r="B1572" s="181">
        <v>2381</v>
      </c>
      <c r="C1572" s="180" t="s">
        <v>3974</v>
      </c>
      <c r="D1572" s="180" t="s">
        <v>3972</v>
      </c>
      <c r="E1572" s="180"/>
    </row>
    <row r="1573" spans="1:5" x14ac:dyDescent="0.25">
      <c r="A1573" s="180" t="s">
        <v>3970</v>
      </c>
      <c r="B1573" s="181">
        <v>2381</v>
      </c>
      <c r="C1573" s="180" t="s">
        <v>3975</v>
      </c>
      <c r="D1573" s="180" t="s">
        <v>3972</v>
      </c>
      <c r="E1573" s="180"/>
    </row>
    <row r="1574" spans="1:5" x14ac:dyDescent="0.25">
      <c r="A1574" s="180" t="s">
        <v>3970</v>
      </c>
      <c r="B1574" s="181">
        <v>2381</v>
      </c>
      <c r="C1574" s="180" t="s">
        <v>3972</v>
      </c>
      <c r="D1574" s="180"/>
      <c r="E1574" s="180"/>
    </row>
    <row r="1575" spans="1:5" x14ac:dyDescent="0.25">
      <c r="A1575" s="180" t="s">
        <v>3970</v>
      </c>
      <c r="B1575" s="181">
        <v>2381</v>
      </c>
      <c r="C1575" s="180" t="s">
        <v>3976</v>
      </c>
      <c r="D1575" s="180" t="s">
        <v>3972</v>
      </c>
      <c r="E1575" s="180"/>
    </row>
    <row r="1576" spans="1:5" x14ac:dyDescent="0.25">
      <c r="A1576" s="180" t="s">
        <v>3970</v>
      </c>
      <c r="B1576" s="181">
        <v>2381</v>
      </c>
      <c r="C1576" s="180" t="s">
        <v>3977</v>
      </c>
      <c r="D1576" s="180" t="s">
        <v>3972</v>
      </c>
      <c r="E1576" s="180"/>
    </row>
    <row r="1577" spans="1:5" x14ac:dyDescent="0.25">
      <c r="A1577" s="180" t="s">
        <v>3978</v>
      </c>
      <c r="B1577" s="181">
        <v>2382</v>
      </c>
      <c r="C1577" s="180" t="s">
        <v>3979</v>
      </c>
      <c r="D1577" s="180" t="s">
        <v>3980</v>
      </c>
      <c r="E1577" s="180"/>
    </row>
    <row r="1578" spans="1:5" x14ac:dyDescent="0.25">
      <c r="A1578" s="180" t="s">
        <v>3978</v>
      </c>
      <c r="B1578" s="181">
        <v>2382</v>
      </c>
      <c r="C1578" s="180" t="s">
        <v>3980</v>
      </c>
      <c r="D1578" s="180"/>
      <c r="E1578" s="180"/>
    </row>
    <row r="1579" spans="1:5" x14ac:dyDescent="0.25">
      <c r="A1579" s="180" t="s">
        <v>3978</v>
      </c>
      <c r="B1579" s="181">
        <v>2383</v>
      </c>
      <c r="C1579" s="180" t="s">
        <v>3981</v>
      </c>
      <c r="D1579" s="180" t="s">
        <v>3982</v>
      </c>
      <c r="E1579" s="180"/>
    </row>
    <row r="1580" spans="1:5" x14ac:dyDescent="0.25">
      <c r="A1580" s="180" t="s">
        <v>3978</v>
      </c>
      <c r="B1580" s="181">
        <v>2383</v>
      </c>
      <c r="C1580" s="180" t="s">
        <v>3983</v>
      </c>
      <c r="D1580" s="180" t="s">
        <v>3982</v>
      </c>
      <c r="E1580" s="180"/>
    </row>
    <row r="1581" spans="1:5" x14ac:dyDescent="0.25">
      <c r="A1581" s="180" t="s">
        <v>3978</v>
      </c>
      <c r="B1581" s="181">
        <v>2383</v>
      </c>
      <c r="C1581" s="180" t="s">
        <v>3982</v>
      </c>
      <c r="D1581" s="180"/>
      <c r="E1581" s="180"/>
    </row>
    <row r="1582" spans="1:5" x14ac:dyDescent="0.25">
      <c r="A1582" s="180" t="s">
        <v>3978</v>
      </c>
      <c r="B1582" s="181">
        <v>2383</v>
      </c>
      <c r="C1582" s="180" t="s">
        <v>3984</v>
      </c>
      <c r="D1582" s="180" t="s">
        <v>3982</v>
      </c>
      <c r="E1582" s="180"/>
    </row>
    <row r="1583" spans="1:5" x14ac:dyDescent="0.25">
      <c r="A1583" s="180" t="s">
        <v>3978</v>
      </c>
      <c r="B1583" s="181">
        <v>2384</v>
      </c>
      <c r="C1583" s="180" t="s">
        <v>3985</v>
      </c>
      <c r="D1583" s="180"/>
      <c r="E1583" s="180"/>
    </row>
    <row r="1584" spans="1:5" x14ac:dyDescent="0.25">
      <c r="A1584" s="180" t="s">
        <v>3986</v>
      </c>
      <c r="B1584" s="181">
        <v>2385</v>
      </c>
      <c r="C1584" s="180" t="s">
        <v>3987</v>
      </c>
      <c r="D1584" s="180" t="s">
        <v>3988</v>
      </c>
      <c r="E1584" s="180"/>
    </row>
    <row r="1585" spans="1:5" x14ac:dyDescent="0.25">
      <c r="A1585" s="180" t="s">
        <v>3986</v>
      </c>
      <c r="B1585" s="181">
        <v>2385</v>
      </c>
      <c r="C1585" s="180" t="s">
        <v>3989</v>
      </c>
      <c r="D1585" s="180" t="s">
        <v>3988</v>
      </c>
      <c r="E1585" s="180"/>
    </row>
    <row r="1586" spans="1:5" x14ac:dyDescent="0.25">
      <c r="A1586" s="180" t="s">
        <v>3986</v>
      </c>
      <c r="B1586" s="181">
        <v>2385</v>
      </c>
      <c r="C1586" s="180" t="s">
        <v>3990</v>
      </c>
      <c r="D1586" s="180" t="s">
        <v>3988</v>
      </c>
      <c r="E1586" s="180"/>
    </row>
    <row r="1587" spans="1:5" x14ac:dyDescent="0.25">
      <c r="A1587" s="180" t="s">
        <v>3986</v>
      </c>
      <c r="B1587" s="181">
        <v>2385</v>
      </c>
      <c r="C1587" s="180" t="s">
        <v>3988</v>
      </c>
      <c r="D1587" s="180"/>
      <c r="E1587" s="180"/>
    </row>
    <row r="1588" spans="1:5" x14ac:dyDescent="0.25">
      <c r="A1588" s="180" t="s">
        <v>3986</v>
      </c>
      <c r="B1588" s="181">
        <v>2385</v>
      </c>
      <c r="C1588" s="180" t="s">
        <v>3991</v>
      </c>
      <c r="D1588" s="180" t="s">
        <v>3988</v>
      </c>
      <c r="E1588" s="180"/>
    </row>
    <row r="1589" spans="1:5" x14ac:dyDescent="0.25">
      <c r="A1589" s="180" t="s">
        <v>3986</v>
      </c>
      <c r="B1589" s="181">
        <v>2385</v>
      </c>
      <c r="C1589" s="180" t="s">
        <v>3992</v>
      </c>
      <c r="D1589" s="180" t="s">
        <v>3988</v>
      </c>
      <c r="E1589" s="180"/>
    </row>
    <row r="1590" spans="1:5" x14ac:dyDescent="0.25">
      <c r="A1590" s="180" t="s">
        <v>3986</v>
      </c>
      <c r="B1590" s="181">
        <v>2385</v>
      </c>
      <c r="C1590" s="180" t="s">
        <v>3993</v>
      </c>
      <c r="D1590" s="180" t="s">
        <v>3988</v>
      </c>
      <c r="E1590" s="180"/>
    </row>
    <row r="1591" spans="1:5" x14ac:dyDescent="0.25">
      <c r="A1591" s="180" t="s">
        <v>3986</v>
      </c>
      <c r="B1591" s="181">
        <v>2385</v>
      </c>
      <c r="C1591" s="180" t="s">
        <v>3994</v>
      </c>
      <c r="D1591" s="180" t="s">
        <v>3988</v>
      </c>
      <c r="E1591" s="180"/>
    </row>
    <row r="1592" spans="1:5" x14ac:dyDescent="0.25">
      <c r="A1592" s="180" t="s">
        <v>3995</v>
      </c>
      <c r="B1592" s="181">
        <v>2386</v>
      </c>
      <c r="C1592" s="180" t="s">
        <v>3996</v>
      </c>
      <c r="D1592" s="180" t="s">
        <v>3997</v>
      </c>
      <c r="E1592" s="180"/>
    </row>
    <row r="1593" spans="1:5" x14ac:dyDescent="0.25">
      <c r="A1593" s="180" t="s">
        <v>3995</v>
      </c>
      <c r="B1593" s="181">
        <v>2386</v>
      </c>
      <c r="C1593" s="180" t="s">
        <v>3998</v>
      </c>
      <c r="D1593" s="180" t="s">
        <v>3997</v>
      </c>
      <c r="E1593" s="180"/>
    </row>
    <row r="1594" spans="1:5" x14ac:dyDescent="0.25">
      <c r="A1594" s="180" t="s">
        <v>3995</v>
      </c>
      <c r="B1594" s="181">
        <v>2386</v>
      </c>
      <c r="C1594" s="180" t="s">
        <v>3997</v>
      </c>
      <c r="D1594" s="180"/>
      <c r="E1594" s="180"/>
    </row>
    <row r="1595" spans="1:5" x14ac:dyDescent="0.25">
      <c r="A1595" s="180" t="s">
        <v>3995</v>
      </c>
      <c r="B1595" s="181">
        <v>2386</v>
      </c>
      <c r="C1595" s="180" t="s">
        <v>3999</v>
      </c>
      <c r="D1595" s="180" t="s">
        <v>3997</v>
      </c>
      <c r="E1595" s="180"/>
    </row>
    <row r="1596" spans="1:5" x14ac:dyDescent="0.25">
      <c r="A1596" s="180" t="s">
        <v>3995</v>
      </c>
      <c r="B1596" s="181">
        <v>2386</v>
      </c>
      <c r="C1596" s="180" t="s">
        <v>4000</v>
      </c>
      <c r="D1596" s="180" t="s">
        <v>3997</v>
      </c>
      <c r="E1596" s="180"/>
    </row>
    <row r="1597" spans="1:5" x14ac:dyDescent="0.25">
      <c r="A1597" s="180" t="s">
        <v>3995</v>
      </c>
      <c r="B1597" s="181">
        <v>2386</v>
      </c>
      <c r="C1597" s="180" t="s">
        <v>4001</v>
      </c>
      <c r="D1597" s="180" t="s">
        <v>3997</v>
      </c>
      <c r="E1597" s="180"/>
    </row>
    <row r="1598" spans="1:5" x14ac:dyDescent="0.25">
      <c r="A1598" s="180" t="s">
        <v>4002</v>
      </c>
      <c r="B1598" s="181">
        <v>2387</v>
      </c>
      <c r="C1598" s="180" t="s">
        <v>4003</v>
      </c>
      <c r="D1598" s="180" t="s">
        <v>4004</v>
      </c>
      <c r="E1598" s="180"/>
    </row>
    <row r="1599" spans="1:5" x14ac:dyDescent="0.25">
      <c r="A1599" s="180" t="s">
        <v>4002</v>
      </c>
      <c r="B1599" s="181">
        <v>2387</v>
      </c>
      <c r="C1599" s="180" t="s">
        <v>4004</v>
      </c>
      <c r="D1599" s="180"/>
      <c r="E1599" s="180"/>
    </row>
    <row r="1600" spans="1:5" x14ac:dyDescent="0.25">
      <c r="A1600" s="180" t="s">
        <v>4002</v>
      </c>
      <c r="B1600" s="181">
        <v>2387</v>
      </c>
      <c r="C1600" s="180" t="s">
        <v>4005</v>
      </c>
      <c r="D1600" s="180" t="s">
        <v>4004</v>
      </c>
      <c r="E1600" s="180"/>
    </row>
    <row r="1601" spans="1:5" x14ac:dyDescent="0.25">
      <c r="A1601" s="180" t="s">
        <v>4002</v>
      </c>
      <c r="B1601" s="181">
        <v>2387</v>
      </c>
      <c r="C1601" s="180" t="s">
        <v>4006</v>
      </c>
      <c r="D1601" s="180" t="s">
        <v>4004</v>
      </c>
      <c r="E1601" s="180"/>
    </row>
    <row r="1602" spans="1:5" x14ac:dyDescent="0.25">
      <c r="A1602" s="180" t="s">
        <v>4007</v>
      </c>
      <c r="B1602" s="181">
        <v>2388</v>
      </c>
      <c r="C1602" s="180" t="s">
        <v>4008</v>
      </c>
      <c r="D1602" s="180"/>
      <c r="E1602" s="180"/>
    </row>
    <row r="1603" spans="1:5" x14ac:dyDescent="0.25">
      <c r="A1603" s="180" t="s">
        <v>4007</v>
      </c>
      <c r="B1603" s="181">
        <v>2388</v>
      </c>
      <c r="C1603" s="180" t="s">
        <v>4009</v>
      </c>
      <c r="D1603" s="180" t="s">
        <v>4008</v>
      </c>
      <c r="E1603" s="180"/>
    </row>
    <row r="1604" spans="1:5" x14ac:dyDescent="0.25">
      <c r="A1604" s="180" t="s">
        <v>4007</v>
      </c>
      <c r="B1604" s="181">
        <v>2388</v>
      </c>
      <c r="C1604" s="180" t="s">
        <v>4010</v>
      </c>
      <c r="D1604" s="180" t="s">
        <v>4008</v>
      </c>
      <c r="E1604" s="180"/>
    </row>
    <row r="1605" spans="1:5" x14ac:dyDescent="0.25">
      <c r="A1605" s="180" t="s">
        <v>4007</v>
      </c>
      <c r="B1605" s="181">
        <v>2388</v>
      </c>
      <c r="C1605" s="180" t="s">
        <v>4011</v>
      </c>
      <c r="D1605" s="180" t="s">
        <v>4008</v>
      </c>
      <c r="E1605" s="180"/>
    </row>
    <row r="1606" spans="1:5" x14ac:dyDescent="0.25">
      <c r="A1606" s="180" t="s">
        <v>4007</v>
      </c>
      <c r="B1606" s="181">
        <v>2388</v>
      </c>
      <c r="C1606" s="180" t="s">
        <v>4012</v>
      </c>
      <c r="D1606" s="180" t="s">
        <v>4008</v>
      </c>
      <c r="E1606" s="180"/>
    </row>
    <row r="1607" spans="1:5" x14ac:dyDescent="0.25">
      <c r="A1607" s="180" t="s">
        <v>4007</v>
      </c>
      <c r="B1607" s="181">
        <v>2388</v>
      </c>
      <c r="C1607" s="180" t="s">
        <v>4013</v>
      </c>
      <c r="D1607" s="180" t="s">
        <v>4008</v>
      </c>
      <c r="E1607" s="180"/>
    </row>
    <row r="1608" spans="1:5" x14ac:dyDescent="0.25">
      <c r="A1608" s="180" t="s">
        <v>4014</v>
      </c>
      <c r="B1608" s="181">
        <v>2389</v>
      </c>
      <c r="C1608" s="180" t="s">
        <v>4015</v>
      </c>
      <c r="D1608" s="180" t="s">
        <v>4016</v>
      </c>
      <c r="E1608" s="180"/>
    </row>
    <row r="1609" spans="1:5" x14ac:dyDescent="0.25">
      <c r="A1609" s="180" t="s">
        <v>4014</v>
      </c>
      <c r="B1609" s="181">
        <v>2389</v>
      </c>
      <c r="C1609" s="180" t="s">
        <v>4017</v>
      </c>
      <c r="D1609" s="180" t="s">
        <v>4016</v>
      </c>
      <c r="E1609" s="180"/>
    </row>
    <row r="1610" spans="1:5" x14ac:dyDescent="0.25">
      <c r="A1610" s="180" t="s">
        <v>4014</v>
      </c>
      <c r="B1610" s="181">
        <v>2389</v>
      </c>
      <c r="C1610" s="180" t="s">
        <v>4016</v>
      </c>
      <c r="D1610" s="180"/>
      <c r="E1610" s="180"/>
    </row>
    <row r="1611" spans="1:5" x14ac:dyDescent="0.25">
      <c r="A1611" s="180" t="s">
        <v>4014</v>
      </c>
      <c r="B1611" s="181">
        <v>2389</v>
      </c>
      <c r="C1611" s="180" t="s">
        <v>4018</v>
      </c>
      <c r="D1611" s="180" t="s">
        <v>4016</v>
      </c>
      <c r="E1611" s="180"/>
    </row>
    <row r="1612" spans="1:5" x14ac:dyDescent="0.25">
      <c r="A1612" s="180" t="s">
        <v>4014</v>
      </c>
      <c r="B1612" s="181">
        <v>2389</v>
      </c>
      <c r="C1612" s="180" t="s">
        <v>4019</v>
      </c>
      <c r="D1612" s="180" t="s">
        <v>4016</v>
      </c>
      <c r="E1612" s="180"/>
    </row>
    <row r="1613" spans="1:5" x14ac:dyDescent="0.25">
      <c r="A1613" s="180" t="s">
        <v>4020</v>
      </c>
      <c r="B1613" s="181">
        <v>2390</v>
      </c>
      <c r="C1613" s="180" t="s">
        <v>4021</v>
      </c>
      <c r="D1613" s="180"/>
      <c r="E1613" s="180"/>
    </row>
    <row r="1614" spans="1:5" x14ac:dyDescent="0.25">
      <c r="A1614" s="180" t="s">
        <v>4020</v>
      </c>
      <c r="B1614" s="181">
        <v>2390</v>
      </c>
      <c r="C1614" s="180" t="s">
        <v>4022</v>
      </c>
      <c r="D1614" s="180" t="s">
        <v>4021</v>
      </c>
      <c r="E1614" s="180"/>
    </row>
    <row r="1615" spans="1:5" x14ac:dyDescent="0.25">
      <c r="A1615" s="180" t="s">
        <v>4020</v>
      </c>
      <c r="B1615" s="181">
        <v>2390</v>
      </c>
      <c r="C1615" s="180" t="s">
        <v>4023</v>
      </c>
      <c r="D1615" s="180" t="s">
        <v>4021</v>
      </c>
      <c r="E1615" s="180"/>
    </row>
    <row r="1616" spans="1:5" x14ac:dyDescent="0.25">
      <c r="A1616" s="180" t="s">
        <v>4024</v>
      </c>
      <c r="B1616" s="181">
        <v>2391</v>
      </c>
      <c r="C1616" s="180" t="s">
        <v>4025</v>
      </c>
      <c r="D1616" s="180" t="s">
        <v>4026</v>
      </c>
      <c r="E1616" s="180"/>
    </row>
    <row r="1617" spans="1:5" x14ac:dyDescent="0.25">
      <c r="A1617" s="180" t="s">
        <v>4024</v>
      </c>
      <c r="B1617" s="181">
        <v>2391</v>
      </c>
      <c r="C1617" s="180" t="s">
        <v>4026</v>
      </c>
      <c r="D1617" s="180"/>
      <c r="E1617" s="180"/>
    </row>
    <row r="1618" spans="1:5" x14ac:dyDescent="0.25">
      <c r="A1618" s="180" t="s">
        <v>4024</v>
      </c>
      <c r="B1618" s="181">
        <v>2391</v>
      </c>
      <c r="C1618" s="180" t="s">
        <v>4027</v>
      </c>
      <c r="D1618" s="180" t="s">
        <v>4026</v>
      </c>
      <c r="E1618" s="180"/>
    </row>
    <row r="1619" spans="1:5" x14ac:dyDescent="0.25">
      <c r="A1619" s="180" t="s">
        <v>4024</v>
      </c>
      <c r="B1619" s="181">
        <v>2391</v>
      </c>
      <c r="C1619" s="180" t="s">
        <v>4028</v>
      </c>
      <c r="D1619" s="180" t="s">
        <v>4026</v>
      </c>
      <c r="E1619" s="180"/>
    </row>
    <row r="1620" spans="1:5" x14ac:dyDescent="0.25">
      <c r="A1620" s="180" t="s">
        <v>4029</v>
      </c>
      <c r="B1620" s="181">
        <v>2392</v>
      </c>
      <c r="C1620" s="180" t="s">
        <v>4030</v>
      </c>
      <c r="D1620" s="180" t="s">
        <v>4031</v>
      </c>
      <c r="E1620" s="180"/>
    </row>
    <row r="1621" spans="1:5" x14ac:dyDescent="0.25">
      <c r="A1621" s="180" t="s">
        <v>4029</v>
      </c>
      <c r="B1621" s="181">
        <v>2392</v>
      </c>
      <c r="C1621" s="180" t="s">
        <v>4032</v>
      </c>
      <c r="D1621" s="180" t="s">
        <v>4031</v>
      </c>
      <c r="E1621" s="180"/>
    </row>
    <row r="1622" spans="1:5" x14ac:dyDescent="0.25">
      <c r="A1622" s="180" t="s">
        <v>4029</v>
      </c>
      <c r="B1622" s="181">
        <v>2392</v>
      </c>
      <c r="C1622" s="180" t="s">
        <v>4033</v>
      </c>
      <c r="D1622" s="180" t="s">
        <v>4031</v>
      </c>
      <c r="E1622" s="180"/>
    </row>
    <row r="1623" spans="1:5" x14ac:dyDescent="0.25">
      <c r="A1623" s="180" t="s">
        <v>4029</v>
      </c>
      <c r="B1623" s="181">
        <v>2392</v>
      </c>
      <c r="C1623" s="180" t="s">
        <v>4034</v>
      </c>
      <c r="D1623" s="180" t="s">
        <v>4031</v>
      </c>
      <c r="E1623" s="180"/>
    </row>
    <row r="1624" spans="1:5" x14ac:dyDescent="0.25">
      <c r="A1624" s="180" t="s">
        <v>4029</v>
      </c>
      <c r="B1624" s="181">
        <v>2392</v>
      </c>
      <c r="C1624" s="180" t="s">
        <v>4031</v>
      </c>
      <c r="D1624" s="180"/>
      <c r="E1624" s="180"/>
    </row>
    <row r="1625" spans="1:5" x14ac:dyDescent="0.25">
      <c r="A1625" s="180" t="s">
        <v>4029</v>
      </c>
      <c r="B1625" s="181">
        <v>2392</v>
      </c>
      <c r="C1625" s="180" t="s">
        <v>4035</v>
      </c>
      <c r="D1625" s="180" t="s">
        <v>4031</v>
      </c>
      <c r="E1625" s="180"/>
    </row>
    <row r="1626" spans="1:5" x14ac:dyDescent="0.25">
      <c r="A1626" s="180" t="s">
        <v>4029</v>
      </c>
      <c r="B1626" s="181">
        <v>2392</v>
      </c>
      <c r="C1626" s="180" t="s">
        <v>4036</v>
      </c>
      <c r="D1626" s="180" t="s">
        <v>4031</v>
      </c>
      <c r="E1626" s="180"/>
    </row>
    <row r="1627" spans="1:5" x14ac:dyDescent="0.25">
      <c r="A1627" s="180" t="s">
        <v>4037</v>
      </c>
      <c r="B1627" s="181">
        <v>2393</v>
      </c>
      <c r="C1627" s="180" t="s">
        <v>4038</v>
      </c>
      <c r="D1627" s="180" t="s">
        <v>4039</v>
      </c>
      <c r="E1627" s="180"/>
    </row>
    <row r="1628" spans="1:5" x14ac:dyDescent="0.25">
      <c r="A1628" s="180" t="s">
        <v>4037</v>
      </c>
      <c r="B1628" s="181">
        <v>2393</v>
      </c>
      <c r="C1628" s="180" t="s">
        <v>4040</v>
      </c>
      <c r="D1628" s="180" t="s">
        <v>4039</v>
      </c>
      <c r="E1628" s="180"/>
    </row>
    <row r="1629" spans="1:5" x14ac:dyDescent="0.25">
      <c r="A1629" s="180" t="s">
        <v>4037</v>
      </c>
      <c r="B1629" s="181">
        <v>2393</v>
      </c>
      <c r="C1629" s="180" t="s">
        <v>4041</v>
      </c>
      <c r="D1629" s="180" t="s">
        <v>4039</v>
      </c>
      <c r="E1629" s="180"/>
    </row>
    <row r="1630" spans="1:5" x14ac:dyDescent="0.25">
      <c r="A1630" s="180" t="s">
        <v>4037</v>
      </c>
      <c r="B1630" s="181">
        <v>2393</v>
      </c>
      <c r="C1630" s="180" t="s">
        <v>4042</v>
      </c>
      <c r="D1630" s="180" t="s">
        <v>4039</v>
      </c>
      <c r="E1630" s="180"/>
    </row>
    <row r="1631" spans="1:5" x14ac:dyDescent="0.25">
      <c r="A1631" s="180" t="s">
        <v>4037</v>
      </c>
      <c r="B1631" s="181">
        <v>2393</v>
      </c>
      <c r="C1631" s="180" t="s">
        <v>4043</v>
      </c>
      <c r="D1631" s="180" t="s">
        <v>4039</v>
      </c>
      <c r="E1631" s="180"/>
    </row>
    <row r="1632" spans="1:5" x14ac:dyDescent="0.25">
      <c r="A1632" s="180" t="s">
        <v>4037</v>
      </c>
      <c r="B1632" s="181">
        <v>2393</v>
      </c>
      <c r="C1632" s="180" t="s">
        <v>4039</v>
      </c>
      <c r="D1632" s="180"/>
      <c r="E1632" s="180"/>
    </row>
    <row r="1633" spans="1:5" x14ac:dyDescent="0.25">
      <c r="A1633" s="180" t="s">
        <v>4037</v>
      </c>
      <c r="B1633" s="181">
        <v>2393</v>
      </c>
      <c r="C1633" s="180" t="s">
        <v>4044</v>
      </c>
      <c r="D1633" s="180" t="s">
        <v>4039</v>
      </c>
      <c r="E1633" s="180"/>
    </row>
    <row r="1634" spans="1:5" x14ac:dyDescent="0.25">
      <c r="A1634" s="180" t="s">
        <v>4037</v>
      </c>
      <c r="B1634" s="181">
        <v>2393</v>
      </c>
      <c r="C1634" s="180" t="s">
        <v>4045</v>
      </c>
      <c r="D1634" s="180" t="s">
        <v>4039</v>
      </c>
      <c r="E1634" s="180"/>
    </row>
    <row r="1635" spans="1:5" x14ac:dyDescent="0.25">
      <c r="A1635" s="180" t="s">
        <v>4037</v>
      </c>
      <c r="B1635" s="181">
        <v>2393</v>
      </c>
      <c r="C1635" s="180" t="s">
        <v>4046</v>
      </c>
      <c r="D1635" s="180" t="s">
        <v>4039</v>
      </c>
      <c r="E1635" s="180"/>
    </row>
    <row r="1636" spans="1:5" x14ac:dyDescent="0.25">
      <c r="A1636" s="180" t="s">
        <v>4037</v>
      </c>
      <c r="B1636" s="181">
        <v>2393</v>
      </c>
      <c r="C1636" s="180" t="s">
        <v>4047</v>
      </c>
      <c r="D1636" s="180" t="s">
        <v>4039</v>
      </c>
      <c r="E1636" s="180"/>
    </row>
    <row r="1637" spans="1:5" x14ac:dyDescent="0.25">
      <c r="A1637" s="180" t="s">
        <v>4048</v>
      </c>
      <c r="B1637" s="181">
        <v>2394</v>
      </c>
      <c r="C1637" s="180" t="s">
        <v>4049</v>
      </c>
      <c r="D1637" s="180" t="s">
        <v>4050</v>
      </c>
      <c r="E1637" s="180"/>
    </row>
    <row r="1638" spans="1:5" x14ac:dyDescent="0.25">
      <c r="A1638" s="180" t="s">
        <v>4048</v>
      </c>
      <c r="B1638" s="181">
        <v>2394</v>
      </c>
      <c r="C1638" s="180" t="s">
        <v>4051</v>
      </c>
      <c r="D1638" s="180" t="s">
        <v>4050</v>
      </c>
      <c r="E1638" s="180"/>
    </row>
    <row r="1639" spans="1:5" x14ac:dyDescent="0.25">
      <c r="A1639" s="180" t="s">
        <v>4048</v>
      </c>
      <c r="B1639" s="181">
        <v>2394</v>
      </c>
      <c r="C1639" s="180" t="s">
        <v>4052</v>
      </c>
      <c r="D1639" s="180" t="s">
        <v>4050</v>
      </c>
      <c r="E1639" s="180"/>
    </row>
    <row r="1640" spans="1:5" x14ac:dyDescent="0.25">
      <c r="A1640" s="180" t="s">
        <v>4048</v>
      </c>
      <c r="B1640" s="181">
        <v>2394</v>
      </c>
      <c r="C1640" s="180" t="s">
        <v>4053</v>
      </c>
      <c r="D1640" s="180" t="s">
        <v>4050</v>
      </c>
      <c r="E1640" s="180"/>
    </row>
    <row r="1641" spans="1:5" x14ac:dyDescent="0.25">
      <c r="A1641" s="180" t="s">
        <v>4048</v>
      </c>
      <c r="B1641" s="181">
        <v>2394</v>
      </c>
      <c r="C1641" s="180" t="s">
        <v>4050</v>
      </c>
      <c r="D1641" s="180"/>
      <c r="E1641" s="180"/>
    </row>
    <row r="1642" spans="1:5" x14ac:dyDescent="0.25">
      <c r="A1642" s="180" t="s">
        <v>4048</v>
      </c>
      <c r="B1642" s="181">
        <v>2394</v>
      </c>
      <c r="C1642" s="180" t="s">
        <v>4054</v>
      </c>
      <c r="D1642" s="180" t="s">
        <v>4050</v>
      </c>
      <c r="E1642" s="180"/>
    </row>
    <row r="1643" spans="1:5" x14ac:dyDescent="0.25">
      <c r="A1643" s="180" t="s">
        <v>4048</v>
      </c>
      <c r="B1643" s="181">
        <v>2394</v>
      </c>
      <c r="C1643" s="180" t="s">
        <v>4055</v>
      </c>
      <c r="D1643" s="180" t="s">
        <v>4050</v>
      </c>
      <c r="E1643" s="180"/>
    </row>
    <row r="1644" spans="1:5" x14ac:dyDescent="0.25">
      <c r="A1644" s="180" t="s">
        <v>4056</v>
      </c>
      <c r="B1644" s="181">
        <v>2395</v>
      </c>
      <c r="C1644" s="180" t="s">
        <v>4057</v>
      </c>
      <c r="D1644" s="180" t="s">
        <v>4058</v>
      </c>
      <c r="E1644" s="180"/>
    </row>
    <row r="1645" spans="1:5" x14ac:dyDescent="0.25">
      <c r="A1645" s="180" t="s">
        <v>4056</v>
      </c>
      <c r="B1645" s="181">
        <v>2395</v>
      </c>
      <c r="C1645" s="180" t="s">
        <v>4059</v>
      </c>
      <c r="D1645" s="180" t="s">
        <v>4058</v>
      </c>
      <c r="E1645" s="180"/>
    </row>
    <row r="1646" spans="1:5" x14ac:dyDescent="0.25">
      <c r="A1646" s="180" t="s">
        <v>4056</v>
      </c>
      <c r="B1646" s="181">
        <v>2395</v>
      </c>
      <c r="C1646" s="180" t="s">
        <v>4060</v>
      </c>
      <c r="D1646" s="180" t="s">
        <v>4058</v>
      </c>
      <c r="E1646" s="180"/>
    </row>
    <row r="1647" spans="1:5" x14ac:dyDescent="0.25">
      <c r="A1647" s="180" t="s">
        <v>4056</v>
      </c>
      <c r="B1647" s="181">
        <v>2395</v>
      </c>
      <c r="C1647" s="180" t="s">
        <v>4061</v>
      </c>
      <c r="D1647" s="180" t="s">
        <v>4058</v>
      </c>
      <c r="E1647" s="180"/>
    </row>
    <row r="1648" spans="1:5" x14ac:dyDescent="0.25">
      <c r="A1648" s="180" t="s">
        <v>4056</v>
      </c>
      <c r="B1648" s="181">
        <v>2395</v>
      </c>
      <c r="C1648" s="180" t="s">
        <v>4058</v>
      </c>
      <c r="D1648" s="180"/>
      <c r="E1648" s="180"/>
    </row>
    <row r="1649" spans="1:5" x14ac:dyDescent="0.25">
      <c r="A1649" s="180" t="s">
        <v>4056</v>
      </c>
      <c r="B1649" s="181">
        <v>2395</v>
      </c>
      <c r="C1649" s="180" t="s">
        <v>4062</v>
      </c>
      <c r="D1649" s="180" t="s">
        <v>4058</v>
      </c>
      <c r="E1649" s="180"/>
    </row>
    <row r="1650" spans="1:5" x14ac:dyDescent="0.25">
      <c r="A1650" s="180" t="s">
        <v>4063</v>
      </c>
      <c r="B1650" s="181">
        <v>2396</v>
      </c>
      <c r="C1650" s="180" t="s">
        <v>4064</v>
      </c>
      <c r="D1650" s="180" t="s">
        <v>4065</v>
      </c>
      <c r="E1650" s="180"/>
    </row>
    <row r="1651" spans="1:5" x14ac:dyDescent="0.25">
      <c r="A1651" s="180" t="s">
        <v>4063</v>
      </c>
      <c r="B1651" s="181">
        <v>2396</v>
      </c>
      <c r="C1651" s="180" t="s">
        <v>4066</v>
      </c>
      <c r="D1651" s="180" t="s">
        <v>4065</v>
      </c>
      <c r="E1651" s="180"/>
    </row>
    <row r="1652" spans="1:5" x14ac:dyDescent="0.25">
      <c r="A1652" s="180" t="s">
        <v>4063</v>
      </c>
      <c r="B1652" s="181">
        <v>2396</v>
      </c>
      <c r="C1652" s="180" t="s">
        <v>4065</v>
      </c>
      <c r="D1652" s="180"/>
      <c r="E1652" s="180"/>
    </row>
    <row r="1653" spans="1:5" x14ac:dyDescent="0.25">
      <c r="A1653" s="180" t="s">
        <v>4063</v>
      </c>
      <c r="B1653" s="181">
        <v>2396</v>
      </c>
      <c r="C1653" s="180" t="s">
        <v>4067</v>
      </c>
      <c r="D1653" s="180" t="s">
        <v>4065</v>
      </c>
      <c r="E1653" s="180"/>
    </row>
    <row r="1654" spans="1:5" x14ac:dyDescent="0.25">
      <c r="A1654" s="180" t="s">
        <v>4063</v>
      </c>
      <c r="B1654" s="181">
        <v>2396</v>
      </c>
      <c r="C1654" s="180" t="s">
        <v>4068</v>
      </c>
      <c r="D1654" s="180" t="s">
        <v>4065</v>
      </c>
      <c r="E1654" s="180"/>
    </row>
    <row r="1655" spans="1:5" x14ac:dyDescent="0.25">
      <c r="A1655" s="180" t="s">
        <v>4069</v>
      </c>
      <c r="B1655" s="181">
        <v>2397</v>
      </c>
      <c r="C1655" s="180" t="s">
        <v>4070</v>
      </c>
      <c r="D1655" s="180" t="s">
        <v>4071</v>
      </c>
      <c r="E1655" s="180"/>
    </row>
    <row r="1656" spans="1:5" x14ac:dyDescent="0.25">
      <c r="A1656" s="180" t="s">
        <v>4069</v>
      </c>
      <c r="B1656" s="181">
        <v>2397</v>
      </c>
      <c r="C1656" s="180" t="s">
        <v>4072</v>
      </c>
      <c r="D1656" s="180" t="s">
        <v>4071</v>
      </c>
      <c r="E1656" s="180"/>
    </row>
    <row r="1657" spans="1:5" x14ac:dyDescent="0.25">
      <c r="A1657" s="180" t="s">
        <v>4069</v>
      </c>
      <c r="B1657" s="181">
        <v>2397</v>
      </c>
      <c r="C1657" s="180" t="s">
        <v>4073</v>
      </c>
      <c r="D1657" s="180" t="s">
        <v>4071</v>
      </c>
      <c r="E1657" s="180"/>
    </row>
    <row r="1658" spans="1:5" x14ac:dyDescent="0.25">
      <c r="A1658" s="180" t="s">
        <v>4069</v>
      </c>
      <c r="B1658" s="181">
        <v>2397</v>
      </c>
      <c r="C1658" s="180" t="s">
        <v>4071</v>
      </c>
      <c r="D1658" s="180"/>
      <c r="E1658" s="180"/>
    </row>
    <row r="1659" spans="1:5" x14ac:dyDescent="0.25">
      <c r="A1659" s="180" t="s">
        <v>4069</v>
      </c>
      <c r="B1659" s="181">
        <v>2397</v>
      </c>
      <c r="C1659" s="180" t="s">
        <v>4074</v>
      </c>
      <c r="D1659" s="180" t="s">
        <v>4071</v>
      </c>
      <c r="E1659" s="180"/>
    </row>
    <row r="1660" spans="1:5" x14ac:dyDescent="0.25">
      <c r="A1660" s="180" t="s">
        <v>4075</v>
      </c>
      <c r="B1660" s="181">
        <v>2398</v>
      </c>
      <c r="C1660" s="180" t="s">
        <v>4076</v>
      </c>
      <c r="D1660" s="180"/>
      <c r="E1660" s="180"/>
    </row>
    <row r="1661" spans="1:5" x14ac:dyDescent="0.25">
      <c r="A1661" s="180" t="s">
        <v>4075</v>
      </c>
      <c r="B1661" s="181">
        <v>2398</v>
      </c>
      <c r="C1661" s="180" t="s">
        <v>4077</v>
      </c>
      <c r="D1661" s="180" t="s">
        <v>4076</v>
      </c>
      <c r="E1661" s="180"/>
    </row>
    <row r="1662" spans="1:5" x14ac:dyDescent="0.25">
      <c r="A1662" s="180" t="s">
        <v>4075</v>
      </c>
      <c r="B1662" s="181">
        <v>2398</v>
      </c>
      <c r="C1662" s="180" t="s">
        <v>4078</v>
      </c>
      <c r="D1662" s="180" t="s">
        <v>4076</v>
      </c>
      <c r="E1662" s="180"/>
    </row>
    <row r="1663" spans="1:5" x14ac:dyDescent="0.25">
      <c r="A1663" s="180" t="s">
        <v>4079</v>
      </c>
      <c r="B1663" s="181">
        <v>2399</v>
      </c>
      <c r="C1663" s="180" t="s">
        <v>4080</v>
      </c>
      <c r="D1663" s="180" t="s">
        <v>4081</v>
      </c>
      <c r="E1663" s="180"/>
    </row>
    <row r="1664" spans="1:5" x14ac:dyDescent="0.25">
      <c r="A1664" s="180" t="s">
        <v>4079</v>
      </c>
      <c r="B1664" s="181">
        <v>2399</v>
      </c>
      <c r="C1664" s="180" t="s">
        <v>4081</v>
      </c>
      <c r="D1664" s="180"/>
      <c r="E1664" s="180"/>
    </row>
    <row r="1665" spans="1:5" x14ac:dyDescent="0.25">
      <c r="A1665" s="180" t="s">
        <v>4079</v>
      </c>
      <c r="B1665" s="181">
        <v>2399</v>
      </c>
      <c r="C1665" s="180" t="s">
        <v>4082</v>
      </c>
      <c r="D1665" s="180" t="s">
        <v>4081</v>
      </c>
      <c r="E1665" s="180"/>
    </row>
    <row r="1666" spans="1:5" x14ac:dyDescent="0.25">
      <c r="A1666" s="180" t="s">
        <v>4079</v>
      </c>
      <c r="B1666" s="181">
        <v>2399</v>
      </c>
      <c r="C1666" s="180" t="s">
        <v>4083</v>
      </c>
      <c r="D1666" s="180" t="s">
        <v>4081</v>
      </c>
      <c r="E1666" s="180"/>
    </row>
    <row r="1667" spans="1:5" x14ac:dyDescent="0.25">
      <c r="A1667" s="180" t="s">
        <v>4084</v>
      </c>
      <c r="B1667" s="181">
        <v>2400</v>
      </c>
      <c r="C1667" s="180" t="s">
        <v>4085</v>
      </c>
      <c r="D1667" s="180" t="s">
        <v>4086</v>
      </c>
      <c r="E1667" s="180"/>
    </row>
    <row r="1668" spans="1:5" x14ac:dyDescent="0.25">
      <c r="A1668" s="180" t="s">
        <v>4084</v>
      </c>
      <c r="B1668" s="181">
        <v>2400</v>
      </c>
      <c r="C1668" s="180" t="s">
        <v>4086</v>
      </c>
      <c r="D1668" s="180"/>
      <c r="E1668" s="180"/>
    </row>
    <row r="1669" spans="1:5" x14ac:dyDescent="0.25">
      <c r="A1669" s="180" t="s">
        <v>4084</v>
      </c>
      <c r="B1669" s="181">
        <v>2400</v>
      </c>
      <c r="C1669" s="180" t="s">
        <v>4087</v>
      </c>
      <c r="D1669" s="180" t="s">
        <v>4086</v>
      </c>
      <c r="E1669" s="180"/>
    </row>
    <row r="1670" spans="1:5" x14ac:dyDescent="0.25">
      <c r="A1670" s="180" t="s">
        <v>4084</v>
      </c>
      <c r="B1670" s="181">
        <v>2400</v>
      </c>
      <c r="C1670" s="180" t="s">
        <v>4088</v>
      </c>
      <c r="D1670" s="180" t="s">
        <v>4086</v>
      </c>
      <c r="E1670" s="180"/>
    </row>
    <row r="1671" spans="1:5" x14ac:dyDescent="0.25">
      <c r="A1671" s="180" t="s">
        <v>4084</v>
      </c>
      <c r="B1671" s="181">
        <v>2400</v>
      </c>
      <c r="C1671" s="180" t="s">
        <v>4089</v>
      </c>
      <c r="D1671" s="180" t="s">
        <v>4086</v>
      </c>
      <c r="E1671" s="180"/>
    </row>
    <row r="1672" spans="1:5" x14ac:dyDescent="0.25">
      <c r="A1672" s="180" t="s">
        <v>4084</v>
      </c>
      <c r="B1672" s="181">
        <v>2400</v>
      </c>
      <c r="C1672" s="180" t="s">
        <v>4090</v>
      </c>
      <c r="D1672" s="180" t="s">
        <v>4086</v>
      </c>
      <c r="E1672" s="180"/>
    </row>
    <row r="1673" spans="1:5" x14ac:dyDescent="0.25">
      <c r="A1673" s="180" t="s">
        <v>4084</v>
      </c>
      <c r="B1673" s="181">
        <v>2400</v>
      </c>
      <c r="C1673" s="180" t="s">
        <v>4091</v>
      </c>
      <c r="D1673" s="180" t="s">
        <v>4086</v>
      </c>
      <c r="E1673" s="180"/>
    </row>
    <row r="1674" spans="1:5" x14ac:dyDescent="0.25">
      <c r="A1674" s="180" t="s">
        <v>4084</v>
      </c>
      <c r="B1674" s="181">
        <v>2400</v>
      </c>
      <c r="C1674" s="180" t="s">
        <v>4092</v>
      </c>
      <c r="D1674" s="180" t="s">
        <v>4086</v>
      </c>
      <c r="E1674" s="180"/>
    </row>
    <row r="1675" spans="1:5" x14ac:dyDescent="0.25">
      <c r="A1675" s="180" t="s">
        <v>4093</v>
      </c>
      <c r="B1675" s="181">
        <v>2401</v>
      </c>
      <c r="C1675" s="180" t="s">
        <v>4094</v>
      </c>
      <c r="D1675" s="180"/>
      <c r="E1675" s="180"/>
    </row>
    <row r="1676" spans="1:5" x14ac:dyDescent="0.25">
      <c r="A1676" s="180" t="s">
        <v>4093</v>
      </c>
      <c r="B1676" s="181">
        <v>2401</v>
      </c>
      <c r="C1676" s="180" t="s">
        <v>4095</v>
      </c>
      <c r="D1676" s="180" t="s">
        <v>4094</v>
      </c>
      <c r="E1676" s="180"/>
    </row>
    <row r="1677" spans="1:5" x14ac:dyDescent="0.25">
      <c r="A1677" s="180" t="s">
        <v>4093</v>
      </c>
      <c r="B1677" s="181">
        <v>2401</v>
      </c>
      <c r="C1677" s="180" t="s">
        <v>4096</v>
      </c>
      <c r="D1677" s="180" t="s">
        <v>4094</v>
      </c>
      <c r="E1677" s="180"/>
    </row>
    <row r="1678" spans="1:5" x14ac:dyDescent="0.25">
      <c r="A1678" s="180" t="s">
        <v>4093</v>
      </c>
      <c r="B1678" s="181">
        <v>2401</v>
      </c>
      <c r="C1678" s="180" t="s">
        <v>4097</v>
      </c>
      <c r="D1678" s="180" t="s">
        <v>4094</v>
      </c>
      <c r="E1678" s="180"/>
    </row>
    <row r="1679" spans="1:5" x14ac:dyDescent="0.25">
      <c r="A1679" s="180" t="s">
        <v>4093</v>
      </c>
      <c r="B1679" s="181">
        <v>2401</v>
      </c>
      <c r="C1679" s="180" t="s">
        <v>4098</v>
      </c>
      <c r="D1679" s="180" t="s">
        <v>4094</v>
      </c>
      <c r="E1679" s="180"/>
    </row>
    <row r="1680" spans="1:5" x14ac:dyDescent="0.25">
      <c r="A1680" s="180" t="s">
        <v>4099</v>
      </c>
      <c r="B1680" s="181">
        <v>2402</v>
      </c>
      <c r="C1680" s="180" t="s">
        <v>4100</v>
      </c>
      <c r="D1680" s="180"/>
      <c r="E1680" s="180"/>
    </row>
    <row r="1681" spans="1:5" x14ac:dyDescent="0.25">
      <c r="A1681" s="180" t="s">
        <v>4099</v>
      </c>
      <c r="B1681" s="181">
        <v>2402</v>
      </c>
      <c r="C1681" s="180" t="s">
        <v>4101</v>
      </c>
      <c r="D1681" s="180" t="s">
        <v>4100</v>
      </c>
      <c r="E1681" s="180"/>
    </row>
    <row r="1682" spans="1:5" x14ac:dyDescent="0.25">
      <c r="A1682" s="180" t="s">
        <v>4102</v>
      </c>
      <c r="B1682" s="181">
        <v>2403</v>
      </c>
      <c r="C1682" s="180" t="s">
        <v>4103</v>
      </c>
      <c r="D1682" s="180" t="s">
        <v>4104</v>
      </c>
      <c r="E1682" s="180"/>
    </row>
    <row r="1683" spans="1:5" x14ac:dyDescent="0.25">
      <c r="A1683" s="180" t="s">
        <v>4102</v>
      </c>
      <c r="B1683" s="181">
        <v>2403</v>
      </c>
      <c r="C1683" s="180" t="s">
        <v>4105</v>
      </c>
      <c r="D1683" s="180" t="s">
        <v>4104</v>
      </c>
      <c r="E1683" s="180"/>
    </row>
    <row r="1684" spans="1:5" x14ac:dyDescent="0.25">
      <c r="A1684" s="180" t="s">
        <v>4102</v>
      </c>
      <c r="B1684" s="181">
        <v>2403</v>
      </c>
      <c r="C1684" s="180" t="s">
        <v>4104</v>
      </c>
      <c r="D1684" s="180"/>
      <c r="E1684" s="180"/>
    </row>
    <row r="1685" spans="1:5" x14ac:dyDescent="0.25">
      <c r="A1685" s="180" t="s">
        <v>4102</v>
      </c>
      <c r="B1685" s="181">
        <v>2403</v>
      </c>
      <c r="C1685" s="180" t="s">
        <v>4106</v>
      </c>
      <c r="D1685" s="180" t="s">
        <v>4104</v>
      </c>
      <c r="E1685" s="180"/>
    </row>
    <row r="1686" spans="1:5" x14ac:dyDescent="0.25">
      <c r="A1686" s="180" t="s">
        <v>4102</v>
      </c>
      <c r="B1686" s="181">
        <v>2403</v>
      </c>
      <c r="C1686" s="180" t="s">
        <v>4107</v>
      </c>
      <c r="D1686" s="180" t="s">
        <v>4104</v>
      </c>
      <c r="E1686" s="180"/>
    </row>
    <row r="1687" spans="1:5" x14ac:dyDescent="0.25">
      <c r="A1687" s="180" t="s">
        <v>4102</v>
      </c>
      <c r="B1687" s="181">
        <v>2403</v>
      </c>
      <c r="C1687" s="180" t="s">
        <v>4108</v>
      </c>
      <c r="D1687" s="180" t="s">
        <v>4104</v>
      </c>
      <c r="E1687" s="180"/>
    </row>
    <row r="1688" spans="1:5" x14ac:dyDescent="0.25">
      <c r="A1688" s="180" t="s">
        <v>4109</v>
      </c>
      <c r="B1688" s="181">
        <v>2404</v>
      </c>
      <c r="C1688" s="180" t="s">
        <v>4110</v>
      </c>
      <c r="D1688" s="180" t="s">
        <v>4111</v>
      </c>
      <c r="E1688" s="180"/>
    </row>
    <row r="1689" spans="1:5" x14ac:dyDescent="0.25">
      <c r="A1689" s="180" t="s">
        <v>4109</v>
      </c>
      <c r="B1689" s="181">
        <v>2404</v>
      </c>
      <c r="C1689" s="180" t="s">
        <v>4111</v>
      </c>
      <c r="D1689" s="180"/>
      <c r="E1689" s="180"/>
    </row>
    <row r="1690" spans="1:5" x14ac:dyDescent="0.25">
      <c r="A1690" s="180" t="s">
        <v>4112</v>
      </c>
      <c r="B1690" s="181">
        <v>2405</v>
      </c>
      <c r="C1690" s="180" t="s">
        <v>4113</v>
      </c>
      <c r="D1690" s="180"/>
      <c r="E1690" s="180"/>
    </row>
    <row r="1691" spans="1:5" x14ac:dyDescent="0.25">
      <c r="A1691" s="180" t="s">
        <v>4112</v>
      </c>
      <c r="B1691" s="181">
        <v>2405</v>
      </c>
      <c r="C1691" s="180" t="s">
        <v>4114</v>
      </c>
      <c r="D1691" s="180" t="s">
        <v>4113</v>
      </c>
      <c r="E1691" s="180"/>
    </row>
    <row r="1692" spans="1:5" x14ac:dyDescent="0.25">
      <c r="A1692" s="180" t="s">
        <v>4115</v>
      </c>
      <c r="B1692" s="181">
        <v>2406</v>
      </c>
      <c r="C1692" s="180" t="s">
        <v>4116</v>
      </c>
      <c r="D1692" s="180"/>
      <c r="E1692" s="180"/>
    </row>
    <row r="1693" spans="1:5" x14ac:dyDescent="0.25">
      <c r="A1693" s="180" t="s">
        <v>4115</v>
      </c>
      <c r="B1693" s="181">
        <v>2406</v>
      </c>
      <c r="C1693" s="180" t="s">
        <v>4117</v>
      </c>
      <c r="D1693" s="180" t="s">
        <v>4116</v>
      </c>
      <c r="E1693" s="180"/>
    </row>
    <row r="1694" spans="1:5" x14ac:dyDescent="0.25">
      <c r="A1694" s="180" t="s">
        <v>4118</v>
      </c>
      <c r="B1694" s="181">
        <v>2407</v>
      </c>
      <c r="C1694" s="180" t="s">
        <v>4119</v>
      </c>
      <c r="D1694" s="180" t="s">
        <v>4120</v>
      </c>
      <c r="E1694" s="180"/>
    </row>
    <row r="1695" spans="1:5" x14ac:dyDescent="0.25">
      <c r="A1695" s="180" t="s">
        <v>4118</v>
      </c>
      <c r="B1695" s="181">
        <v>2407</v>
      </c>
      <c r="C1695" s="180" t="s">
        <v>4120</v>
      </c>
      <c r="D1695" s="180"/>
      <c r="E1695" s="180"/>
    </row>
    <row r="1696" spans="1:5" x14ac:dyDescent="0.25">
      <c r="A1696" s="180" t="s">
        <v>4118</v>
      </c>
      <c r="B1696" s="181">
        <v>2408</v>
      </c>
      <c r="C1696" s="180" t="s">
        <v>4121</v>
      </c>
      <c r="D1696" s="180" t="s">
        <v>4122</v>
      </c>
      <c r="E1696" s="180"/>
    </row>
    <row r="1697" spans="1:5" x14ac:dyDescent="0.25">
      <c r="A1697" s="180" t="s">
        <v>4118</v>
      </c>
      <c r="B1697" s="181">
        <v>2408</v>
      </c>
      <c r="C1697" s="180" t="s">
        <v>4122</v>
      </c>
      <c r="D1697" s="180"/>
      <c r="E1697" s="180"/>
    </row>
    <row r="1698" spans="1:5" x14ac:dyDescent="0.25">
      <c r="A1698" s="180" t="s">
        <v>4118</v>
      </c>
      <c r="B1698" s="181">
        <v>2408</v>
      </c>
      <c r="C1698" s="180" t="s">
        <v>4123</v>
      </c>
      <c r="D1698" s="180" t="s">
        <v>4122</v>
      </c>
      <c r="E1698" s="180"/>
    </row>
    <row r="1699" spans="1:5" x14ac:dyDescent="0.25">
      <c r="A1699" s="180" t="s">
        <v>4124</v>
      </c>
      <c r="B1699" s="181">
        <v>2409</v>
      </c>
      <c r="C1699" s="180" t="s">
        <v>4125</v>
      </c>
      <c r="D1699" s="180"/>
      <c r="E1699" s="180"/>
    </row>
    <row r="1700" spans="1:5" x14ac:dyDescent="0.25">
      <c r="A1700" s="180" t="s">
        <v>4124</v>
      </c>
      <c r="B1700" s="181">
        <v>2409</v>
      </c>
      <c r="C1700" s="180" t="s">
        <v>4126</v>
      </c>
      <c r="D1700" s="180" t="s">
        <v>4125</v>
      </c>
      <c r="E1700" s="180"/>
    </row>
    <row r="1701" spans="1:5" x14ac:dyDescent="0.25">
      <c r="A1701" s="180" t="s">
        <v>4127</v>
      </c>
      <c r="B1701" s="181">
        <v>2410</v>
      </c>
      <c r="C1701" s="180" t="s">
        <v>4128</v>
      </c>
      <c r="D1701" s="180" t="s">
        <v>4129</v>
      </c>
      <c r="E1701" s="180"/>
    </row>
    <row r="1702" spans="1:5" x14ac:dyDescent="0.25">
      <c r="A1702" s="180" t="s">
        <v>4127</v>
      </c>
      <c r="B1702" s="181">
        <v>2410</v>
      </c>
      <c r="C1702" s="180" t="s">
        <v>4129</v>
      </c>
      <c r="D1702" s="180"/>
      <c r="E1702" s="180"/>
    </row>
    <row r="1703" spans="1:5" x14ac:dyDescent="0.25">
      <c r="A1703" s="180" t="s">
        <v>4127</v>
      </c>
      <c r="B1703" s="181">
        <v>2410</v>
      </c>
      <c r="C1703" s="180" t="s">
        <v>4130</v>
      </c>
      <c r="D1703" s="180" t="s">
        <v>4129</v>
      </c>
      <c r="E1703" s="180"/>
    </row>
    <row r="1704" spans="1:5" x14ac:dyDescent="0.25">
      <c r="A1704" s="180" t="s">
        <v>4127</v>
      </c>
      <c r="B1704" s="181">
        <v>2410</v>
      </c>
      <c r="C1704" s="180" t="s">
        <v>4131</v>
      </c>
      <c r="D1704" s="180" t="s">
        <v>4129</v>
      </c>
      <c r="E1704" s="180"/>
    </row>
    <row r="1705" spans="1:5" x14ac:dyDescent="0.25">
      <c r="A1705" s="180" t="s">
        <v>4127</v>
      </c>
      <c r="B1705" s="181">
        <v>2410</v>
      </c>
      <c r="C1705" s="180" t="s">
        <v>4132</v>
      </c>
      <c r="D1705" s="180" t="s">
        <v>4129</v>
      </c>
      <c r="E1705" s="180"/>
    </row>
    <row r="1706" spans="1:5" x14ac:dyDescent="0.25">
      <c r="A1706" s="180" t="s">
        <v>4127</v>
      </c>
      <c r="B1706" s="181">
        <v>2410</v>
      </c>
      <c r="C1706" s="180" t="s">
        <v>4133</v>
      </c>
      <c r="D1706" s="180" t="s">
        <v>4129</v>
      </c>
      <c r="E1706" s="180"/>
    </row>
    <row r="1707" spans="1:5" x14ac:dyDescent="0.25">
      <c r="A1707" s="180" t="s">
        <v>4127</v>
      </c>
      <c r="B1707" s="181">
        <v>2410</v>
      </c>
      <c r="C1707" s="180" t="s">
        <v>4134</v>
      </c>
      <c r="D1707" s="180" t="s">
        <v>4129</v>
      </c>
      <c r="E1707" s="180"/>
    </row>
    <row r="1708" spans="1:5" x14ac:dyDescent="0.25">
      <c r="A1708" s="180" t="s">
        <v>4135</v>
      </c>
      <c r="B1708" s="181">
        <v>2411</v>
      </c>
      <c r="C1708" s="180" t="s">
        <v>4136</v>
      </c>
      <c r="D1708" s="180" t="s">
        <v>4137</v>
      </c>
      <c r="E1708" s="180"/>
    </row>
    <row r="1709" spans="1:5" x14ac:dyDescent="0.25">
      <c r="A1709" s="180" t="s">
        <v>4135</v>
      </c>
      <c r="B1709" s="181">
        <v>2411</v>
      </c>
      <c r="C1709" s="180" t="s">
        <v>4138</v>
      </c>
      <c r="D1709" s="180" t="s">
        <v>4137</v>
      </c>
      <c r="E1709" s="180"/>
    </row>
    <row r="1710" spans="1:5" x14ac:dyDescent="0.25">
      <c r="A1710" s="180" t="s">
        <v>4135</v>
      </c>
      <c r="B1710" s="181">
        <v>2411</v>
      </c>
      <c r="C1710" s="180" t="s">
        <v>4139</v>
      </c>
      <c r="D1710" s="180" t="s">
        <v>4137</v>
      </c>
      <c r="E1710" s="180"/>
    </row>
    <row r="1711" spans="1:5" x14ac:dyDescent="0.25">
      <c r="A1711" s="180" t="s">
        <v>4135</v>
      </c>
      <c r="B1711" s="181">
        <v>2411</v>
      </c>
      <c r="C1711" s="180" t="s">
        <v>4137</v>
      </c>
      <c r="D1711" s="180"/>
      <c r="E1711" s="180"/>
    </row>
    <row r="1712" spans="1:5" x14ac:dyDescent="0.25">
      <c r="A1712" s="180" t="s">
        <v>4135</v>
      </c>
      <c r="B1712" s="181">
        <v>2411</v>
      </c>
      <c r="C1712" s="180" t="s">
        <v>4140</v>
      </c>
      <c r="D1712" s="180" t="s">
        <v>4137</v>
      </c>
      <c r="E1712" s="180"/>
    </row>
    <row r="1713" spans="1:5" x14ac:dyDescent="0.25">
      <c r="A1713" s="180" t="s">
        <v>4135</v>
      </c>
      <c r="B1713" s="181">
        <v>2411</v>
      </c>
      <c r="C1713" s="180" t="s">
        <v>4141</v>
      </c>
      <c r="D1713" s="180" t="s">
        <v>4137</v>
      </c>
      <c r="E1713" s="180"/>
    </row>
    <row r="1714" spans="1:5" x14ac:dyDescent="0.25">
      <c r="A1714" s="180" t="s">
        <v>4135</v>
      </c>
      <c r="B1714" s="181">
        <v>2411</v>
      </c>
      <c r="C1714" s="180" t="s">
        <v>4142</v>
      </c>
      <c r="D1714" s="180" t="s">
        <v>4137</v>
      </c>
      <c r="E1714" s="180"/>
    </row>
    <row r="1715" spans="1:5" x14ac:dyDescent="0.25">
      <c r="A1715" s="180" t="s">
        <v>4135</v>
      </c>
      <c r="B1715" s="181">
        <v>2411</v>
      </c>
      <c r="C1715" s="180" t="s">
        <v>4143</v>
      </c>
      <c r="D1715" s="180" t="s">
        <v>4137</v>
      </c>
      <c r="E1715" s="180"/>
    </row>
    <row r="1716" spans="1:5" x14ac:dyDescent="0.25">
      <c r="A1716" s="180" t="s">
        <v>4144</v>
      </c>
      <c r="B1716" s="181">
        <v>2412</v>
      </c>
      <c r="C1716" s="180" t="s">
        <v>4145</v>
      </c>
      <c r="D1716" s="180" t="s">
        <v>4146</v>
      </c>
      <c r="E1716" s="180"/>
    </row>
    <row r="1717" spans="1:5" x14ac:dyDescent="0.25">
      <c r="A1717" s="180" t="s">
        <v>4144</v>
      </c>
      <c r="B1717" s="181">
        <v>2412</v>
      </c>
      <c r="C1717" s="180" t="s">
        <v>4146</v>
      </c>
      <c r="D1717" s="180"/>
      <c r="E1717" s="180"/>
    </row>
    <row r="1718" spans="1:5" x14ac:dyDescent="0.25">
      <c r="A1718" s="180" t="s">
        <v>4144</v>
      </c>
      <c r="B1718" s="181">
        <v>2412</v>
      </c>
      <c r="C1718" s="180" t="s">
        <v>4147</v>
      </c>
      <c r="D1718" s="180" t="s">
        <v>4146</v>
      </c>
      <c r="E1718" s="180"/>
    </row>
    <row r="1719" spans="1:5" x14ac:dyDescent="0.25">
      <c r="A1719" s="180" t="s">
        <v>4144</v>
      </c>
      <c r="B1719" s="181">
        <v>2412</v>
      </c>
      <c r="C1719" s="180" t="s">
        <v>4148</v>
      </c>
      <c r="D1719" s="180" t="s">
        <v>4146</v>
      </c>
      <c r="E1719" s="180"/>
    </row>
    <row r="1720" spans="1:5" x14ac:dyDescent="0.25">
      <c r="A1720" s="180" t="s">
        <v>4149</v>
      </c>
      <c r="B1720" s="181">
        <v>2413</v>
      </c>
      <c r="C1720" s="180" t="s">
        <v>4150</v>
      </c>
      <c r="D1720" s="180" t="s">
        <v>4151</v>
      </c>
      <c r="E1720" s="180"/>
    </row>
    <row r="1721" spans="1:5" x14ac:dyDescent="0.25">
      <c r="A1721" s="180" t="s">
        <v>4149</v>
      </c>
      <c r="B1721" s="181">
        <v>2413</v>
      </c>
      <c r="C1721" s="180" t="s">
        <v>4152</v>
      </c>
      <c r="D1721" s="180" t="s">
        <v>4151</v>
      </c>
      <c r="E1721" s="180"/>
    </row>
    <row r="1722" spans="1:5" x14ac:dyDescent="0.25">
      <c r="A1722" s="180" t="s">
        <v>4149</v>
      </c>
      <c r="B1722" s="181">
        <v>2413</v>
      </c>
      <c r="C1722" s="180" t="s">
        <v>4151</v>
      </c>
      <c r="D1722" s="180"/>
      <c r="E1722" s="180"/>
    </row>
    <row r="1723" spans="1:5" x14ac:dyDescent="0.25">
      <c r="A1723" s="180" t="s">
        <v>4149</v>
      </c>
      <c r="B1723" s="181">
        <v>2413</v>
      </c>
      <c r="C1723" s="180" t="s">
        <v>4153</v>
      </c>
      <c r="D1723" s="180" t="s">
        <v>4151</v>
      </c>
      <c r="E1723" s="180"/>
    </row>
    <row r="1724" spans="1:5" x14ac:dyDescent="0.25">
      <c r="A1724" s="180" t="s">
        <v>4154</v>
      </c>
      <c r="B1724" s="181">
        <v>2414</v>
      </c>
      <c r="C1724" s="180" t="s">
        <v>4155</v>
      </c>
      <c r="D1724" s="180" t="s">
        <v>4156</v>
      </c>
      <c r="E1724" s="180"/>
    </row>
    <row r="1725" spans="1:5" x14ac:dyDescent="0.25">
      <c r="A1725" s="180" t="s">
        <v>4154</v>
      </c>
      <c r="B1725" s="181">
        <v>2414</v>
      </c>
      <c r="C1725" s="180" t="s">
        <v>4157</v>
      </c>
      <c r="D1725" s="180" t="s">
        <v>4156</v>
      </c>
      <c r="E1725" s="180"/>
    </row>
    <row r="1726" spans="1:5" x14ac:dyDescent="0.25">
      <c r="A1726" s="180" t="s">
        <v>4154</v>
      </c>
      <c r="B1726" s="181">
        <v>2414</v>
      </c>
      <c r="C1726" s="180" t="s">
        <v>4156</v>
      </c>
      <c r="D1726" s="180"/>
      <c r="E1726" s="180"/>
    </row>
    <row r="1727" spans="1:5" x14ac:dyDescent="0.25">
      <c r="A1727" s="180" t="s">
        <v>4154</v>
      </c>
      <c r="B1727" s="181">
        <v>2414</v>
      </c>
      <c r="C1727" s="180" t="s">
        <v>4158</v>
      </c>
      <c r="D1727" s="180" t="s">
        <v>4156</v>
      </c>
      <c r="E1727" s="180"/>
    </row>
    <row r="1728" spans="1:5" x14ac:dyDescent="0.25">
      <c r="A1728" s="180" t="s">
        <v>4154</v>
      </c>
      <c r="B1728" s="181">
        <v>2414</v>
      </c>
      <c r="C1728" s="180" t="s">
        <v>4159</v>
      </c>
      <c r="D1728" s="180" t="s">
        <v>4156</v>
      </c>
      <c r="E1728" s="180"/>
    </row>
    <row r="1729" spans="1:5" x14ac:dyDescent="0.25">
      <c r="A1729" s="180" t="s">
        <v>4160</v>
      </c>
      <c r="B1729" s="181">
        <v>2415</v>
      </c>
      <c r="C1729" s="180" t="s">
        <v>4161</v>
      </c>
      <c r="D1729" s="180" t="s">
        <v>4162</v>
      </c>
      <c r="E1729" s="180"/>
    </row>
    <row r="1730" spans="1:5" x14ac:dyDescent="0.25">
      <c r="A1730" s="180" t="s">
        <v>4160</v>
      </c>
      <c r="B1730" s="181">
        <v>2415</v>
      </c>
      <c r="C1730" s="180" t="s">
        <v>4163</v>
      </c>
      <c r="D1730" s="180" t="s">
        <v>4162</v>
      </c>
      <c r="E1730" s="180"/>
    </row>
    <row r="1731" spans="1:5" x14ac:dyDescent="0.25">
      <c r="A1731" s="180" t="s">
        <v>4160</v>
      </c>
      <c r="B1731" s="181">
        <v>2415</v>
      </c>
      <c r="C1731" s="180" t="s">
        <v>4162</v>
      </c>
      <c r="D1731" s="180"/>
      <c r="E1731" s="180"/>
    </row>
    <row r="1732" spans="1:5" x14ac:dyDescent="0.25">
      <c r="A1732" s="180" t="s">
        <v>4160</v>
      </c>
      <c r="B1732" s="181">
        <v>2415</v>
      </c>
      <c r="C1732" s="180" t="s">
        <v>4164</v>
      </c>
      <c r="D1732" s="180" t="s">
        <v>4162</v>
      </c>
      <c r="E1732" s="180"/>
    </row>
    <row r="1733" spans="1:5" x14ac:dyDescent="0.25">
      <c r="A1733" s="180" t="s">
        <v>4160</v>
      </c>
      <c r="B1733" s="181">
        <v>2415</v>
      </c>
      <c r="C1733" s="180" t="s">
        <v>4165</v>
      </c>
      <c r="D1733" s="180" t="s">
        <v>4162</v>
      </c>
      <c r="E1733" s="180"/>
    </row>
    <row r="1734" spans="1:5" x14ac:dyDescent="0.25">
      <c r="A1734" s="180" t="s">
        <v>4160</v>
      </c>
      <c r="B1734" s="181">
        <v>2415</v>
      </c>
      <c r="C1734" s="180" t="s">
        <v>4166</v>
      </c>
      <c r="D1734" s="180" t="s">
        <v>4162</v>
      </c>
      <c r="E1734" s="180"/>
    </row>
    <row r="1735" spans="1:5" x14ac:dyDescent="0.25">
      <c r="A1735" s="180" t="s">
        <v>4167</v>
      </c>
      <c r="B1735" s="181">
        <v>2416</v>
      </c>
      <c r="C1735" s="180" t="s">
        <v>4168</v>
      </c>
      <c r="D1735" s="180" t="s">
        <v>4169</v>
      </c>
      <c r="E1735" s="180"/>
    </row>
    <row r="1736" spans="1:5" x14ac:dyDescent="0.25">
      <c r="A1736" s="180" t="s">
        <v>4167</v>
      </c>
      <c r="B1736" s="181">
        <v>2416</v>
      </c>
      <c r="C1736" s="180" t="s">
        <v>4170</v>
      </c>
      <c r="D1736" s="180" t="s">
        <v>4169</v>
      </c>
      <c r="E1736" s="180"/>
    </row>
    <row r="1737" spans="1:5" x14ac:dyDescent="0.25">
      <c r="A1737" s="180" t="s">
        <v>4167</v>
      </c>
      <c r="B1737" s="181">
        <v>2416</v>
      </c>
      <c r="C1737" s="180" t="s">
        <v>4171</v>
      </c>
      <c r="D1737" s="180" t="s">
        <v>4169</v>
      </c>
      <c r="E1737" s="180"/>
    </row>
    <row r="1738" spans="1:5" x14ac:dyDescent="0.25">
      <c r="A1738" s="180" t="s">
        <v>4167</v>
      </c>
      <c r="B1738" s="181">
        <v>2416</v>
      </c>
      <c r="C1738" s="180" t="s">
        <v>4169</v>
      </c>
      <c r="D1738" s="180"/>
      <c r="E1738" s="180"/>
    </row>
    <row r="1739" spans="1:5" x14ac:dyDescent="0.25">
      <c r="A1739" s="180" t="s">
        <v>4167</v>
      </c>
      <c r="B1739" s="181">
        <v>2416</v>
      </c>
      <c r="C1739" s="180" t="s">
        <v>4172</v>
      </c>
      <c r="D1739" s="180" t="s">
        <v>4169</v>
      </c>
      <c r="E1739" s="180"/>
    </row>
    <row r="1740" spans="1:5" x14ac:dyDescent="0.25">
      <c r="A1740" s="180" t="s">
        <v>4167</v>
      </c>
      <c r="B1740" s="181">
        <v>2416</v>
      </c>
      <c r="C1740" s="180" t="s">
        <v>4173</v>
      </c>
      <c r="D1740" s="180" t="s">
        <v>4169</v>
      </c>
      <c r="E1740" s="180"/>
    </row>
    <row r="1741" spans="1:5" x14ac:dyDescent="0.25">
      <c r="A1741" s="180" t="s">
        <v>4174</v>
      </c>
      <c r="B1741" s="181">
        <v>2417</v>
      </c>
      <c r="C1741" s="180" t="s">
        <v>4175</v>
      </c>
      <c r="D1741" s="180"/>
      <c r="E1741" s="180"/>
    </row>
    <row r="1742" spans="1:5" x14ac:dyDescent="0.25">
      <c r="A1742" s="180" t="s">
        <v>4174</v>
      </c>
      <c r="B1742" s="181">
        <v>2417</v>
      </c>
      <c r="C1742" s="180" t="s">
        <v>4176</v>
      </c>
      <c r="D1742" s="180" t="s">
        <v>4175</v>
      </c>
      <c r="E1742" s="180"/>
    </row>
    <row r="1743" spans="1:5" x14ac:dyDescent="0.25">
      <c r="A1743" s="180" t="s">
        <v>4174</v>
      </c>
      <c r="B1743" s="181">
        <v>2417</v>
      </c>
      <c r="C1743" s="180" t="s">
        <v>4177</v>
      </c>
      <c r="D1743" s="180" t="s">
        <v>4175</v>
      </c>
      <c r="E1743" s="180"/>
    </row>
    <row r="1744" spans="1:5" x14ac:dyDescent="0.25">
      <c r="A1744" s="180" t="s">
        <v>4174</v>
      </c>
      <c r="B1744" s="181">
        <v>2417</v>
      </c>
      <c r="C1744" s="180" t="s">
        <v>4178</v>
      </c>
      <c r="D1744" s="180" t="s">
        <v>4175</v>
      </c>
      <c r="E1744" s="180"/>
    </row>
    <row r="1745" spans="1:5" x14ac:dyDescent="0.25">
      <c r="A1745" s="180" t="s">
        <v>4179</v>
      </c>
      <c r="B1745" s="181">
        <v>2418</v>
      </c>
      <c r="C1745" s="180" t="s">
        <v>4180</v>
      </c>
      <c r="D1745" s="180"/>
      <c r="E1745" s="180" t="s">
        <v>13893</v>
      </c>
    </row>
    <row r="1746" spans="1:5" x14ac:dyDescent="0.25">
      <c r="A1746" s="180" t="s">
        <v>4179</v>
      </c>
      <c r="B1746" s="181">
        <v>2418</v>
      </c>
      <c r="C1746" s="180" t="s">
        <v>4181</v>
      </c>
      <c r="D1746" s="180" t="s">
        <v>4180</v>
      </c>
      <c r="E1746" s="180" t="s">
        <v>13893</v>
      </c>
    </row>
    <row r="1747" spans="1:5" x14ac:dyDescent="0.25">
      <c r="A1747" s="180" t="s">
        <v>4179</v>
      </c>
      <c r="B1747" s="181">
        <v>2418</v>
      </c>
      <c r="C1747" s="180" t="s">
        <v>4182</v>
      </c>
      <c r="D1747" s="180" t="s">
        <v>4180</v>
      </c>
      <c r="E1747" s="180" t="s">
        <v>13893</v>
      </c>
    </row>
    <row r="1748" spans="1:5" x14ac:dyDescent="0.25">
      <c r="A1748" s="180" t="s">
        <v>4183</v>
      </c>
      <c r="B1748" s="181">
        <v>2419</v>
      </c>
      <c r="C1748" s="180" t="s">
        <v>4184</v>
      </c>
      <c r="D1748" s="180" t="s">
        <v>4185</v>
      </c>
      <c r="E1748" s="180"/>
    </row>
    <row r="1749" spans="1:5" x14ac:dyDescent="0.25">
      <c r="A1749" s="180" t="s">
        <v>4183</v>
      </c>
      <c r="B1749" s="181">
        <v>2419</v>
      </c>
      <c r="C1749" s="180" t="s">
        <v>4185</v>
      </c>
      <c r="D1749" s="180"/>
      <c r="E1749" s="180"/>
    </row>
    <row r="1750" spans="1:5" x14ac:dyDescent="0.25">
      <c r="A1750" s="180" t="s">
        <v>4183</v>
      </c>
      <c r="B1750" s="181">
        <v>2419</v>
      </c>
      <c r="C1750" s="180" t="s">
        <v>4186</v>
      </c>
      <c r="D1750" s="180" t="s">
        <v>4185</v>
      </c>
      <c r="E1750" s="180"/>
    </row>
    <row r="1751" spans="1:5" x14ac:dyDescent="0.25">
      <c r="A1751" s="180" t="s">
        <v>4187</v>
      </c>
      <c r="B1751" s="181">
        <v>2420</v>
      </c>
      <c r="C1751" s="180" t="s">
        <v>4188</v>
      </c>
      <c r="D1751" s="180" t="s">
        <v>4189</v>
      </c>
      <c r="E1751" s="180"/>
    </row>
    <row r="1752" spans="1:5" x14ac:dyDescent="0.25">
      <c r="A1752" s="180" t="s">
        <v>4187</v>
      </c>
      <c r="B1752" s="181">
        <v>2420</v>
      </c>
      <c r="C1752" s="180" t="s">
        <v>4190</v>
      </c>
      <c r="D1752" s="180" t="s">
        <v>4189</v>
      </c>
      <c r="E1752" s="180"/>
    </row>
    <row r="1753" spans="1:5" x14ac:dyDescent="0.25">
      <c r="A1753" s="180" t="s">
        <v>4187</v>
      </c>
      <c r="B1753" s="181">
        <v>2420</v>
      </c>
      <c r="C1753" s="180" t="s">
        <v>4189</v>
      </c>
      <c r="D1753" s="180"/>
      <c r="E1753" s="180"/>
    </row>
    <row r="1754" spans="1:5" x14ac:dyDescent="0.25">
      <c r="A1754" s="180" t="s">
        <v>4187</v>
      </c>
      <c r="B1754" s="181">
        <v>2420</v>
      </c>
      <c r="C1754" s="180" t="s">
        <v>4191</v>
      </c>
      <c r="D1754" s="180" t="s">
        <v>4189</v>
      </c>
      <c r="E1754" s="180"/>
    </row>
    <row r="1755" spans="1:5" x14ac:dyDescent="0.25">
      <c r="A1755" s="180" t="s">
        <v>4192</v>
      </c>
      <c r="B1755" s="181">
        <v>2421</v>
      </c>
      <c r="C1755" s="180" t="s">
        <v>4193</v>
      </c>
      <c r="D1755" s="180" t="s">
        <v>4194</v>
      </c>
      <c r="E1755" s="180"/>
    </row>
    <row r="1756" spans="1:5" x14ac:dyDescent="0.25">
      <c r="A1756" s="180" t="s">
        <v>4192</v>
      </c>
      <c r="B1756" s="181">
        <v>2421</v>
      </c>
      <c r="C1756" s="180" t="s">
        <v>4195</v>
      </c>
      <c r="D1756" s="180" t="s">
        <v>4194</v>
      </c>
      <c r="E1756" s="180"/>
    </row>
    <row r="1757" spans="1:5" x14ac:dyDescent="0.25">
      <c r="A1757" s="180" t="s">
        <v>4192</v>
      </c>
      <c r="B1757" s="181">
        <v>2421</v>
      </c>
      <c r="C1757" s="180" t="s">
        <v>4196</v>
      </c>
      <c r="D1757" s="180" t="s">
        <v>4194</v>
      </c>
      <c r="E1757" s="180"/>
    </row>
    <row r="1758" spans="1:5" x14ac:dyDescent="0.25">
      <c r="A1758" s="180" t="s">
        <v>4192</v>
      </c>
      <c r="B1758" s="181">
        <v>2421</v>
      </c>
      <c r="C1758" s="180" t="s">
        <v>4194</v>
      </c>
      <c r="D1758" s="180"/>
      <c r="E1758" s="180"/>
    </row>
    <row r="1759" spans="1:5" x14ac:dyDescent="0.25">
      <c r="A1759" s="180" t="s">
        <v>4197</v>
      </c>
      <c r="B1759" s="181">
        <v>2422</v>
      </c>
      <c r="C1759" s="180" t="s">
        <v>4198</v>
      </c>
      <c r="D1759" s="180" t="s">
        <v>4199</v>
      </c>
      <c r="E1759" s="180"/>
    </row>
    <row r="1760" spans="1:5" x14ac:dyDescent="0.25">
      <c r="A1760" s="180" t="s">
        <v>4197</v>
      </c>
      <c r="B1760" s="181">
        <v>2422</v>
      </c>
      <c r="C1760" s="180" t="s">
        <v>4200</v>
      </c>
      <c r="D1760" s="180" t="s">
        <v>4199</v>
      </c>
      <c r="E1760" s="180"/>
    </row>
    <row r="1761" spans="1:5" x14ac:dyDescent="0.25">
      <c r="A1761" s="180" t="s">
        <v>4197</v>
      </c>
      <c r="B1761" s="181">
        <v>2422</v>
      </c>
      <c r="C1761" s="180" t="s">
        <v>4199</v>
      </c>
      <c r="D1761" s="180"/>
      <c r="E1761" s="180"/>
    </row>
    <row r="1762" spans="1:5" x14ac:dyDescent="0.25">
      <c r="A1762" s="180" t="s">
        <v>4201</v>
      </c>
      <c r="B1762" s="181">
        <v>2423</v>
      </c>
      <c r="C1762" s="180" t="s">
        <v>4202</v>
      </c>
      <c r="D1762" s="180" t="s">
        <v>4203</v>
      </c>
      <c r="E1762" s="180"/>
    </row>
    <row r="1763" spans="1:5" x14ac:dyDescent="0.25">
      <c r="A1763" s="180" t="s">
        <v>4201</v>
      </c>
      <c r="B1763" s="181">
        <v>2423</v>
      </c>
      <c r="C1763" s="180" t="s">
        <v>4203</v>
      </c>
      <c r="D1763" s="180"/>
      <c r="E1763" s="180"/>
    </row>
    <row r="1764" spans="1:5" x14ac:dyDescent="0.25">
      <c r="A1764" s="180" t="s">
        <v>4201</v>
      </c>
      <c r="B1764" s="181">
        <v>2423</v>
      </c>
      <c r="C1764" s="180" t="s">
        <v>4204</v>
      </c>
      <c r="D1764" s="180" t="s">
        <v>4203</v>
      </c>
      <c r="E1764" s="180"/>
    </row>
    <row r="1765" spans="1:5" x14ac:dyDescent="0.25">
      <c r="A1765" s="180" t="s">
        <v>4205</v>
      </c>
      <c r="B1765" s="181">
        <v>2424</v>
      </c>
      <c r="C1765" s="180" t="s">
        <v>4206</v>
      </c>
      <c r="D1765" s="180" t="s">
        <v>4207</v>
      </c>
      <c r="E1765" s="180"/>
    </row>
    <row r="1766" spans="1:5" x14ac:dyDescent="0.25">
      <c r="A1766" s="180" t="s">
        <v>4205</v>
      </c>
      <c r="B1766" s="181">
        <v>2424</v>
      </c>
      <c r="C1766" s="180" t="s">
        <v>4207</v>
      </c>
      <c r="D1766" s="180"/>
      <c r="E1766" s="180"/>
    </row>
    <row r="1767" spans="1:5" x14ac:dyDescent="0.25">
      <c r="A1767" s="180" t="s">
        <v>4205</v>
      </c>
      <c r="B1767" s="181">
        <v>2424</v>
      </c>
      <c r="C1767" s="180" t="s">
        <v>4208</v>
      </c>
      <c r="D1767" s="180" t="s">
        <v>4207</v>
      </c>
      <c r="E1767" s="180"/>
    </row>
    <row r="1768" spans="1:5" x14ac:dyDescent="0.25">
      <c r="A1768" s="180" t="s">
        <v>4205</v>
      </c>
      <c r="B1768" s="181">
        <v>2424</v>
      </c>
      <c r="C1768" s="180" t="s">
        <v>4209</v>
      </c>
      <c r="D1768" s="180" t="s">
        <v>4207</v>
      </c>
      <c r="E1768" s="180"/>
    </row>
    <row r="1769" spans="1:5" x14ac:dyDescent="0.25">
      <c r="A1769" s="180" t="s">
        <v>4205</v>
      </c>
      <c r="B1769" s="181">
        <v>2424</v>
      </c>
      <c r="C1769" s="180" t="s">
        <v>4210</v>
      </c>
      <c r="D1769" s="180" t="s">
        <v>4207</v>
      </c>
      <c r="E1769" s="180"/>
    </row>
    <row r="1770" spans="1:5" x14ac:dyDescent="0.25">
      <c r="A1770" s="180" t="s">
        <v>4211</v>
      </c>
      <c r="B1770" s="181">
        <v>2425</v>
      </c>
      <c r="C1770" s="180" t="s">
        <v>4212</v>
      </c>
      <c r="D1770" s="180" t="s">
        <v>4213</v>
      </c>
      <c r="E1770" s="180"/>
    </row>
    <row r="1771" spans="1:5" x14ac:dyDescent="0.25">
      <c r="A1771" s="180" t="s">
        <v>4211</v>
      </c>
      <c r="B1771" s="181">
        <v>2425</v>
      </c>
      <c r="C1771" s="180" t="s">
        <v>4214</v>
      </c>
      <c r="D1771" s="180" t="s">
        <v>4213</v>
      </c>
      <c r="E1771" s="180"/>
    </row>
    <row r="1772" spans="1:5" x14ac:dyDescent="0.25">
      <c r="A1772" s="180" t="s">
        <v>4211</v>
      </c>
      <c r="B1772" s="181">
        <v>2425</v>
      </c>
      <c r="C1772" s="180" t="s">
        <v>4213</v>
      </c>
      <c r="D1772" s="180"/>
      <c r="E1772" s="180"/>
    </row>
    <row r="1773" spans="1:5" x14ac:dyDescent="0.25">
      <c r="A1773" s="180" t="s">
        <v>4215</v>
      </c>
      <c r="B1773" s="181">
        <v>2426</v>
      </c>
      <c r="C1773" s="180" t="s">
        <v>4216</v>
      </c>
      <c r="D1773" s="180" t="s">
        <v>4217</v>
      </c>
      <c r="E1773" s="180"/>
    </row>
    <row r="1774" spans="1:5" x14ac:dyDescent="0.25">
      <c r="A1774" s="180" t="s">
        <v>4215</v>
      </c>
      <c r="B1774" s="181">
        <v>2426</v>
      </c>
      <c r="C1774" s="180" t="s">
        <v>4218</v>
      </c>
      <c r="D1774" s="180" t="s">
        <v>4217</v>
      </c>
      <c r="E1774" s="180"/>
    </row>
    <row r="1775" spans="1:5" x14ac:dyDescent="0.25">
      <c r="A1775" s="180" t="s">
        <v>4215</v>
      </c>
      <c r="B1775" s="181">
        <v>2426</v>
      </c>
      <c r="C1775" s="180" t="s">
        <v>4219</v>
      </c>
      <c r="D1775" s="180" t="s">
        <v>4217</v>
      </c>
      <c r="E1775" s="180"/>
    </row>
    <row r="1776" spans="1:5" x14ac:dyDescent="0.25">
      <c r="A1776" s="180" t="s">
        <v>4215</v>
      </c>
      <c r="B1776" s="181">
        <v>2426</v>
      </c>
      <c r="C1776" s="180" t="s">
        <v>4217</v>
      </c>
      <c r="D1776" s="180"/>
      <c r="E1776" s="180"/>
    </row>
    <row r="1777" spans="1:5" x14ac:dyDescent="0.25">
      <c r="A1777" s="180" t="s">
        <v>4220</v>
      </c>
      <c r="B1777" s="181">
        <v>2427</v>
      </c>
      <c r="C1777" s="180" t="s">
        <v>4221</v>
      </c>
      <c r="D1777" s="180" t="s">
        <v>4222</v>
      </c>
      <c r="E1777" s="180"/>
    </row>
    <row r="1778" spans="1:5" x14ac:dyDescent="0.25">
      <c r="A1778" s="180" t="s">
        <v>4220</v>
      </c>
      <c r="B1778" s="181">
        <v>2427</v>
      </c>
      <c r="C1778" s="180" t="s">
        <v>4223</v>
      </c>
      <c r="D1778" s="180" t="s">
        <v>4222</v>
      </c>
      <c r="E1778" s="180"/>
    </row>
    <row r="1779" spans="1:5" x14ac:dyDescent="0.25">
      <c r="A1779" s="180" t="s">
        <v>4220</v>
      </c>
      <c r="B1779" s="181">
        <v>2427</v>
      </c>
      <c r="C1779" s="180" t="s">
        <v>4224</v>
      </c>
      <c r="D1779" s="180" t="s">
        <v>4222</v>
      </c>
      <c r="E1779" s="180"/>
    </row>
    <row r="1780" spans="1:5" x14ac:dyDescent="0.25">
      <c r="A1780" s="180" t="s">
        <v>4220</v>
      </c>
      <c r="B1780" s="181">
        <v>2427</v>
      </c>
      <c r="C1780" s="180" t="s">
        <v>4222</v>
      </c>
      <c r="D1780" s="180"/>
      <c r="E1780" s="180"/>
    </row>
    <row r="1781" spans="1:5" x14ac:dyDescent="0.25">
      <c r="A1781" s="180" t="s">
        <v>4220</v>
      </c>
      <c r="B1781" s="181">
        <v>2427</v>
      </c>
      <c r="C1781" s="180" t="s">
        <v>4225</v>
      </c>
      <c r="D1781" s="180" t="s">
        <v>4222</v>
      </c>
      <c r="E1781" s="180"/>
    </row>
    <row r="1782" spans="1:5" x14ac:dyDescent="0.25">
      <c r="A1782" s="180" t="s">
        <v>4226</v>
      </c>
      <c r="B1782" s="181">
        <v>2428</v>
      </c>
      <c r="C1782" s="180" t="s">
        <v>4227</v>
      </c>
      <c r="D1782" s="180"/>
      <c r="E1782" s="180"/>
    </row>
    <row r="1783" spans="1:5" x14ac:dyDescent="0.25">
      <c r="A1783" s="180" t="s">
        <v>4226</v>
      </c>
      <c r="B1783" s="181">
        <v>2428</v>
      </c>
      <c r="C1783" s="180" t="s">
        <v>4228</v>
      </c>
      <c r="D1783" s="180" t="s">
        <v>4227</v>
      </c>
      <c r="E1783" s="180"/>
    </row>
    <row r="1784" spans="1:5" x14ac:dyDescent="0.25">
      <c r="A1784" s="180" t="s">
        <v>4226</v>
      </c>
      <c r="B1784" s="181">
        <v>2428</v>
      </c>
      <c r="C1784" s="180" t="s">
        <v>4229</v>
      </c>
      <c r="D1784" s="180" t="s">
        <v>4227</v>
      </c>
      <c r="E1784" s="180"/>
    </row>
    <row r="1785" spans="1:5" x14ac:dyDescent="0.25">
      <c r="A1785" s="180" t="s">
        <v>4230</v>
      </c>
      <c r="B1785" s="181">
        <v>2429</v>
      </c>
      <c r="C1785" s="180" t="s">
        <v>4231</v>
      </c>
      <c r="D1785" s="180" t="s">
        <v>4232</v>
      </c>
      <c r="E1785" s="180"/>
    </row>
    <row r="1786" spans="1:5" x14ac:dyDescent="0.25">
      <c r="A1786" s="180" t="s">
        <v>4230</v>
      </c>
      <c r="B1786" s="181">
        <v>2429</v>
      </c>
      <c r="C1786" s="180" t="s">
        <v>4233</v>
      </c>
      <c r="D1786" s="180" t="s">
        <v>4232</v>
      </c>
      <c r="E1786" s="180"/>
    </row>
    <row r="1787" spans="1:5" x14ac:dyDescent="0.25">
      <c r="A1787" s="180" t="s">
        <v>4230</v>
      </c>
      <c r="B1787" s="181">
        <v>2429</v>
      </c>
      <c r="C1787" s="180" t="s">
        <v>4234</v>
      </c>
      <c r="D1787" s="180" t="s">
        <v>4232</v>
      </c>
      <c r="E1787" s="180"/>
    </row>
    <row r="1788" spans="1:5" x14ac:dyDescent="0.25">
      <c r="A1788" s="180" t="s">
        <v>4230</v>
      </c>
      <c r="B1788" s="181">
        <v>2429</v>
      </c>
      <c r="C1788" s="180" t="s">
        <v>4232</v>
      </c>
      <c r="D1788" s="180"/>
      <c r="E1788" s="180"/>
    </row>
    <row r="1789" spans="1:5" x14ac:dyDescent="0.25">
      <c r="A1789" s="180" t="s">
        <v>4235</v>
      </c>
      <c r="B1789" s="181">
        <v>2430</v>
      </c>
      <c r="C1789" s="180" t="s">
        <v>4236</v>
      </c>
      <c r="D1789" s="180"/>
      <c r="E1789" s="180"/>
    </row>
    <row r="1790" spans="1:5" x14ac:dyDescent="0.25">
      <c r="A1790" s="180" t="s">
        <v>4235</v>
      </c>
      <c r="B1790" s="181">
        <v>2430</v>
      </c>
      <c r="C1790" s="180" t="s">
        <v>4237</v>
      </c>
      <c r="D1790" s="180" t="s">
        <v>4236</v>
      </c>
      <c r="E1790" s="180"/>
    </row>
    <row r="1791" spans="1:5" x14ac:dyDescent="0.25">
      <c r="A1791" s="180" t="s">
        <v>4235</v>
      </c>
      <c r="B1791" s="181">
        <v>2430</v>
      </c>
      <c r="C1791" s="180" t="s">
        <v>4238</v>
      </c>
      <c r="D1791" s="180" t="s">
        <v>4236</v>
      </c>
      <c r="E1791" s="180"/>
    </row>
    <row r="1792" spans="1:5" x14ac:dyDescent="0.25">
      <c r="A1792" s="180" t="s">
        <v>4235</v>
      </c>
      <c r="B1792" s="181">
        <v>2430</v>
      </c>
      <c r="C1792" s="180" t="s">
        <v>4239</v>
      </c>
      <c r="D1792" s="180" t="s">
        <v>4236</v>
      </c>
      <c r="E1792" s="180"/>
    </row>
    <row r="1793" spans="1:5" x14ac:dyDescent="0.25">
      <c r="A1793" s="180" t="s">
        <v>4240</v>
      </c>
      <c r="B1793" s="181">
        <v>2431</v>
      </c>
      <c r="C1793" s="180" t="s">
        <v>4241</v>
      </c>
      <c r="D1793" s="180" t="s">
        <v>4242</v>
      </c>
      <c r="E1793" s="180"/>
    </row>
    <row r="1794" spans="1:5" x14ac:dyDescent="0.25">
      <c r="A1794" s="180" t="s">
        <v>4240</v>
      </c>
      <c r="B1794" s="181">
        <v>2431</v>
      </c>
      <c r="C1794" s="180" t="s">
        <v>4242</v>
      </c>
      <c r="D1794" s="180"/>
      <c r="E1794" s="180"/>
    </row>
    <row r="1795" spans="1:5" x14ac:dyDescent="0.25">
      <c r="A1795" s="180" t="s">
        <v>4240</v>
      </c>
      <c r="B1795" s="181">
        <v>2431</v>
      </c>
      <c r="C1795" s="180" t="s">
        <v>4243</v>
      </c>
      <c r="D1795" s="180" t="s">
        <v>4242</v>
      </c>
      <c r="E1795" s="180"/>
    </row>
    <row r="1796" spans="1:5" x14ac:dyDescent="0.25">
      <c r="A1796" s="180" t="s">
        <v>4240</v>
      </c>
      <c r="B1796" s="181">
        <v>2431</v>
      </c>
      <c r="C1796" s="180" t="s">
        <v>4244</v>
      </c>
      <c r="D1796" s="180" t="s">
        <v>4242</v>
      </c>
      <c r="E1796" s="180"/>
    </row>
    <row r="1797" spans="1:5" x14ac:dyDescent="0.25">
      <c r="A1797" s="180" t="s">
        <v>4240</v>
      </c>
      <c r="B1797" s="181">
        <v>2431</v>
      </c>
      <c r="C1797" s="180" t="s">
        <v>4245</v>
      </c>
      <c r="D1797" s="180" t="s">
        <v>4242</v>
      </c>
      <c r="E1797" s="180"/>
    </row>
    <row r="1798" spans="1:5" x14ac:dyDescent="0.25">
      <c r="A1798" s="180" t="s">
        <v>4246</v>
      </c>
      <c r="B1798" s="181">
        <v>2432</v>
      </c>
      <c r="C1798" s="180" t="s">
        <v>4247</v>
      </c>
      <c r="D1798" s="180" t="s">
        <v>4248</v>
      </c>
      <c r="E1798" s="180"/>
    </row>
    <row r="1799" spans="1:5" x14ac:dyDescent="0.25">
      <c r="A1799" s="180" t="s">
        <v>4246</v>
      </c>
      <c r="B1799" s="181">
        <v>2432</v>
      </c>
      <c r="C1799" s="180" t="s">
        <v>4249</v>
      </c>
      <c r="D1799" s="180" t="s">
        <v>4248</v>
      </c>
      <c r="E1799" s="180"/>
    </row>
    <row r="1800" spans="1:5" x14ac:dyDescent="0.25">
      <c r="A1800" s="180" t="s">
        <v>4246</v>
      </c>
      <c r="B1800" s="181">
        <v>2432</v>
      </c>
      <c r="C1800" s="180" t="s">
        <v>4250</v>
      </c>
      <c r="D1800" s="180" t="s">
        <v>4248</v>
      </c>
      <c r="E1800" s="180"/>
    </row>
    <row r="1801" spans="1:5" x14ac:dyDescent="0.25">
      <c r="A1801" s="180" t="s">
        <v>4246</v>
      </c>
      <c r="B1801" s="181">
        <v>2432</v>
      </c>
      <c r="C1801" s="180" t="s">
        <v>4248</v>
      </c>
      <c r="D1801" s="180"/>
      <c r="E1801" s="180"/>
    </row>
    <row r="1802" spans="1:5" x14ac:dyDescent="0.25">
      <c r="A1802" s="180" t="s">
        <v>4246</v>
      </c>
      <c r="B1802" s="181">
        <v>2432</v>
      </c>
      <c r="C1802" s="180" t="s">
        <v>4251</v>
      </c>
      <c r="D1802" s="180" t="s">
        <v>4248</v>
      </c>
      <c r="E1802" s="180"/>
    </row>
    <row r="1803" spans="1:5" x14ac:dyDescent="0.25">
      <c r="A1803" s="180" t="s">
        <v>4252</v>
      </c>
      <c r="B1803" s="181">
        <v>2434</v>
      </c>
      <c r="C1803" s="180" t="s">
        <v>4253</v>
      </c>
      <c r="D1803" s="180"/>
      <c r="E1803" s="180"/>
    </row>
    <row r="1804" spans="1:5" x14ac:dyDescent="0.25">
      <c r="A1804" s="180" t="s">
        <v>4252</v>
      </c>
      <c r="B1804" s="181">
        <v>2434</v>
      </c>
      <c r="C1804" s="180" t="s">
        <v>4254</v>
      </c>
      <c r="D1804" s="180" t="s">
        <v>4253</v>
      </c>
      <c r="E1804" s="180"/>
    </row>
    <row r="1805" spans="1:5" x14ac:dyDescent="0.25">
      <c r="A1805" s="180" t="s">
        <v>4252</v>
      </c>
      <c r="B1805" s="181">
        <v>2434</v>
      </c>
      <c r="C1805" s="180" t="s">
        <v>4255</v>
      </c>
      <c r="D1805" s="180" t="s">
        <v>4253</v>
      </c>
      <c r="E1805" s="180"/>
    </row>
    <row r="1806" spans="1:5" x14ac:dyDescent="0.25">
      <c r="A1806" s="180" t="s">
        <v>4252</v>
      </c>
      <c r="B1806" s="181">
        <v>2434</v>
      </c>
      <c r="C1806" s="180" t="s">
        <v>4256</v>
      </c>
      <c r="D1806" s="180" t="s">
        <v>4253</v>
      </c>
      <c r="E1806" s="180"/>
    </row>
    <row r="1807" spans="1:5" x14ac:dyDescent="0.25">
      <c r="A1807" s="180" t="s">
        <v>4257</v>
      </c>
      <c r="B1807" s="181">
        <v>2435</v>
      </c>
      <c r="C1807" s="180" t="s">
        <v>4258</v>
      </c>
      <c r="D1807" s="180" t="s">
        <v>4259</v>
      </c>
      <c r="E1807" s="180"/>
    </row>
    <row r="1808" spans="1:5" x14ac:dyDescent="0.25">
      <c r="A1808" s="180" t="s">
        <v>4257</v>
      </c>
      <c r="B1808" s="181">
        <v>2435</v>
      </c>
      <c r="C1808" s="180" t="s">
        <v>4260</v>
      </c>
      <c r="D1808" s="180" t="s">
        <v>4259</v>
      </c>
      <c r="E1808" s="180"/>
    </row>
    <row r="1809" spans="1:5" x14ac:dyDescent="0.25">
      <c r="A1809" s="180" t="s">
        <v>4257</v>
      </c>
      <c r="B1809" s="181">
        <v>2435</v>
      </c>
      <c r="C1809" s="180" t="s">
        <v>4259</v>
      </c>
      <c r="D1809" s="180"/>
      <c r="E1809" s="180"/>
    </row>
    <row r="1810" spans="1:5" x14ac:dyDescent="0.25">
      <c r="A1810" s="180" t="s">
        <v>4257</v>
      </c>
      <c r="B1810" s="181">
        <v>2435</v>
      </c>
      <c r="C1810" s="180" t="s">
        <v>4261</v>
      </c>
      <c r="D1810" s="180" t="s">
        <v>4259</v>
      </c>
      <c r="E1810" s="180"/>
    </row>
    <row r="1811" spans="1:5" x14ac:dyDescent="0.25">
      <c r="A1811" s="180" t="s">
        <v>4257</v>
      </c>
      <c r="B1811" s="181">
        <v>2435</v>
      </c>
      <c r="C1811" s="180" t="s">
        <v>4262</v>
      </c>
      <c r="D1811" s="180" t="s">
        <v>4259</v>
      </c>
      <c r="E1811" s="180"/>
    </row>
    <row r="1812" spans="1:5" x14ac:dyDescent="0.25">
      <c r="A1812" s="180" t="s">
        <v>4263</v>
      </c>
      <c r="B1812" s="181">
        <v>2436</v>
      </c>
      <c r="C1812" s="180" t="s">
        <v>4264</v>
      </c>
      <c r="D1812" s="180"/>
      <c r="E1812" s="180"/>
    </row>
    <row r="1813" spans="1:5" x14ac:dyDescent="0.25">
      <c r="A1813" s="180" t="s">
        <v>4263</v>
      </c>
      <c r="B1813" s="181">
        <v>2436</v>
      </c>
      <c r="C1813" s="180" t="s">
        <v>4265</v>
      </c>
      <c r="D1813" s="180" t="s">
        <v>4264</v>
      </c>
      <c r="E1813" s="180"/>
    </row>
    <row r="1814" spans="1:5" x14ac:dyDescent="0.25">
      <c r="A1814" s="180" t="s">
        <v>4263</v>
      </c>
      <c r="B1814" s="181">
        <v>2436</v>
      </c>
      <c r="C1814" s="180" t="s">
        <v>4266</v>
      </c>
      <c r="D1814" s="180" t="s">
        <v>4264</v>
      </c>
      <c r="E1814" s="180"/>
    </row>
    <row r="1815" spans="1:5" x14ac:dyDescent="0.25">
      <c r="A1815" s="180" t="s">
        <v>4263</v>
      </c>
      <c r="B1815" s="181">
        <v>2436</v>
      </c>
      <c r="C1815" s="180" t="s">
        <v>4267</v>
      </c>
      <c r="D1815" s="180" t="s">
        <v>4264</v>
      </c>
      <c r="E1815" s="180"/>
    </row>
    <row r="1816" spans="1:5" x14ac:dyDescent="0.25">
      <c r="A1816" s="180" t="s">
        <v>4263</v>
      </c>
      <c r="B1816" s="181">
        <v>2436</v>
      </c>
      <c r="C1816" s="180" t="s">
        <v>4268</v>
      </c>
      <c r="D1816" s="180" t="s">
        <v>4264</v>
      </c>
      <c r="E1816" s="180"/>
    </row>
    <row r="1817" spans="1:5" x14ac:dyDescent="0.25">
      <c r="A1817" s="180" t="s">
        <v>4263</v>
      </c>
      <c r="B1817" s="181">
        <v>2436</v>
      </c>
      <c r="C1817" s="180" t="s">
        <v>4269</v>
      </c>
      <c r="D1817" s="180" t="s">
        <v>4264</v>
      </c>
      <c r="E1817" s="180"/>
    </row>
    <row r="1818" spans="1:5" x14ac:dyDescent="0.25">
      <c r="A1818" s="180" t="s">
        <v>4270</v>
      </c>
      <c r="B1818" s="181">
        <v>2437</v>
      </c>
      <c r="C1818" s="180" t="s">
        <v>4271</v>
      </c>
      <c r="D1818" s="180" t="s">
        <v>4272</v>
      </c>
      <c r="E1818" s="180"/>
    </row>
    <row r="1819" spans="1:5" x14ac:dyDescent="0.25">
      <c r="A1819" s="180" t="s">
        <v>4270</v>
      </c>
      <c r="B1819" s="181">
        <v>2437</v>
      </c>
      <c r="C1819" s="180" t="s">
        <v>4273</v>
      </c>
      <c r="D1819" s="180" t="s">
        <v>4272</v>
      </c>
      <c r="E1819" s="180"/>
    </row>
    <row r="1820" spans="1:5" x14ac:dyDescent="0.25">
      <c r="A1820" s="180" t="s">
        <v>4270</v>
      </c>
      <c r="B1820" s="181">
        <v>2437</v>
      </c>
      <c r="C1820" s="180" t="s">
        <v>4274</v>
      </c>
      <c r="D1820" s="180" t="s">
        <v>4272</v>
      </c>
      <c r="E1820" s="180"/>
    </row>
    <row r="1821" spans="1:5" x14ac:dyDescent="0.25">
      <c r="A1821" s="180" t="s">
        <v>4270</v>
      </c>
      <c r="B1821" s="181">
        <v>2437</v>
      </c>
      <c r="C1821" s="180" t="s">
        <v>4272</v>
      </c>
      <c r="D1821" s="180"/>
      <c r="E1821" s="180"/>
    </row>
    <row r="1822" spans="1:5" x14ac:dyDescent="0.25">
      <c r="A1822" s="180" t="s">
        <v>4270</v>
      </c>
      <c r="B1822" s="181">
        <v>2437</v>
      </c>
      <c r="C1822" s="180" t="s">
        <v>4275</v>
      </c>
      <c r="D1822" s="180" t="s">
        <v>4272</v>
      </c>
      <c r="E1822" s="180"/>
    </row>
    <row r="1823" spans="1:5" x14ac:dyDescent="0.25">
      <c r="A1823" s="180" t="s">
        <v>4270</v>
      </c>
      <c r="B1823" s="181">
        <v>2437</v>
      </c>
      <c r="C1823" s="180" t="s">
        <v>4276</v>
      </c>
      <c r="D1823" s="180" t="s">
        <v>4272</v>
      </c>
      <c r="E1823" s="180"/>
    </row>
    <row r="1824" spans="1:5" x14ac:dyDescent="0.25">
      <c r="A1824" s="180" t="s">
        <v>4270</v>
      </c>
      <c r="B1824" s="181">
        <v>2437</v>
      </c>
      <c r="C1824" s="180" t="s">
        <v>4277</v>
      </c>
      <c r="D1824" s="180" t="s">
        <v>4272</v>
      </c>
      <c r="E1824" s="180"/>
    </row>
    <row r="1825" spans="1:5" x14ac:dyDescent="0.25">
      <c r="A1825" s="180" t="s">
        <v>4270</v>
      </c>
      <c r="B1825" s="181">
        <v>2437</v>
      </c>
      <c r="C1825" s="180" t="s">
        <v>4278</v>
      </c>
      <c r="D1825" s="180" t="s">
        <v>4272</v>
      </c>
      <c r="E1825" s="180"/>
    </row>
    <row r="1826" spans="1:5" x14ac:dyDescent="0.25">
      <c r="A1826" s="180" t="s">
        <v>4270</v>
      </c>
      <c r="B1826" s="181">
        <v>2437</v>
      </c>
      <c r="C1826" s="180" t="s">
        <v>4279</v>
      </c>
      <c r="D1826" s="180" t="s">
        <v>4272</v>
      </c>
      <c r="E1826" s="180"/>
    </row>
    <row r="1827" spans="1:5" x14ac:dyDescent="0.25">
      <c r="A1827" s="180" t="s">
        <v>4280</v>
      </c>
      <c r="B1827" s="181">
        <v>2438</v>
      </c>
      <c r="C1827" s="180" t="s">
        <v>4281</v>
      </c>
      <c r="D1827" s="180" t="s">
        <v>4282</v>
      </c>
      <c r="E1827" s="180"/>
    </row>
    <row r="1828" spans="1:5" x14ac:dyDescent="0.25">
      <c r="A1828" s="180" t="s">
        <v>4280</v>
      </c>
      <c r="B1828" s="181">
        <v>2438</v>
      </c>
      <c r="C1828" s="180" t="s">
        <v>4282</v>
      </c>
      <c r="D1828" s="180"/>
      <c r="E1828" s="180"/>
    </row>
    <row r="1829" spans="1:5" x14ac:dyDescent="0.25">
      <c r="A1829" s="180" t="s">
        <v>4280</v>
      </c>
      <c r="B1829" s="181">
        <v>2438</v>
      </c>
      <c r="C1829" s="180" t="s">
        <v>4283</v>
      </c>
      <c r="D1829" s="180" t="s">
        <v>4282</v>
      </c>
      <c r="E1829" s="180"/>
    </row>
    <row r="1830" spans="1:5" x14ac:dyDescent="0.25">
      <c r="A1830" s="180" t="s">
        <v>4284</v>
      </c>
      <c r="B1830" s="181">
        <v>2439</v>
      </c>
      <c r="C1830" s="180" t="s">
        <v>4285</v>
      </c>
      <c r="D1830" s="180" t="s">
        <v>4286</v>
      </c>
      <c r="E1830" s="180"/>
    </row>
    <row r="1831" spans="1:5" x14ac:dyDescent="0.25">
      <c r="A1831" s="180" t="s">
        <v>4284</v>
      </c>
      <c r="B1831" s="181">
        <v>2439</v>
      </c>
      <c r="C1831" s="180" t="s">
        <v>4287</v>
      </c>
      <c r="D1831" s="180" t="s">
        <v>4286</v>
      </c>
      <c r="E1831" s="180"/>
    </row>
    <row r="1832" spans="1:5" x14ac:dyDescent="0.25">
      <c r="A1832" s="180" t="s">
        <v>4284</v>
      </c>
      <c r="B1832" s="181">
        <v>2439</v>
      </c>
      <c r="C1832" s="180" t="s">
        <v>4286</v>
      </c>
      <c r="D1832" s="180"/>
      <c r="E1832" s="180"/>
    </row>
    <row r="1833" spans="1:5" x14ac:dyDescent="0.25">
      <c r="A1833" s="180" t="s">
        <v>4284</v>
      </c>
      <c r="B1833" s="181">
        <v>2439</v>
      </c>
      <c r="C1833" s="180" t="s">
        <v>4288</v>
      </c>
      <c r="D1833" s="180" t="s">
        <v>4286</v>
      </c>
      <c r="E1833" s="180"/>
    </row>
    <row r="1834" spans="1:5" x14ac:dyDescent="0.25">
      <c r="A1834" s="180" t="s">
        <v>4289</v>
      </c>
      <c r="B1834" s="181">
        <v>2440</v>
      </c>
      <c r="C1834" s="180" t="s">
        <v>4290</v>
      </c>
      <c r="D1834" s="180" t="s">
        <v>4291</v>
      </c>
      <c r="E1834" s="180"/>
    </row>
    <row r="1835" spans="1:5" x14ac:dyDescent="0.25">
      <c r="A1835" s="180" t="s">
        <v>4289</v>
      </c>
      <c r="B1835" s="181">
        <v>2440</v>
      </c>
      <c r="C1835" s="180" t="s">
        <v>4292</v>
      </c>
      <c r="D1835" s="180" t="s">
        <v>4291</v>
      </c>
      <c r="E1835" s="180"/>
    </row>
    <row r="1836" spans="1:5" x14ac:dyDescent="0.25">
      <c r="A1836" s="180" t="s">
        <v>4289</v>
      </c>
      <c r="B1836" s="181">
        <v>2440</v>
      </c>
      <c r="C1836" s="180" t="s">
        <v>4291</v>
      </c>
      <c r="D1836" s="180"/>
      <c r="E1836" s="180"/>
    </row>
    <row r="1837" spans="1:5" x14ac:dyDescent="0.25">
      <c r="A1837" s="180" t="s">
        <v>4289</v>
      </c>
      <c r="B1837" s="181">
        <v>2440</v>
      </c>
      <c r="C1837" s="180" t="s">
        <v>4293</v>
      </c>
      <c r="D1837" s="180" t="s">
        <v>4291</v>
      </c>
      <c r="E1837" s="180"/>
    </row>
    <row r="1838" spans="1:5" x14ac:dyDescent="0.25">
      <c r="A1838" s="180" t="s">
        <v>4294</v>
      </c>
      <c r="B1838" s="181">
        <v>2441</v>
      </c>
      <c r="C1838" s="180" t="s">
        <v>4295</v>
      </c>
      <c r="D1838" s="180" t="s">
        <v>4296</v>
      </c>
      <c r="E1838" s="180"/>
    </row>
    <row r="1839" spans="1:5" x14ac:dyDescent="0.25">
      <c r="A1839" s="180" t="s">
        <v>4294</v>
      </c>
      <c r="B1839" s="181">
        <v>2441</v>
      </c>
      <c r="C1839" s="180" t="s">
        <v>4297</v>
      </c>
      <c r="D1839" s="180" t="s">
        <v>4296</v>
      </c>
      <c r="E1839" s="180"/>
    </row>
    <row r="1840" spans="1:5" x14ac:dyDescent="0.25">
      <c r="A1840" s="180" t="s">
        <v>4294</v>
      </c>
      <c r="B1840" s="181">
        <v>2441</v>
      </c>
      <c r="C1840" s="180" t="s">
        <v>4298</v>
      </c>
      <c r="D1840" s="180" t="s">
        <v>4296</v>
      </c>
      <c r="E1840" s="180"/>
    </row>
    <row r="1841" spans="1:5" x14ac:dyDescent="0.25">
      <c r="A1841" s="180" t="s">
        <v>4294</v>
      </c>
      <c r="B1841" s="181">
        <v>2441</v>
      </c>
      <c r="C1841" s="180" t="s">
        <v>4296</v>
      </c>
      <c r="D1841" s="180"/>
      <c r="E1841" s="180"/>
    </row>
    <row r="1842" spans="1:5" x14ac:dyDescent="0.25">
      <c r="A1842" s="180" t="s">
        <v>4299</v>
      </c>
      <c r="B1842" s="181">
        <v>2442</v>
      </c>
      <c r="C1842" s="180" t="s">
        <v>4300</v>
      </c>
      <c r="D1842" s="180" t="s">
        <v>4301</v>
      </c>
      <c r="E1842" s="180"/>
    </row>
    <row r="1843" spans="1:5" x14ac:dyDescent="0.25">
      <c r="A1843" s="180" t="s">
        <v>4299</v>
      </c>
      <c r="B1843" s="181">
        <v>2442</v>
      </c>
      <c r="C1843" s="180" t="s">
        <v>4302</v>
      </c>
      <c r="D1843" s="180" t="s">
        <v>4301</v>
      </c>
      <c r="E1843" s="180"/>
    </row>
    <row r="1844" spans="1:5" x14ac:dyDescent="0.25">
      <c r="A1844" s="180" t="s">
        <v>4299</v>
      </c>
      <c r="B1844" s="181">
        <v>2442</v>
      </c>
      <c r="C1844" s="180" t="s">
        <v>4303</v>
      </c>
      <c r="D1844" s="180" t="s">
        <v>4301</v>
      </c>
      <c r="E1844" s="180"/>
    </row>
    <row r="1845" spans="1:5" x14ac:dyDescent="0.25">
      <c r="A1845" s="180" t="s">
        <v>4299</v>
      </c>
      <c r="B1845" s="181">
        <v>2442</v>
      </c>
      <c r="C1845" s="180" t="s">
        <v>4304</v>
      </c>
      <c r="D1845" s="180" t="s">
        <v>4301</v>
      </c>
      <c r="E1845" s="180"/>
    </row>
    <row r="1846" spans="1:5" x14ac:dyDescent="0.25">
      <c r="A1846" s="180" t="s">
        <v>4299</v>
      </c>
      <c r="B1846" s="181">
        <v>2442</v>
      </c>
      <c r="C1846" s="180" t="s">
        <v>4301</v>
      </c>
      <c r="D1846" s="180"/>
      <c r="E1846" s="180"/>
    </row>
    <row r="1847" spans="1:5" x14ac:dyDescent="0.25">
      <c r="A1847" s="180" t="s">
        <v>4299</v>
      </c>
      <c r="B1847" s="181">
        <v>2442</v>
      </c>
      <c r="C1847" s="180" t="s">
        <v>4305</v>
      </c>
      <c r="D1847" s="180" t="s">
        <v>4301</v>
      </c>
      <c r="E1847" s="180"/>
    </row>
    <row r="1848" spans="1:5" x14ac:dyDescent="0.25">
      <c r="A1848" s="180" t="s">
        <v>4299</v>
      </c>
      <c r="B1848" s="181">
        <v>2442</v>
      </c>
      <c r="C1848" s="180" t="s">
        <v>4306</v>
      </c>
      <c r="D1848" s="180" t="s">
        <v>4301</v>
      </c>
      <c r="E1848" s="180"/>
    </row>
    <row r="1849" spans="1:5" x14ac:dyDescent="0.25">
      <c r="A1849" s="180" t="s">
        <v>4307</v>
      </c>
      <c r="B1849" s="181">
        <v>2443</v>
      </c>
      <c r="C1849" s="180" t="s">
        <v>4308</v>
      </c>
      <c r="D1849" s="180" t="s">
        <v>4309</v>
      </c>
      <c r="E1849" s="180"/>
    </row>
    <row r="1850" spans="1:5" x14ac:dyDescent="0.25">
      <c r="A1850" s="180" t="s">
        <v>4307</v>
      </c>
      <c r="B1850" s="181">
        <v>2443</v>
      </c>
      <c r="C1850" s="180" t="s">
        <v>4310</v>
      </c>
      <c r="D1850" s="180" t="s">
        <v>4309</v>
      </c>
      <c r="E1850" s="180"/>
    </row>
    <row r="1851" spans="1:5" x14ac:dyDescent="0.25">
      <c r="A1851" s="180" t="s">
        <v>4307</v>
      </c>
      <c r="B1851" s="181">
        <v>2443</v>
      </c>
      <c r="C1851" s="180" t="s">
        <v>4309</v>
      </c>
      <c r="D1851" s="180"/>
      <c r="E1851" s="180"/>
    </row>
    <row r="1852" spans="1:5" x14ac:dyDescent="0.25">
      <c r="A1852" s="180" t="s">
        <v>4311</v>
      </c>
      <c r="B1852" s="181">
        <v>2444</v>
      </c>
      <c r="C1852" s="180" t="s">
        <v>4312</v>
      </c>
      <c r="D1852" s="180" t="s">
        <v>4313</v>
      </c>
      <c r="E1852" s="180"/>
    </row>
    <row r="1853" spans="1:5" x14ac:dyDescent="0.25">
      <c r="A1853" s="180" t="s">
        <v>4311</v>
      </c>
      <c r="B1853" s="181">
        <v>2444</v>
      </c>
      <c r="C1853" s="180" t="s">
        <v>4314</v>
      </c>
      <c r="D1853" s="180" t="s">
        <v>4313</v>
      </c>
      <c r="E1853" s="180"/>
    </row>
    <row r="1854" spans="1:5" x14ac:dyDescent="0.25">
      <c r="A1854" s="180" t="s">
        <v>4311</v>
      </c>
      <c r="B1854" s="181">
        <v>2444</v>
      </c>
      <c r="C1854" s="180" t="s">
        <v>4315</v>
      </c>
      <c r="D1854" s="180" t="s">
        <v>4313</v>
      </c>
      <c r="E1854" s="180"/>
    </row>
    <row r="1855" spans="1:5" x14ac:dyDescent="0.25">
      <c r="A1855" s="180" t="s">
        <v>4311</v>
      </c>
      <c r="B1855" s="181">
        <v>2444</v>
      </c>
      <c r="C1855" s="180" t="s">
        <v>4316</v>
      </c>
      <c r="D1855" s="180" t="s">
        <v>4313</v>
      </c>
      <c r="E1855" s="180"/>
    </row>
    <row r="1856" spans="1:5" x14ac:dyDescent="0.25">
      <c r="A1856" s="180" t="s">
        <v>4311</v>
      </c>
      <c r="B1856" s="181">
        <v>2444</v>
      </c>
      <c r="C1856" s="180" t="s">
        <v>4313</v>
      </c>
      <c r="D1856" s="180"/>
      <c r="E1856" s="180"/>
    </row>
    <row r="1857" spans="1:5" x14ac:dyDescent="0.25">
      <c r="A1857" s="180" t="s">
        <v>4311</v>
      </c>
      <c r="B1857" s="181">
        <v>2444</v>
      </c>
      <c r="C1857" s="180" t="s">
        <v>4317</v>
      </c>
      <c r="D1857" s="180" t="s">
        <v>4313</v>
      </c>
      <c r="E1857" s="180"/>
    </row>
    <row r="1858" spans="1:5" x14ac:dyDescent="0.25">
      <c r="A1858" s="180" t="s">
        <v>4311</v>
      </c>
      <c r="B1858" s="181">
        <v>2444</v>
      </c>
      <c r="C1858" s="180" t="s">
        <v>4318</v>
      </c>
      <c r="D1858" s="180" t="s">
        <v>4313</v>
      </c>
      <c r="E1858" s="180"/>
    </row>
    <row r="1859" spans="1:5" x14ac:dyDescent="0.25">
      <c r="A1859" s="180" t="s">
        <v>4311</v>
      </c>
      <c r="B1859" s="181">
        <v>2444</v>
      </c>
      <c r="C1859" s="180" t="s">
        <v>4319</v>
      </c>
      <c r="D1859" s="180" t="s">
        <v>4313</v>
      </c>
      <c r="E1859" s="180"/>
    </row>
    <row r="1860" spans="1:5" x14ac:dyDescent="0.25">
      <c r="A1860" s="180" t="s">
        <v>4311</v>
      </c>
      <c r="B1860" s="181">
        <v>2444</v>
      </c>
      <c r="C1860" s="180" t="s">
        <v>4320</v>
      </c>
      <c r="D1860" s="180" t="s">
        <v>4313</v>
      </c>
      <c r="E1860" s="180"/>
    </row>
    <row r="1861" spans="1:5" x14ac:dyDescent="0.25">
      <c r="A1861" s="180" t="s">
        <v>4311</v>
      </c>
      <c r="B1861" s="181">
        <v>2444</v>
      </c>
      <c r="C1861" s="180" t="s">
        <v>4321</v>
      </c>
      <c r="D1861" s="180" t="s">
        <v>4313</v>
      </c>
      <c r="E1861" s="180"/>
    </row>
    <row r="1862" spans="1:5" x14ac:dyDescent="0.25">
      <c r="A1862" s="180" t="s">
        <v>4322</v>
      </c>
      <c r="B1862" s="181">
        <v>2445</v>
      </c>
      <c r="C1862" s="180" t="s">
        <v>4323</v>
      </c>
      <c r="D1862" s="180"/>
      <c r="E1862" s="180"/>
    </row>
    <row r="1863" spans="1:5" x14ac:dyDescent="0.25">
      <c r="A1863" s="180" t="s">
        <v>4322</v>
      </c>
      <c r="B1863" s="181">
        <v>2445</v>
      </c>
      <c r="C1863" s="180" t="s">
        <v>4324</v>
      </c>
      <c r="D1863" s="180" t="s">
        <v>4323</v>
      </c>
      <c r="E1863" s="180"/>
    </row>
    <row r="1864" spans="1:5" x14ac:dyDescent="0.25">
      <c r="A1864" s="180" t="s">
        <v>4322</v>
      </c>
      <c r="B1864" s="181">
        <v>2445</v>
      </c>
      <c r="C1864" s="180" t="s">
        <v>4325</v>
      </c>
      <c r="D1864" s="180" t="s">
        <v>4323</v>
      </c>
      <c r="E1864" s="180"/>
    </row>
    <row r="1865" spans="1:5" x14ac:dyDescent="0.25">
      <c r="A1865" s="180" t="s">
        <v>4326</v>
      </c>
      <c r="B1865" s="181">
        <v>2446</v>
      </c>
      <c r="C1865" s="180" t="s">
        <v>4327</v>
      </c>
      <c r="D1865" s="180"/>
      <c r="E1865" s="180"/>
    </row>
    <row r="1866" spans="1:5" x14ac:dyDescent="0.25">
      <c r="A1866" s="180" t="s">
        <v>4326</v>
      </c>
      <c r="B1866" s="181">
        <v>2446</v>
      </c>
      <c r="C1866" s="180" t="s">
        <v>4328</v>
      </c>
      <c r="D1866" s="180" t="s">
        <v>4327</v>
      </c>
      <c r="E1866" s="180"/>
    </row>
    <row r="1867" spans="1:5" x14ac:dyDescent="0.25">
      <c r="A1867" s="180" t="s">
        <v>4326</v>
      </c>
      <c r="B1867" s="181">
        <v>2446</v>
      </c>
      <c r="C1867" s="180" t="s">
        <v>4329</v>
      </c>
      <c r="D1867" s="180" t="s">
        <v>4327</v>
      </c>
      <c r="E1867" s="180"/>
    </row>
    <row r="1868" spans="1:5" x14ac:dyDescent="0.25">
      <c r="A1868" s="180" t="s">
        <v>4326</v>
      </c>
      <c r="B1868" s="181">
        <v>2446</v>
      </c>
      <c r="C1868" s="180" t="s">
        <v>4330</v>
      </c>
      <c r="D1868" s="180" t="s">
        <v>4327</v>
      </c>
      <c r="E1868" s="180"/>
    </row>
    <row r="1869" spans="1:5" x14ac:dyDescent="0.25">
      <c r="A1869" s="180" t="s">
        <v>4326</v>
      </c>
      <c r="B1869" s="181">
        <v>2446</v>
      </c>
      <c r="C1869" s="180" t="s">
        <v>4331</v>
      </c>
      <c r="D1869" s="180" t="s">
        <v>4327</v>
      </c>
      <c r="E1869" s="180"/>
    </row>
    <row r="1870" spans="1:5" x14ac:dyDescent="0.25">
      <c r="A1870" s="180" t="s">
        <v>4332</v>
      </c>
      <c r="B1870" s="181">
        <v>2447</v>
      </c>
      <c r="C1870" s="180" t="s">
        <v>4333</v>
      </c>
      <c r="D1870" s="180"/>
      <c r="E1870" s="180"/>
    </row>
    <row r="1871" spans="1:5" x14ac:dyDescent="0.25">
      <c r="A1871" s="180" t="s">
        <v>4332</v>
      </c>
      <c r="B1871" s="181">
        <v>2447</v>
      </c>
      <c r="C1871" s="180" t="s">
        <v>4334</v>
      </c>
      <c r="D1871" s="180" t="s">
        <v>4333</v>
      </c>
      <c r="E1871" s="180"/>
    </row>
    <row r="1872" spans="1:5" x14ac:dyDescent="0.25">
      <c r="A1872" s="180" t="s">
        <v>4332</v>
      </c>
      <c r="B1872" s="181">
        <v>2447</v>
      </c>
      <c r="C1872" s="180" t="s">
        <v>4335</v>
      </c>
      <c r="D1872" s="180" t="s">
        <v>4333</v>
      </c>
      <c r="E1872" s="180"/>
    </row>
    <row r="1873" spans="1:5" x14ac:dyDescent="0.25">
      <c r="A1873" s="180" t="s">
        <v>4332</v>
      </c>
      <c r="B1873" s="181">
        <v>2447</v>
      </c>
      <c r="C1873" s="180" t="s">
        <v>4336</v>
      </c>
      <c r="D1873" s="180" t="s">
        <v>4333</v>
      </c>
      <c r="E1873" s="180"/>
    </row>
    <row r="1874" spans="1:5" x14ac:dyDescent="0.25">
      <c r="A1874" s="180" t="s">
        <v>4337</v>
      </c>
      <c r="B1874" s="181">
        <v>2448</v>
      </c>
      <c r="C1874" s="180" t="s">
        <v>4338</v>
      </c>
      <c r="D1874" s="180"/>
      <c r="E1874" s="180"/>
    </row>
    <row r="1875" spans="1:5" x14ac:dyDescent="0.25">
      <c r="A1875" s="180" t="s">
        <v>4337</v>
      </c>
      <c r="B1875" s="181">
        <v>2448</v>
      </c>
      <c r="C1875" s="180" t="s">
        <v>4339</v>
      </c>
      <c r="D1875" s="180" t="s">
        <v>4338</v>
      </c>
      <c r="E1875" s="180"/>
    </row>
    <row r="1876" spans="1:5" x14ac:dyDescent="0.25">
      <c r="A1876" s="180" t="s">
        <v>4337</v>
      </c>
      <c r="B1876" s="181">
        <v>2448</v>
      </c>
      <c r="C1876" s="180" t="s">
        <v>4340</v>
      </c>
      <c r="D1876" s="180" t="s">
        <v>4338</v>
      </c>
      <c r="E1876" s="180"/>
    </row>
    <row r="1877" spans="1:5" x14ac:dyDescent="0.25">
      <c r="A1877" s="180" t="s">
        <v>4337</v>
      </c>
      <c r="B1877" s="181">
        <v>2448</v>
      </c>
      <c r="C1877" s="180" t="s">
        <v>4341</v>
      </c>
      <c r="D1877" s="180" t="s">
        <v>4338</v>
      </c>
      <c r="E1877" s="180"/>
    </row>
    <row r="1878" spans="1:5" x14ac:dyDescent="0.25">
      <c r="A1878" s="180" t="s">
        <v>4342</v>
      </c>
      <c r="B1878" s="181">
        <v>2449</v>
      </c>
      <c r="C1878" s="180" t="s">
        <v>4343</v>
      </c>
      <c r="D1878" s="180" t="s">
        <v>4344</v>
      </c>
      <c r="E1878" s="180"/>
    </row>
    <row r="1879" spans="1:5" x14ac:dyDescent="0.25">
      <c r="A1879" s="180" t="s">
        <v>4342</v>
      </c>
      <c r="B1879" s="181">
        <v>2449</v>
      </c>
      <c r="C1879" s="180" t="s">
        <v>4344</v>
      </c>
      <c r="D1879" s="180"/>
      <c r="E1879" s="180"/>
    </row>
    <row r="1880" spans="1:5" x14ac:dyDescent="0.25">
      <c r="A1880" s="180" t="s">
        <v>4342</v>
      </c>
      <c r="B1880" s="181">
        <v>2449</v>
      </c>
      <c r="C1880" s="180" t="s">
        <v>4345</v>
      </c>
      <c r="D1880" s="180" t="s">
        <v>4344</v>
      </c>
      <c r="E1880" s="180"/>
    </row>
    <row r="1881" spans="1:5" x14ac:dyDescent="0.25">
      <c r="A1881" s="180" t="s">
        <v>4342</v>
      </c>
      <c r="B1881" s="181">
        <v>2449</v>
      </c>
      <c r="C1881" s="180" t="s">
        <v>4346</v>
      </c>
      <c r="D1881" s="180" t="s">
        <v>4344</v>
      </c>
      <c r="E1881" s="180"/>
    </row>
    <row r="1882" spans="1:5" x14ac:dyDescent="0.25">
      <c r="A1882" s="180" t="s">
        <v>4342</v>
      </c>
      <c r="B1882" s="181">
        <v>2449</v>
      </c>
      <c r="C1882" s="180" t="s">
        <v>4347</v>
      </c>
      <c r="D1882" s="180" t="s">
        <v>4344</v>
      </c>
      <c r="E1882" s="180"/>
    </row>
    <row r="1883" spans="1:5" x14ac:dyDescent="0.25">
      <c r="A1883" s="180" t="s">
        <v>4348</v>
      </c>
      <c r="B1883" s="181">
        <v>2450</v>
      </c>
      <c r="C1883" s="180" t="s">
        <v>4349</v>
      </c>
      <c r="D1883" s="180" t="s">
        <v>4350</v>
      </c>
      <c r="E1883" s="180"/>
    </row>
    <row r="1884" spans="1:5" x14ac:dyDescent="0.25">
      <c r="A1884" s="180" t="s">
        <v>4348</v>
      </c>
      <c r="B1884" s="181">
        <v>2450</v>
      </c>
      <c r="C1884" s="180" t="s">
        <v>4350</v>
      </c>
      <c r="D1884" s="180"/>
      <c r="E1884" s="180"/>
    </row>
    <row r="1885" spans="1:5" x14ac:dyDescent="0.25">
      <c r="A1885" s="180" t="s">
        <v>4348</v>
      </c>
      <c r="B1885" s="181">
        <v>2450</v>
      </c>
      <c r="C1885" s="180" t="s">
        <v>4351</v>
      </c>
      <c r="D1885" s="180" t="s">
        <v>4350</v>
      </c>
      <c r="E1885" s="180"/>
    </row>
    <row r="1886" spans="1:5" x14ac:dyDescent="0.25">
      <c r="A1886" s="180" t="s">
        <v>4352</v>
      </c>
      <c r="B1886" s="181">
        <v>2451</v>
      </c>
      <c r="C1886" s="180" t="s">
        <v>4353</v>
      </c>
      <c r="D1886" s="180" t="s">
        <v>4354</v>
      </c>
      <c r="E1886" s="180"/>
    </row>
    <row r="1887" spans="1:5" x14ac:dyDescent="0.25">
      <c r="A1887" s="180" t="s">
        <v>4352</v>
      </c>
      <c r="B1887" s="181">
        <v>2451</v>
      </c>
      <c r="C1887" s="180" t="s">
        <v>4355</v>
      </c>
      <c r="D1887" s="180" t="s">
        <v>4354</v>
      </c>
      <c r="E1887" s="180"/>
    </row>
    <row r="1888" spans="1:5" x14ac:dyDescent="0.25">
      <c r="A1888" s="180" t="s">
        <v>4352</v>
      </c>
      <c r="B1888" s="181">
        <v>2451</v>
      </c>
      <c r="C1888" s="180" t="s">
        <v>4354</v>
      </c>
      <c r="D1888" s="180"/>
      <c r="E1888" s="180"/>
    </row>
    <row r="1889" spans="1:5" x14ac:dyDescent="0.25">
      <c r="A1889" s="180" t="s">
        <v>4352</v>
      </c>
      <c r="B1889" s="181">
        <v>2451</v>
      </c>
      <c r="C1889" s="180" t="s">
        <v>4356</v>
      </c>
      <c r="D1889" s="180" t="s">
        <v>4354</v>
      </c>
      <c r="E1889" s="180"/>
    </row>
    <row r="1890" spans="1:5" x14ac:dyDescent="0.25">
      <c r="A1890" s="180" t="s">
        <v>4357</v>
      </c>
      <c r="B1890" s="181">
        <v>2452</v>
      </c>
      <c r="C1890" s="180" t="s">
        <v>4358</v>
      </c>
      <c r="D1890" s="180" t="s">
        <v>4359</v>
      </c>
      <c r="E1890" s="180"/>
    </row>
    <row r="1891" spans="1:5" x14ac:dyDescent="0.25">
      <c r="A1891" s="180" t="s">
        <v>4357</v>
      </c>
      <c r="B1891" s="181">
        <v>2452</v>
      </c>
      <c r="C1891" s="180" t="s">
        <v>4359</v>
      </c>
      <c r="D1891" s="180"/>
      <c r="E1891" s="180"/>
    </row>
    <row r="1892" spans="1:5" x14ac:dyDescent="0.25">
      <c r="A1892" s="180" t="s">
        <v>4357</v>
      </c>
      <c r="B1892" s="181">
        <v>2452</v>
      </c>
      <c r="C1892" s="180" t="s">
        <v>4360</v>
      </c>
      <c r="D1892" s="180" t="s">
        <v>4359</v>
      </c>
      <c r="E1892" s="180"/>
    </row>
    <row r="1893" spans="1:5" x14ac:dyDescent="0.25">
      <c r="A1893" s="180" t="s">
        <v>4361</v>
      </c>
      <c r="B1893" s="181">
        <v>2453</v>
      </c>
      <c r="C1893" s="180" t="s">
        <v>4362</v>
      </c>
      <c r="D1893" s="180" t="s">
        <v>4363</v>
      </c>
      <c r="E1893" s="180"/>
    </row>
    <row r="1894" spans="1:5" x14ac:dyDescent="0.25">
      <c r="A1894" s="180" t="s">
        <v>4361</v>
      </c>
      <c r="B1894" s="181">
        <v>2453</v>
      </c>
      <c r="C1894" s="180" t="s">
        <v>4364</v>
      </c>
      <c r="D1894" s="180" t="s">
        <v>4363</v>
      </c>
      <c r="E1894" s="180"/>
    </row>
    <row r="1895" spans="1:5" x14ac:dyDescent="0.25">
      <c r="A1895" s="180" t="s">
        <v>4361</v>
      </c>
      <c r="B1895" s="181">
        <v>2453</v>
      </c>
      <c r="C1895" s="180" t="s">
        <v>4363</v>
      </c>
      <c r="D1895" s="180"/>
      <c r="E1895" s="180"/>
    </row>
    <row r="1896" spans="1:5" x14ac:dyDescent="0.25">
      <c r="A1896" s="180" t="s">
        <v>4365</v>
      </c>
      <c r="B1896" s="181">
        <v>2454</v>
      </c>
      <c r="C1896" s="180" t="s">
        <v>4366</v>
      </c>
      <c r="D1896" s="180" t="s">
        <v>4367</v>
      </c>
      <c r="E1896" s="180"/>
    </row>
    <row r="1897" spans="1:5" x14ac:dyDescent="0.25">
      <c r="A1897" s="180" t="s">
        <v>4365</v>
      </c>
      <c r="B1897" s="181">
        <v>2454</v>
      </c>
      <c r="C1897" s="180" t="s">
        <v>4368</v>
      </c>
      <c r="D1897" s="180" t="s">
        <v>4367</v>
      </c>
      <c r="E1897" s="180"/>
    </row>
    <row r="1898" spans="1:5" x14ac:dyDescent="0.25">
      <c r="A1898" s="180" t="s">
        <v>4365</v>
      </c>
      <c r="B1898" s="181">
        <v>2454</v>
      </c>
      <c r="C1898" s="180" t="s">
        <v>4369</v>
      </c>
      <c r="D1898" s="180" t="s">
        <v>4367</v>
      </c>
      <c r="E1898" s="180"/>
    </row>
    <row r="1899" spans="1:5" x14ac:dyDescent="0.25">
      <c r="A1899" s="180" t="s">
        <v>4365</v>
      </c>
      <c r="B1899" s="181">
        <v>2454</v>
      </c>
      <c r="C1899" s="180" t="s">
        <v>4370</v>
      </c>
      <c r="D1899" s="180" t="s">
        <v>4367</v>
      </c>
      <c r="E1899" s="180"/>
    </row>
    <row r="1900" spans="1:5" x14ac:dyDescent="0.25">
      <c r="A1900" s="180" t="s">
        <v>4365</v>
      </c>
      <c r="B1900" s="181">
        <v>2454</v>
      </c>
      <c r="C1900" s="180" t="s">
        <v>4367</v>
      </c>
      <c r="D1900" s="180"/>
      <c r="E1900" s="180"/>
    </row>
    <row r="1901" spans="1:5" x14ac:dyDescent="0.25">
      <c r="A1901" s="180" t="s">
        <v>4365</v>
      </c>
      <c r="B1901" s="181">
        <v>2454</v>
      </c>
      <c r="C1901" s="180" t="s">
        <v>4371</v>
      </c>
      <c r="D1901" s="180" t="s">
        <v>4367</v>
      </c>
      <c r="E1901" s="180"/>
    </row>
    <row r="1902" spans="1:5" x14ac:dyDescent="0.25">
      <c r="A1902" s="180" t="s">
        <v>4365</v>
      </c>
      <c r="B1902" s="181">
        <v>2454</v>
      </c>
      <c r="C1902" s="180" t="s">
        <v>4372</v>
      </c>
      <c r="D1902" s="180" t="s">
        <v>4367</v>
      </c>
      <c r="E1902" s="180"/>
    </row>
    <row r="1903" spans="1:5" x14ac:dyDescent="0.25">
      <c r="A1903" s="180" t="s">
        <v>4373</v>
      </c>
      <c r="B1903" s="181">
        <v>2455</v>
      </c>
      <c r="C1903" s="180" t="s">
        <v>4374</v>
      </c>
      <c r="D1903" s="180" t="s">
        <v>4375</v>
      </c>
      <c r="E1903" s="180"/>
    </row>
    <row r="1904" spans="1:5" x14ac:dyDescent="0.25">
      <c r="A1904" s="180" t="s">
        <v>4373</v>
      </c>
      <c r="B1904" s="181">
        <v>2455</v>
      </c>
      <c r="C1904" s="180" t="s">
        <v>4376</v>
      </c>
      <c r="D1904" s="180" t="s">
        <v>4375</v>
      </c>
      <c r="E1904" s="180"/>
    </row>
    <row r="1905" spans="1:5" x14ac:dyDescent="0.25">
      <c r="A1905" s="180" t="s">
        <v>4373</v>
      </c>
      <c r="B1905" s="181">
        <v>2455</v>
      </c>
      <c r="C1905" s="180" t="s">
        <v>4377</v>
      </c>
      <c r="D1905" s="180" t="s">
        <v>4375</v>
      </c>
      <c r="E1905" s="180"/>
    </row>
    <row r="1906" spans="1:5" x14ac:dyDescent="0.25">
      <c r="A1906" s="180" t="s">
        <v>4373</v>
      </c>
      <c r="B1906" s="181">
        <v>2455</v>
      </c>
      <c r="C1906" s="180" t="s">
        <v>4375</v>
      </c>
      <c r="D1906" s="180"/>
      <c r="E1906" s="180"/>
    </row>
    <row r="1907" spans="1:5" x14ac:dyDescent="0.25">
      <c r="A1907" s="180" t="s">
        <v>4378</v>
      </c>
      <c r="B1907" s="181">
        <v>2456</v>
      </c>
      <c r="C1907" s="180" t="s">
        <v>4379</v>
      </c>
      <c r="D1907" s="180" t="s">
        <v>4380</v>
      </c>
      <c r="E1907" s="180"/>
    </row>
    <row r="1908" spans="1:5" x14ac:dyDescent="0.25">
      <c r="A1908" s="180" t="s">
        <v>4378</v>
      </c>
      <c r="B1908" s="181">
        <v>2456</v>
      </c>
      <c r="C1908" s="180" t="s">
        <v>4380</v>
      </c>
      <c r="D1908" s="180"/>
      <c r="E1908" s="180"/>
    </row>
    <row r="1909" spans="1:5" x14ac:dyDescent="0.25">
      <c r="A1909" s="180" t="s">
        <v>4378</v>
      </c>
      <c r="B1909" s="181">
        <v>2456</v>
      </c>
      <c r="C1909" s="180" t="s">
        <v>4381</v>
      </c>
      <c r="D1909" s="180" t="s">
        <v>4380</v>
      </c>
      <c r="E1909" s="180"/>
    </row>
    <row r="1910" spans="1:5" x14ac:dyDescent="0.25">
      <c r="A1910" s="180" t="s">
        <v>4382</v>
      </c>
      <c r="B1910" s="181">
        <v>2457</v>
      </c>
      <c r="C1910" s="180" t="s">
        <v>4383</v>
      </c>
      <c r="D1910" s="180" t="s">
        <v>4384</v>
      </c>
      <c r="E1910" s="180"/>
    </row>
    <row r="1911" spans="1:5" x14ac:dyDescent="0.25">
      <c r="A1911" s="180" t="s">
        <v>4382</v>
      </c>
      <c r="B1911" s="181">
        <v>2457</v>
      </c>
      <c r="C1911" s="180" t="s">
        <v>4385</v>
      </c>
      <c r="D1911" s="180" t="s">
        <v>4384</v>
      </c>
      <c r="E1911" s="180"/>
    </row>
    <row r="1912" spans="1:5" x14ac:dyDescent="0.25">
      <c r="A1912" s="180" t="s">
        <v>4382</v>
      </c>
      <c r="B1912" s="181">
        <v>2457</v>
      </c>
      <c r="C1912" s="180" t="s">
        <v>4386</v>
      </c>
      <c r="D1912" s="180" t="s">
        <v>4384</v>
      </c>
      <c r="E1912" s="180"/>
    </row>
    <row r="1913" spans="1:5" x14ac:dyDescent="0.25">
      <c r="A1913" s="180" t="s">
        <v>4382</v>
      </c>
      <c r="B1913" s="181">
        <v>2457</v>
      </c>
      <c r="C1913" s="180" t="s">
        <v>4387</v>
      </c>
      <c r="D1913" s="180" t="s">
        <v>4384</v>
      </c>
      <c r="E1913" s="180"/>
    </row>
    <row r="1914" spans="1:5" x14ac:dyDescent="0.25">
      <c r="A1914" s="180" t="s">
        <v>4382</v>
      </c>
      <c r="B1914" s="181">
        <v>2457</v>
      </c>
      <c r="C1914" s="180" t="s">
        <v>4384</v>
      </c>
      <c r="D1914" s="180"/>
      <c r="E1914" s="180"/>
    </row>
    <row r="1915" spans="1:5" x14ac:dyDescent="0.25">
      <c r="A1915" s="180" t="s">
        <v>4382</v>
      </c>
      <c r="B1915" s="181">
        <v>2457</v>
      </c>
      <c r="C1915" s="180" t="s">
        <v>4388</v>
      </c>
      <c r="D1915" s="180" t="s">
        <v>4384</v>
      </c>
      <c r="E1915" s="180"/>
    </row>
    <row r="1916" spans="1:5" x14ac:dyDescent="0.25">
      <c r="A1916" s="180" t="s">
        <v>4389</v>
      </c>
      <c r="B1916" s="181">
        <v>2458</v>
      </c>
      <c r="C1916" s="180" t="s">
        <v>4390</v>
      </c>
      <c r="D1916" s="180" t="s">
        <v>4391</v>
      </c>
      <c r="E1916" s="180"/>
    </row>
    <row r="1917" spans="1:5" x14ac:dyDescent="0.25">
      <c r="A1917" s="180" t="s">
        <v>4389</v>
      </c>
      <c r="B1917" s="181">
        <v>2458</v>
      </c>
      <c r="C1917" s="180" t="s">
        <v>4392</v>
      </c>
      <c r="D1917" s="180" t="s">
        <v>4391</v>
      </c>
      <c r="E1917" s="180"/>
    </row>
    <row r="1918" spans="1:5" x14ac:dyDescent="0.25">
      <c r="A1918" s="180" t="s">
        <v>4389</v>
      </c>
      <c r="B1918" s="181">
        <v>2458</v>
      </c>
      <c r="C1918" s="180" t="s">
        <v>4393</v>
      </c>
      <c r="D1918" s="180" t="s">
        <v>4391</v>
      </c>
      <c r="E1918" s="180"/>
    </row>
    <row r="1919" spans="1:5" x14ac:dyDescent="0.25">
      <c r="A1919" s="180" t="s">
        <v>4389</v>
      </c>
      <c r="B1919" s="181">
        <v>2458</v>
      </c>
      <c r="C1919" s="180" t="s">
        <v>4391</v>
      </c>
      <c r="D1919" s="180"/>
      <c r="E1919" s="180"/>
    </row>
    <row r="1920" spans="1:5" x14ac:dyDescent="0.25">
      <c r="A1920" s="180" t="s">
        <v>4389</v>
      </c>
      <c r="B1920" s="181">
        <v>2458</v>
      </c>
      <c r="C1920" s="180" t="s">
        <v>4394</v>
      </c>
      <c r="D1920" s="180" t="s">
        <v>4391</v>
      </c>
      <c r="E1920" s="180"/>
    </row>
    <row r="1921" spans="1:5" x14ac:dyDescent="0.25">
      <c r="A1921" s="180" t="s">
        <v>4395</v>
      </c>
      <c r="B1921" s="181">
        <v>2459</v>
      </c>
      <c r="C1921" s="180" t="s">
        <v>4396</v>
      </c>
      <c r="D1921" s="180" t="s">
        <v>4397</v>
      </c>
      <c r="E1921" s="180"/>
    </row>
    <row r="1922" spans="1:5" x14ac:dyDescent="0.25">
      <c r="A1922" s="180" t="s">
        <v>4395</v>
      </c>
      <c r="B1922" s="181">
        <v>2459</v>
      </c>
      <c r="C1922" s="180" t="s">
        <v>4397</v>
      </c>
      <c r="D1922" s="180"/>
      <c r="E1922" s="180"/>
    </row>
    <row r="1923" spans="1:5" x14ac:dyDescent="0.25">
      <c r="A1923" s="180" t="s">
        <v>4395</v>
      </c>
      <c r="B1923" s="181">
        <v>2459</v>
      </c>
      <c r="C1923" s="180" t="s">
        <v>4398</v>
      </c>
      <c r="D1923" s="180" t="s">
        <v>4397</v>
      </c>
      <c r="E1923" s="180"/>
    </row>
    <row r="1924" spans="1:5" x14ac:dyDescent="0.25">
      <c r="A1924" s="180" t="s">
        <v>4399</v>
      </c>
      <c r="B1924" s="181">
        <v>2460</v>
      </c>
      <c r="C1924" s="180" t="s">
        <v>4400</v>
      </c>
      <c r="D1924" s="180" t="s">
        <v>4401</v>
      </c>
      <c r="E1924" s="180"/>
    </row>
    <row r="1925" spans="1:5" x14ac:dyDescent="0.25">
      <c r="A1925" s="180" t="s">
        <v>4399</v>
      </c>
      <c r="B1925" s="181">
        <v>2460</v>
      </c>
      <c r="C1925" s="180" t="s">
        <v>4402</v>
      </c>
      <c r="D1925" s="180" t="s">
        <v>4401</v>
      </c>
      <c r="E1925" s="180"/>
    </row>
    <row r="1926" spans="1:5" x14ac:dyDescent="0.25">
      <c r="A1926" s="180" t="s">
        <v>4399</v>
      </c>
      <c r="B1926" s="181">
        <v>2460</v>
      </c>
      <c r="C1926" s="180" t="s">
        <v>4403</v>
      </c>
      <c r="D1926" s="180" t="s">
        <v>4401</v>
      </c>
      <c r="E1926" s="180"/>
    </row>
    <row r="1927" spans="1:5" x14ac:dyDescent="0.25">
      <c r="A1927" s="180" t="s">
        <v>4399</v>
      </c>
      <c r="B1927" s="181">
        <v>2460</v>
      </c>
      <c r="C1927" s="180" t="s">
        <v>4404</v>
      </c>
      <c r="D1927" s="180" t="s">
        <v>4401</v>
      </c>
      <c r="E1927" s="180"/>
    </row>
    <row r="1928" spans="1:5" x14ac:dyDescent="0.25">
      <c r="A1928" s="180" t="s">
        <v>4399</v>
      </c>
      <c r="B1928" s="181">
        <v>2460</v>
      </c>
      <c r="C1928" s="180" t="s">
        <v>4405</v>
      </c>
      <c r="D1928" s="180" t="s">
        <v>4401</v>
      </c>
      <c r="E1928" s="180"/>
    </row>
    <row r="1929" spans="1:5" x14ac:dyDescent="0.25">
      <c r="A1929" s="180" t="s">
        <v>4399</v>
      </c>
      <c r="B1929" s="181">
        <v>2460</v>
      </c>
      <c r="C1929" s="180" t="s">
        <v>4401</v>
      </c>
      <c r="D1929" s="180"/>
      <c r="E1929" s="180"/>
    </row>
    <row r="1930" spans="1:5" x14ac:dyDescent="0.25">
      <c r="A1930" s="180" t="s">
        <v>4406</v>
      </c>
      <c r="B1930" s="181">
        <v>2461</v>
      </c>
      <c r="C1930" s="180" t="s">
        <v>4407</v>
      </c>
      <c r="D1930" s="180"/>
      <c r="E1930" s="180"/>
    </row>
    <row r="1931" spans="1:5" x14ac:dyDescent="0.25">
      <c r="A1931" s="180" t="s">
        <v>4406</v>
      </c>
      <c r="B1931" s="181">
        <v>2461</v>
      </c>
      <c r="C1931" s="180" t="s">
        <v>4408</v>
      </c>
      <c r="D1931" s="180" t="s">
        <v>4407</v>
      </c>
      <c r="E1931" s="180"/>
    </row>
    <row r="1932" spans="1:5" x14ac:dyDescent="0.25">
      <c r="A1932" s="180" t="s">
        <v>4406</v>
      </c>
      <c r="B1932" s="181">
        <v>2461</v>
      </c>
      <c r="C1932" s="180" t="s">
        <v>4409</v>
      </c>
      <c r="D1932" s="180" t="s">
        <v>4407</v>
      </c>
      <c r="E1932" s="180"/>
    </row>
    <row r="1933" spans="1:5" x14ac:dyDescent="0.25">
      <c r="A1933" s="180" t="s">
        <v>4410</v>
      </c>
      <c r="B1933" s="181">
        <v>2462</v>
      </c>
      <c r="C1933" s="180" t="s">
        <v>4411</v>
      </c>
      <c r="D1933" s="180" t="s">
        <v>4412</v>
      </c>
      <c r="E1933" s="180"/>
    </row>
    <row r="1934" spans="1:5" x14ac:dyDescent="0.25">
      <c r="A1934" s="180" t="s">
        <v>4410</v>
      </c>
      <c r="B1934" s="181">
        <v>2462</v>
      </c>
      <c r="C1934" s="180" t="s">
        <v>4412</v>
      </c>
      <c r="D1934" s="180"/>
      <c r="E1934" s="180"/>
    </row>
    <row r="1935" spans="1:5" x14ac:dyDescent="0.25">
      <c r="A1935" s="180" t="s">
        <v>4410</v>
      </c>
      <c r="B1935" s="181">
        <v>2462</v>
      </c>
      <c r="C1935" s="180" t="s">
        <v>4413</v>
      </c>
      <c r="D1935" s="180" t="s">
        <v>4412</v>
      </c>
      <c r="E1935" s="180"/>
    </row>
    <row r="1936" spans="1:5" x14ac:dyDescent="0.25">
      <c r="A1936" s="180" t="s">
        <v>4410</v>
      </c>
      <c r="B1936" s="181">
        <v>2462</v>
      </c>
      <c r="C1936" s="180" t="s">
        <v>4414</v>
      </c>
      <c r="D1936" s="180" t="s">
        <v>4412</v>
      </c>
      <c r="E1936" s="180"/>
    </row>
    <row r="1937" spans="1:5" x14ac:dyDescent="0.25">
      <c r="A1937" s="180" t="s">
        <v>4415</v>
      </c>
      <c r="B1937" s="181">
        <v>2463</v>
      </c>
      <c r="C1937" s="180" t="s">
        <v>4416</v>
      </c>
      <c r="D1937" s="180" t="s">
        <v>4417</v>
      </c>
      <c r="E1937" s="180"/>
    </row>
    <row r="1938" spans="1:5" x14ac:dyDescent="0.25">
      <c r="A1938" s="180" t="s">
        <v>4415</v>
      </c>
      <c r="B1938" s="181">
        <v>2463</v>
      </c>
      <c r="C1938" s="180" t="s">
        <v>4418</v>
      </c>
      <c r="D1938" s="180" t="s">
        <v>4417</v>
      </c>
      <c r="E1938" s="180"/>
    </row>
    <row r="1939" spans="1:5" x14ac:dyDescent="0.25">
      <c r="A1939" s="180" t="s">
        <v>4415</v>
      </c>
      <c r="B1939" s="181">
        <v>2463</v>
      </c>
      <c r="C1939" s="180" t="s">
        <v>4417</v>
      </c>
      <c r="D1939" s="180"/>
      <c r="E1939" s="180"/>
    </row>
    <row r="1940" spans="1:5" x14ac:dyDescent="0.25">
      <c r="A1940" s="180" t="s">
        <v>4415</v>
      </c>
      <c r="B1940" s="181">
        <v>2463</v>
      </c>
      <c r="C1940" s="180" t="s">
        <v>4419</v>
      </c>
      <c r="D1940" s="180" t="s">
        <v>4417</v>
      </c>
      <c r="E1940" s="180"/>
    </row>
    <row r="1941" spans="1:5" x14ac:dyDescent="0.25">
      <c r="A1941" s="180" t="s">
        <v>4415</v>
      </c>
      <c r="B1941" s="181">
        <v>2463</v>
      </c>
      <c r="C1941" s="180" t="s">
        <v>4420</v>
      </c>
      <c r="D1941" s="180" t="s">
        <v>4417</v>
      </c>
      <c r="E1941" s="180"/>
    </row>
    <row r="1942" spans="1:5" x14ac:dyDescent="0.25">
      <c r="A1942" s="180" t="s">
        <v>4415</v>
      </c>
      <c r="B1942" s="181">
        <v>2463</v>
      </c>
      <c r="C1942" s="180" t="s">
        <v>4421</v>
      </c>
      <c r="D1942" s="180" t="s">
        <v>4417</v>
      </c>
      <c r="E1942" s="180"/>
    </row>
    <row r="1943" spans="1:5" x14ac:dyDescent="0.25">
      <c r="A1943" s="180" t="s">
        <v>4422</v>
      </c>
      <c r="B1943" s="181">
        <v>2464</v>
      </c>
      <c r="C1943" s="180" t="s">
        <v>4423</v>
      </c>
      <c r="D1943" s="180" t="s">
        <v>4424</v>
      </c>
      <c r="E1943" s="180"/>
    </row>
    <row r="1944" spans="1:5" x14ac:dyDescent="0.25">
      <c r="A1944" s="180" t="s">
        <v>4422</v>
      </c>
      <c r="B1944" s="181">
        <v>2464</v>
      </c>
      <c r="C1944" s="180" t="s">
        <v>4425</v>
      </c>
      <c r="D1944" s="180" t="s">
        <v>4424</v>
      </c>
      <c r="E1944" s="180"/>
    </row>
    <row r="1945" spans="1:5" x14ac:dyDescent="0.25">
      <c r="A1945" s="180" t="s">
        <v>4422</v>
      </c>
      <c r="B1945" s="181">
        <v>2464</v>
      </c>
      <c r="C1945" s="180" t="s">
        <v>4426</v>
      </c>
      <c r="D1945" s="180" t="s">
        <v>4424</v>
      </c>
      <c r="E1945" s="180"/>
    </row>
    <row r="1946" spans="1:5" x14ac:dyDescent="0.25">
      <c r="A1946" s="180" t="s">
        <v>4422</v>
      </c>
      <c r="B1946" s="181">
        <v>2464</v>
      </c>
      <c r="C1946" s="180" t="s">
        <v>4427</v>
      </c>
      <c r="D1946" s="180" t="s">
        <v>4424</v>
      </c>
      <c r="E1946" s="180"/>
    </row>
    <row r="1947" spans="1:5" x14ac:dyDescent="0.25">
      <c r="A1947" s="180" t="s">
        <v>4422</v>
      </c>
      <c r="B1947" s="181">
        <v>2464</v>
      </c>
      <c r="C1947" s="180" t="s">
        <v>4428</v>
      </c>
      <c r="D1947" s="180" t="s">
        <v>4424</v>
      </c>
      <c r="E1947" s="180"/>
    </row>
    <row r="1948" spans="1:5" x14ac:dyDescent="0.25">
      <c r="A1948" s="180" t="s">
        <v>4422</v>
      </c>
      <c r="B1948" s="181">
        <v>2464</v>
      </c>
      <c r="C1948" s="180" t="s">
        <v>4429</v>
      </c>
      <c r="D1948" s="180" t="s">
        <v>4424</v>
      </c>
      <c r="E1948" s="180"/>
    </row>
    <row r="1949" spans="1:5" x14ac:dyDescent="0.25">
      <c r="A1949" s="180" t="s">
        <v>4422</v>
      </c>
      <c r="B1949" s="181">
        <v>2464</v>
      </c>
      <c r="C1949" s="180" t="s">
        <v>4424</v>
      </c>
      <c r="D1949" s="180"/>
      <c r="E1949" s="180"/>
    </row>
    <row r="1950" spans="1:5" x14ac:dyDescent="0.25">
      <c r="A1950" s="180" t="s">
        <v>4430</v>
      </c>
      <c r="B1950" s="181">
        <v>2465</v>
      </c>
      <c r="C1950" s="180" t="s">
        <v>4431</v>
      </c>
      <c r="D1950" s="180" t="s">
        <v>4432</v>
      </c>
      <c r="E1950" s="180"/>
    </row>
    <row r="1951" spans="1:5" x14ac:dyDescent="0.25">
      <c r="A1951" s="180" t="s">
        <v>4430</v>
      </c>
      <c r="B1951" s="181">
        <v>2465</v>
      </c>
      <c r="C1951" s="180" t="s">
        <v>4433</v>
      </c>
      <c r="D1951" s="180" t="s">
        <v>4432</v>
      </c>
      <c r="E1951" s="180"/>
    </row>
    <row r="1952" spans="1:5" x14ac:dyDescent="0.25">
      <c r="A1952" s="180" t="s">
        <v>4430</v>
      </c>
      <c r="B1952" s="181">
        <v>2465</v>
      </c>
      <c r="C1952" s="180" t="s">
        <v>4434</v>
      </c>
      <c r="D1952" s="180" t="s">
        <v>4432</v>
      </c>
      <c r="E1952" s="180"/>
    </row>
    <row r="1953" spans="1:5" x14ac:dyDescent="0.25">
      <c r="A1953" s="180" t="s">
        <v>4430</v>
      </c>
      <c r="B1953" s="181">
        <v>2465</v>
      </c>
      <c r="C1953" s="180" t="s">
        <v>4435</v>
      </c>
      <c r="D1953" s="180" t="s">
        <v>4432</v>
      </c>
      <c r="E1953" s="180"/>
    </row>
    <row r="1954" spans="1:5" x14ac:dyDescent="0.25">
      <c r="A1954" s="180" t="s">
        <v>4430</v>
      </c>
      <c r="B1954" s="181">
        <v>2465</v>
      </c>
      <c r="C1954" s="180" t="s">
        <v>4432</v>
      </c>
      <c r="D1954" s="180"/>
      <c r="E1954" s="180"/>
    </row>
    <row r="1955" spans="1:5" x14ac:dyDescent="0.25">
      <c r="A1955" s="180" t="s">
        <v>4430</v>
      </c>
      <c r="B1955" s="181">
        <v>2465</v>
      </c>
      <c r="C1955" s="180" t="s">
        <v>4436</v>
      </c>
      <c r="D1955" s="180" t="s">
        <v>4432</v>
      </c>
      <c r="E1955" s="180"/>
    </row>
    <row r="1956" spans="1:5" x14ac:dyDescent="0.25">
      <c r="A1956" s="180" t="s">
        <v>4430</v>
      </c>
      <c r="B1956" s="181">
        <v>2465</v>
      </c>
      <c r="C1956" s="180" t="s">
        <v>4437</v>
      </c>
      <c r="D1956" s="180" t="s">
        <v>4432</v>
      </c>
      <c r="E1956" s="180"/>
    </row>
    <row r="1957" spans="1:5" x14ac:dyDescent="0.25">
      <c r="A1957" s="180" t="s">
        <v>4438</v>
      </c>
      <c r="B1957" s="181">
        <v>2466</v>
      </c>
      <c r="C1957" s="180" t="s">
        <v>4439</v>
      </c>
      <c r="D1957" s="180" t="s">
        <v>4440</v>
      </c>
      <c r="E1957" s="180"/>
    </row>
    <row r="1958" spans="1:5" x14ac:dyDescent="0.25">
      <c r="A1958" s="180" t="s">
        <v>4438</v>
      </c>
      <c r="B1958" s="181">
        <v>2466</v>
      </c>
      <c r="C1958" s="180" t="s">
        <v>4441</v>
      </c>
      <c r="D1958" s="180" t="s">
        <v>4440</v>
      </c>
      <c r="E1958" s="180"/>
    </row>
    <row r="1959" spans="1:5" x14ac:dyDescent="0.25">
      <c r="A1959" s="180" t="s">
        <v>4438</v>
      </c>
      <c r="B1959" s="181">
        <v>2466</v>
      </c>
      <c r="C1959" s="180" t="s">
        <v>4440</v>
      </c>
      <c r="D1959" s="180"/>
      <c r="E1959" s="180"/>
    </row>
    <row r="1960" spans="1:5" x14ac:dyDescent="0.25">
      <c r="A1960" s="180" t="s">
        <v>4442</v>
      </c>
      <c r="B1960" s="181">
        <v>2467</v>
      </c>
      <c r="C1960" s="180" t="s">
        <v>4443</v>
      </c>
      <c r="D1960" s="180" t="s">
        <v>4444</v>
      </c>
      <c r="E1960" s="180"/>
    </row>
    <row r="1961" spans="1:5" x14ac:dyDescent="0.25">
      <c r="A1961" s="180" t="s">
        <v>4442</v>
      </c>
      <c r="B1961" s="181">
        <v>2467</v>
      </c>
      <c r="C1961" s="180" t="s">
        <v>4445</v>
      </c>
      <c r="D1961" s="180" t="s">
        <v>4444</v>
      </c>
      <c r="E1961" s="180"/>
    </row>
    <row r="1962" spans="1:5" x14ac:dyDescent="0.25">
      <c r="A1962" s="180" t="s">
        <v>4442</v>
      </c>
      <c r="B1962" s="181">
        <v>2467</v>
      </c>
      <c r="C1962" s="180" t="s">
        <v>4446</v>
      </c>
      <c r="D1962" s="180" t="s">
        <v>4444</v>
      </c>
      <c r="E1962" s="180"/>
    </row>
    <row r="1963" spans="1:5" x14ac:dyDescent="0.25">
      <c r="A1963" s="180" t="s">
        <v>4442</v>
      </c>
      <c r="B1963" s="181">
        <v>2467</v>
      </c>
      <c r="C1963" s="180" t="s">
        <v>4444</v>
      </c>
      <c r="D1963" s="180"/>
      <c r="E1963" s="180"/>
    </row>
    <row r="1964" spans="1:5" x14ac:dyDescent="0.25">
      <c r="A1964" s="180" t="s">
        <v>4442</v>
      </c>
      <c r="B1964" s="181">
        <v>2467</v>
      </c>
      <c r="C1964" s="180" t="s">
        <v>4447</v>
      </c>
      <c r="D1964" s="180" t="s">
        <v>4444</v>
      </c>
      <c r="E1964" s="180"/>
    </row>
    <row r="1965" spans="1:5" x14ac:dyDescent="0.25">
      <c r="A1965" s="180" t="s">
        <v>4442</v>
      </c>
      <c r="B1965" s="181">
        <v>2467</v>
      </c>
      <c r="C1965" s="180" t="s">
        <v>4448</v>
      </c>
      <c r="D1965" s="180" t="s">
        <v>4444</v>
      </c>
      <c r="E1965" s="180"/>
    </row>
    <row r="1966" spans="1:5" x14ac:dyDescent="0.25">
      <c r="A1966" s="180" t="s">
        <v>4442</v>
      </c>
      <c r="B1966" s="181">
        <v>2467</v>
      </c>
      <c r="C1966" s="180" t="s">
        <v>4449</v>
      </c>
      <c r="D1966" s="180" t="s">
        <v>4444</v>
      </c>
      <c r="E1966" s="180"/>
    </row>
    <row r="1967" spans="1:5" x14ac:dyDescent="0.25">
      <c r="A1967" s="180" t="s">
        <v>4442</v>
      </c>
      <c r="B1967" s="181">
        <v>2467</v>
      </c>
      <c r="C1967" s="180" t="s">
        <v>4450</v>
      </c>
      <c r="D1967" s="180" t="s">
        <v>4444</v>
      </c>
      <c r="E1967" s="180"/>
    </row>
    <row r="1968" spans="1:5" x14ac:dyDescent="0.25">
      <c r="A1968" s="180" t="s">
        <v>4451</v>
      </c>
      <c r="B1968" s="181">
        <v>2468</v>
      </c>
      <c r="C1968" s="180" t="s">
        <v>4452</v>
      </c>
      <c r="D1968" s="180" t="s">
        <v>4453</v>
      </c>
      <c r="E1968" s="180"/>
    </row>
    <row r="1969" spans="1:5" x14ac:dyDescent="0.25">
      <c r="A1969" s="180" t="s">
        <v>4451</v>
      </c>
      <c r="B1969" s="181">
        <v>2468</v>
      </c>
      <c r="C1969" s="180" t="s">
        <v>4454</v>
      </c>
      <c r="D1969" s="180" t="s">
        <v>4453</v>
      </c>
      <c r="E1969" s="180"/>
    </row>
    <row r="1970" spans="1:5" x14ac:dyDescent="0.25">
      <c r="A1970" s="180" t="s">
        <v>4451</v>
      </c>
      <c r="B1970" s="181">
        <v>2468</v>
      </c>
      <c r="C1970" s="180" t="s">
        <v>4455</v>
      </c>
      <c r="D1970" s="180" t="s">
        <v>4453</v>
      </c>
      <c r="E1970" s="180"/>
    </row>
    <row r="1971" spans="1:5" x14ac:dyDescent="0.25">
      <c r="A1971" s="180" t="s">
        <v>4451</v>
      </c>
      <c r="B1971" s="181">
        <v>2468</v>
      </c>
      <c r="C1971" s="180" t="s">
        <v>4453</v>
      </c>
      <c r="D1971" s="180"/>
      <c r="E1971" s="180"/>
    </row>
    <row r="1972" spans="1:5" x14ac:dyDescent="0.25">
      <c r="A1972" s="180" t="s">
        <v>4451</v>
      </c>
      <c r="B1972" s="181">
        <v>2468</v>
      </c>
      <c r="C1972" s="180" t="s">
        <v>4456</v>
      </c>
      <c r="D1972" s="180" t="s">
        <v>4453</v>
      </c>
      <c r="E1972" s="180"/>
    </row>
    <row r="1973" spans="1:5" x14ac:dyDescent="0.25">
      <c r="A1973" s="180" t="s">
        <v>4451</v>
      </c>
      <c r="B1973" s="181">
        <v>2468</v>
      </c>
      <c r="C1973" s="180" t="s">
        <v>4457</v>
      </c>
      <c r="D1973" s="180" t="s">
        <v>4453</v>
      </c>
      <c r="E1973" s="180"/>
    </row>
    <row r="1974" spans="1:5" x14ac:dyDescent="0.25">
      <c r="A1974" s="180" t="s">
        <v>4451</v>
      </c>
      <c r="B1974" s="181">
        <v>2468</v>
      </c>
      <c r="C1974" s="180" t="s">
        <v>4458</v>
      </c>
      <c r="D1974" s="180" t="s">
        <v>4453</v>
      </c>
      <c r="E1974" s="180"/>
    </row>
    <row r="1975" spans="1:5" x14ac:dyDescent="0.25">
      <c r="A1975" s="180" t="s">
        <v>4451</v>
      </c>
      <c r="B1975" s="181">
        <v>2468</v>
      </c>
      <c r="C1975" s="180" t="s">
        <v>4459</v>
      </c>
      <c r="D1975" s="180" t="s">
        <v>4453</v>
      </c>
      <c r="E1975" s="180"/>
    </row>
    <row r="1976" spans="1:5" x14ac:dyDescent="0.25">
      <c r="A1976" s="180" t="s">
        <v>4460</v>
      </c>
      <c r="B1976" s="181">
        <v>2469</v>
      </c>
      <c r="C1976" s="180" t="s">
        <v>4461</v>
      </c>
      <c r="D1976" s="180" t="s">
        <v>4462</v>
      </c>
      <c r="E1976" s="180"/>
    </row>
    <row r="1977" spans="1:5" x14ac:dyDescent="0.25">
      <c r="A1977" s="180" t="s">
        <v>4460</v>
      </c>
      <c r="B1977" s="181">
        <v>2469</v>
      </c>
      <c r="C1977" s="180" t="s">
        <v>4463</v>
      </c>
      <c r="D1977" s="180" t="s">
        <v>4462</v>
      </c>
      <c r="E1977" s="180"/>
    </row>
    <row r="1978" spans="1:5" x14ac:dyDescent="0.25">
      <c r="A1978" s="180" t="s">
        <v>4460</v>
      </c>
      <c r="B1978" s="181">
        <v>2469</v>
      </c>
      <c r="C1978" s="180" t="s">
        <v>4464</v>
      </c>
      <c r="D1978" s="180" t="s">
        <v>4462</v>
      </c>
      <c r="E1978" s="180"/>
    </row>
    <row r="1979" spans="1:5" x14ac:dyDescent="0.25">
      <c r="A1979" s="180" t="s">
        <v>4460</v>
      </c>
      <c r="B1979" s="181">
        <v>2469</v>
      </c>
      <c r="C1979" s="180" t="s">
        <v>4462</v>
      </c>
      <c r="D1979" s="180"/>
      <c r="E1979" s="180"/>
    </row>
    <row r="1980" spans="1:5" x14ac:dyDescent="0.25">
      <c r="A1980" s="180" t="s">
        <v>4460</v>
      </c>
      <c r="B1980" s="181">
        <v>2469</v>
      </c>
      <c r="C1980" s="180" t="s">
        <v>4465</v>
      </c>
      <c r="D1980" s="180" t="s">
        <v>4462</v>
      </c>
      <c r="E1980" s="180"/>
    </row>
    <row r="1981" spans="1:5" x14ac:dyDescent="0.25">
      <c r="A1981" s="180" t="s">
        <v>4460</v>
      </c>
      <c r="B1981" s="181">
        <v>2469</v>
      </c>
      <c r="C1981" s="180" t="s">
        <v>4466</v>
      </c>
      <c r="D1981" s="180" t="s">
        <v>4462</v>
      </c>
      <c r="E1981" s="180"/>
    </row>
    <row r="1982" spans="1:5" x14ac:dyDescent="0.25">
      <c r="A1982" s="180" t="s">
        <v>4467</v>
      </c>
      <c r="B1982" s="181">
        <v>2470</v>
      </c>
      <c r="C1982" s="180" t="s">
        <v>4468</v>
      </c>
      <c r="D1982" s="180" t="s">
        <v>4469</v>
      </c>
      <c r="E1982" s="180"/>
    </row>
    <row r="1983" spans="1:5" x14ac:dyDescent="0.25">
      <c r="A1983" s="180" t="s">
        <v>4467</v>
      </c>
      <c r="B1983" s="181">
        <v>2470</v>
      </c>
      <c r="C1983" s="180" t="s">
        <v>4470</v>
      </c>
      <c r="D1983" s="180" t="s">
        <v>4469</v>
      </c>
      <c r="E1983" s="180"/>
    </row>
    <row r="1984" spans="1:5" x14ac:dyDescent="0.25">
      <c r="A1984" s="180" t="s">
        <v>4467</v>
      </c>
      <c r="B1984" s="181">
        <v>2470</v>
      </c>
      <c r="C1984" s="180" t="s">
        <v>4471</v>
      </c>
      <c r="D1984" s="180" t="s">
        <v>4469</v>
      </c>
      <c r="E1984" s="180"/>
    </row>
    <row r="1985" spans="1:5" x14ac:dyDescent="0.25">
      <c r="A1985" s="180" t="s">
        <v>4467</v>
      </c>
      <c r="B1985" s="181">
        <v>2470</v>
      </c>
      <c r="C1985" s="180" t="s">
        <v>4472</v>
      </c>
      <c r="D1985" s="180" t="s">
        <v>4469</v>
      </c>
      <c r="E1985" s="180"/>
    </row>
    <row r="1986" spans="1:5" x14ac:dyDescent="0.25">
      <c r="A1986" s="180" t="s">
        <v>4467</v>
      </c>
      <c r="B1986" s="181">
        <v>2470</v>
      </c>
      <c r="C1986" s="180" t="s">
        <v>4473</v>
      </c>
      <c r="D1986" s="180" t="s">
        <v>4469</v>
      </c>
      <c r="E1986" s="180"/>
    </row>
    <row r="1987" spans="1:5" x14ac:dyDescent="0.25">
      <c r="A1987" s="180" t="s">
        <v>4467</v>
      </c>
      <c r="B1987" s="181">
        <v>2470</v>
      </c>
      <c r="C1987" s="180" t="s">
        <v>4469</v>
      </c>
      <c r="D1987" s="180"/>
      <c r="E1987" s="180"/>
    </row>
    <row r="1988" spans="1:5" x14ac:dyDescent="0.25">
      <c r="A1988" s="180" t="s">
        <v>4467</v>
      </c>
      <c r="B1988" s="181">
        <v>2470</v>
      </c>
      <c r="C1988" s="180" t="s">
        <v>4474</v>
      </c>
      <c r="D1988" s="180" t="s">
        <v>4469</v>
      </c>
      <c r="E1988" s="180"/>
    </row>
    <row r="1989" spans="1:5" x14ac:dyDescent="0.25">
      <c r="A1989" s="180" t="s">
        <v>4467</v>
      </c>
      <c r="B1989" s="181">
        <v>2470</v>
      </c>
      <c r="C1989" s="180" t="s">
        <v>4475</v>
      </c>
      <c r="D1989" s="180" t="s">
        <v>4469</v>
      </c>
      <c r="E1989" s="180"/>
    </row>
    <row r="1990" spans="1:5" x14ac:dyDescent="0.25">
      <c r="A1990" s="180" t="s">
        <v>4476</v>
      </c>
      <c r="B1990" s="181">
        <v>2471</v>
      </c>
      <c r="C1990" s="180" t="s">
        <v>4477</v>
      </c>
      <c r="D1990" s="180" t="s">
        <v>4478</v>
      </c>
      <c r="E1990" s="180"/>
    </row>
    <row r="1991" spans="1:5" x14ac:dyDescent="0.25">
      <c r="A1991" s="180" t="s">
        <v>4476</v>
      </c>
      <c r="B1991" s="181">
        <v>2471</v>
      </c>
      <c r="C1991" s="180" t="s">
        <v>4479</v>
      </c>
      <c r="D1991" s="180" t="s">
        <v>4478</v>
      </c>
      <c r="E1991" s="180"/>
    </row>
    <row r="1992" spans="1:5" x14ac:dyDescent="0.25">
      <c r="A1992" s="180" t="s">
        <v>4476</v>
      </c>
      <c r="B1992" s="181">
        <v>2471</v>
      </c>
      <c r="C1992" s="180" t="s">
        <v>4480</v>
      </c>
      <c r="D1992" s="180" t="s">
        <v>4478</v>
      </c>
      <c r="E1992" s="180"/>
    </row>
    <row r="1993" spans="1:5" x14ac:dyDescent="0.25">
      <c r="A1993" s="180" t="s">
        <v>4476</v>
      </c>
      <c r="B1993" s="181">
        <v>2471</v>
      </c>
      <c r="C1993" s="180" t="s">
        <v>4478</v>
      </c>
      <c r="D1993" s="180"/>
      <c r="E1993" s="180"/>
    </row>
    <row r="1994" spans="1:5" x14ac:dyDescent="0.25">
      <c r="A1994" s="180" t="s">
        <v>4476</v>
      </c>
      <c r="B1994" s="181">
        <v>2471</v>
      </c>
      <c r="C1994" s="180" t="s">
        <v>4481</v>
      </c>
      <c r="D1994" s="180" t="s">
        <v>4478</v>
      </c>
      <c r="E1994" s="180"/>
    </row>
    <row r="1995" spans="1:5" x14ac:dyDescent="0.25">
      <c r="A1995" s="180" t="s">
        <v>4482</v>
      </c>
      <c r="B1995" s="181">
        <v>2472</v>
      </c>
      <c r="C1995" s="180" t="s">
        <v>4483</v>
      </c>
      <c r="D1995" s="180" t="s">
        <v>4484</v>
      </c>
      <c r="E1995" s="180"/>
    </row>
    <row r="1996" spans="1:5" x14ac:dyDescent="0.25">
      <c r="A1996" s="180" t="s">
        <v>4482</v>
      </c>
      <c r="B1996" s="181">
        <v>2472</v>
      </c>
      <c r="C1996" s="180" t="s">
        <v>4485</v>
      </c>
      <c r="D1996" s="180" t="s">
        <v>4484</v>
      </c>
      <c r="E1996" s="180"/>
    </row>
    <row r="1997" spans="1:5" x14ac:dyDescent="0.25">
      <c r="A1997" s="180" t="s">
        <v>4482</v>
      </c>
      <c r="B1997" s="181">
        <v>2472</v>
      </c>
      <c r="C1997" s="180" t="s">
        <v>4486</v>
      </c>
      <c r="D1997" s="180" t="s">
        <v>4484</v>
      </c>
      <c r="E1997" s="180"/>
    </row>
    <row r="1998" spans="1:5" x14ac:dyDescent="0.25">
      <c r="A1998" s="180" t="s">
        <v>4482</v>
      </c>
      <c r="B1998" s="181">
        <v>2472</v>
      </c>
      <c r="C1998" s="180" t="s">
        <v>4487</v>
      </c>
      <c r="D1998" s="180" t="s">
        <v>4484</v>
      </c>
      <c r="E1998" s="180"/>
    </row>
    <row r="1999" spans="1:5" x14ac:dyDescent="0.25">
      <c r="A1999" s="180" t="s">
        <v>4482</v>
      </c>
      <c r="B1999" s="181">
        <v>2472</v>
      </c>
      <c r="C1999" s="180" t="s">
        <v>4484</v>
      </c>
      <c r="D1999" s="180"/>
      <c r="E1999" s="180"/>
    </row>
    <row r="2000" spans="1:5" x14ac:dyDescent="0.25">
      <c r="A2000" s="180" t="s">
        <v>4488</v>
      </c>
      <c r="B2000" s="181">
        <v>2473</v>
      </c>
      <c r="C2000" s="180" t="s">
        <v>4489</v>
      </c>
      <c r="D2000" s="180" t="s">
        <v>4490</v>
      </c>
      <c r="E2000" s="180"/>
    </row>
    <row r="2001" spans="1:5" x14ac:dyDescent="0.25">
      <c r="A2001" s="180" t="s">
        <v>4488</v>
      </c>
      <c r="B2001" s="181">
        <v>2473</v>
      </c>
      <c r="C2001" s="180" t="s">
        <v>4491</v>
      </c>
      <c r="D2001" s="180" t="s">
        <v>4490</v>
      </c>
      <c r="E2001" s="180"/>
    </row>
    <row r="2002" spans="1:5" x14ac:dyDescent="0.25">
      <c r="A2002" s="180" t="s">
        <v>4488</v>
      </c>
      <c r="B2002" s="181">
        <v>2473</v>
      </c>
      <c r="C2002" s="180" t="s">
        <v>4490</v>
      </c>
      <c r="D2002" s="180"/>
      <c r="E2002" s="180"/>
    </row>
    <row r="2003" spans="1:5" x14ac:dyDescent="0.25">
      <c r="A2003" s="180" t="s">
        <v>4488</v>
      </c>
      <c r="B2003" s="181">
        <v>2473</v>
      </c>
      <c r="C2003" s="180" t="s">
        <v>4492</v>
      </c>
      <c r="D2003" s="180" t="s">
        <v>4490</v>
      </c>
      <c r="E2003" s="180"/>
    </row>
    <row r="2004" spans="1:5" x14ac:dyDescent="0.25">
      <c r="A2004" s="180" t="s">
        <v>4488</v>
      </c>
      <c r="B2004" s="181">
        <v>2473</v>
      </c>
      <c r="C2004" s="180" t="s">
        <v>4493</v>
      </c>
      <c r="D2004" s="180" t="s">
        <v>4490</v>
      </c>
      <c r="E2004" s="180"/>
    </row>
    <row r="2005" spans="1:5" x14ac:dyDescent="0.25">
      <c r="A2005" s="180" t="s">
        <v>4494</v>
      </c>
      <c r="B2005" s="181">
        <v>2474</v>
      </c>
      <c r="C2005" s="180" t="s">
        <v>4495</v>
      </c>
      <c r="D2005" s="180"/>
      <c r="E2005" s="180"/>
    </row>
    <row r="2006" spans="1:5" x14ac:dyDescent="0.25">
      <c r="A2006" s="180" t="s">
        <v>4494</v>
      </c>
      <c r="B2006" s="181">
        <v>2474</v>
      </c>
      <c r="C2006" s="180" t="s">
        <v>4496</v>
      </c>
      <c r="D2006" s="180" t="s">
        <v>4495</v>
      </c>
      <c r="E2006" s="180"/>
    </row>
    <row r="2007" spans="1:5" x14ac:dyDescent="0.25">
      <c r="A2007" s="180" t="s">
        <v>4494</v>
      </c>
      <c r="B2007" s="181">
        <v>2474</v>
      </c>
      <c r="C2007" s="180" t="s">
        <v>4497</v>
      </c>
      <c r="D2007" s="180" t="s">
        <v>4495</v>
      </c>
      <c r="E2007" s="180"/>
    </row>
    <row r="2008" spans="1:5" x14ac:dyDescent="0.25">
      <c r="A2008" s="180" t="s">
        <v>4494</v>
      </c>
      <c r="B2008" s="181">
        <v>2474</v>
      </c>
      <c r="C2008" s="180" t="s">
        <v>4498</v>
      </c>
      <c r="D2008" s="180" t="s">
        <v>4495</v>
      </c>
      <c r="E2008" s="180"/>
    </row>
    <row r="2009" spans="1:5" x14ac:dyDescent="0.25">
      <c r="A2009" s="180" t="s">
        <v>4494</v>
      </c>
      <c r="B2009" s="181">
        <v>2474</v>
      </c>
      <c r="C2009" s="180" t="s">
        <v>4499</v>
      </c>
      <c r="D2009" s="180" t="s">
        <v>4495</v>
      </c>
      <c r="E2009" s="180"/>
    </row>
    <row r="2010" spans="1:5" x14ac:dyDescent="0.25">
      <c r="A2010" s="261" t="s">
        <v>4500</v>
      </c>
      <c r="B2010" s="262">
        <v>2475</v>
      </c>
      <c r="C2010" s="261" t="s">
        <v>4501</v>
      </c>
      <c r="D2010" s="261" t="s">
        <v>4502</v>
      </c>
      <c r="E2010" s="261" t="s">
        <v>13289</v>
      </c>
    </row>
    <row r="2011" spans="1:5" x14ac:dyDescent="0.25">
      <c r="A2011" s="261" t="s">
        <v>4500</v>
      </c>
      <c r="B2011" s="262">
        <v>2475</v>
      </c>
      <c r="C2011" s="261" t="s">
        <v>4503</v>
      </c>
      <c r="D2011" s="261" t="s">
        <v>4502</v>
      </c>
      <c r="E2011" s="261" t="s">
        <v>13289</v>
      </c>
    </row>
    <row r="2012" spans="1:5" x14ac:dyDescent="0.25">
      <c r="A2012" s="261" t="s">
        <v>4500</v>
      </c>
      <c r="B2012" s="262">
        <v>2475</v>
      </c>
      <c r="C2012" s="261" t="s">
        <v>4504</v>
      </c>
      <c r="D2012" s="261" t="s">
        <v>4502</v>
      </c>
      <c r="E2012" s="261" t="s">
        <v>13289</v>
      </c>
    </row>
    <row r="2013" spans="1:5" x14ac:dyDescent="0.25">
      <c r="A2013" s="261" t="s">
        <v>4500</v>
      </c>
      <c r="B2013" s="262">
        <v>2475</v>
      </c>
      <c r="C2013" s="261" t="s">
        <v>4505</v>
      </c>
      <c r="D2013" s="261" t="s">
        <v>4502</v>
      </c>
      <c r="E2013" s="261" t="s">
        <v>13289</v>
      </c>
    </row>
    <row r="2014" spans="1:5" x14ac:dyDescent="0.25">
      <c r="A2014" s="261" t="s">
        <v>4500</v>
      </c>
      <c r="B2014" s="262">
        <v>2475</v>
      </c>
      <c r="C2014" s="261" t="s">
        <v>4506</v>
      </c>
      <c r="D2014" s="261" t="s">
        <v>4502</v>
      </c>
      <c r="E2014" s="261" t="s">
        <v>13289</v>
      </c>
    </row>
    <row r="2015" spans="1:5" x14ac:dyDescent="0.25">
      <c r="A2015" s="261" t="s">
        <v>4500</v>
      </c>
      <c r="B2015" s="262">
        <v>2475</v>
      </c>
      <c r="C2015" s="261" t="s">
        <v>4502</v>
      </c>
      <c r="D2015" s="261"/>
      <c r="E2015" s="261" t="s">
        <v>13289</v>
      </c>
    </row>
    <row r="2016" spans="1:5" x14ac:dyDescent="0.25">
      <c r="A2016" s="261" t="s">
        <v>4500</v>
      </c>
      <c r="B2016" s="262">
        <v>2475</v>
      </c>
      <c r="C2016" s="261" t="s">
        <v>4507</v>
      </c>
      <c r="D2016" s="261" t="s">
        <v>4502</v>
      </c>
      <c r="E2016" s="261" t="s">
        <v>13289</v>
      </c>
    </row>
    <row r="2017" spans="1:5" x14ac:dyDescent="0.25">
      <c r="A2017" s="261" t="s">
        <v>4500</v>
      </c>
      <c r="B2017" s="262">
        <v>2475</v>
      </c>
      <c r="C2017" s="261" t="s">
        <v>4508</v>
      </c>
      <c r="D2017" s="261" t="s">
        <v>4502</v>
      </c>
      <c r="E2017" s="261" t="s">
        <v>13289</v>
      </c>
    </row>
    <row r="2018" spans="1:5" x14ac:dyDescent="0.25">
      <c r="A2018" s="180" t="s">
        <v>4509</v>
      </c>
      <c r="B2018" s="181">
        <v>2476</v>
      </c>
      <c r="C2018" s="180" t="s">
        <v>4510</v>
      </c>
      <c r="D2018" s="180" t="s">
        <v>4511</v>
      </c>
      <c r="E2018" s="180"/>
    </row>
    <row r="2019" spans="1:5" x14ac:dyDescent="0.25">
      <c r="A2019" s="180" t="s">
        <v>4509</v>
      </c>
      <c r="B2019" s="181">
        <v>2476</v>
      </c>
      <c r="C2019" s="180" t="s">
        <v>4512</v>
      </c>
      <c r="D2019" s="180" t="s">
        <v>4511</v>
      </c>
      <c r="E2019" s="180"/>
    </row>
    <row r="2020" spans="1:5" x14ac:dyDescent="0.25">
      <c r="A2020" s="180" t="s">
        <v>4509</v>
      </c>
      <c r="B2020" s="181">
        <v>2476</v>
      </c>
      <c r="C2020" s="180" t="s">
        <v>4513</v>
      </c>
      <c r="D2020" s="180" t="s">
        <v>4511</v>
      </c>
      <c r="E2020" s="180"/>
    </row>
    <row r="2021" spans="1:5" x14ac:dyDescent="0.25">
      <c r="A2021" s="180" t="s">
        <v>4509</v>
      </c>
      <c r="B2021" s="181">
        <v>2476</v>
      </c>
      <c r="C2021" s="180" t="s">
        <v>4514</v>
      </c>
      <c r="D2021" s="180" t="s">
        <v>4511</v>
      </c>
      <c r="E2021" s="180"/>
    </row>
    <row r="2022" spans="1:5" x14ac:dyDescent="0.25">
      <c r="A2022" s="180" t="s">
        <v>4509</v>
      </c>
      <c r="B2022" s="181">
        <v>2476</v>
      </c>
      <c r="C2022" s="180" t="s">
        <v>4515</v>
      </c>
      <c r="D2022" s="180" t="s">
        <v>4511</v>
      </c>
      <c r="E2022" s="180"/>
    </row>
    <row r="2023" spans="1:5" x14ac:dyDescent="0.25">
      <c r="A2023" s="180" t="s">
        <v>4509</v>
      </c>
      <c r="B2023" s="181">
        <v>2476</v>
      </c>
      <c r="C2023" s="180" t="s">
        <v>4511</v>
      </c>
      <c r="D2023" s="180"/>
      <c r="E2023" s="180"/>
    </row>
    <row r="2024" spans="1:5" x14ac:dyDescent="0.25">
      <c r="A2024" s="180" t="s">
        <v>4509</v>
      </c>
      <c r="B2024" s="181">
        <v>2476</v>
      </c>
      <c r="C2024" s="180" t="s">
        <v>4516</v>
      </c>
      <c r="D2024" s="180" t="s">
        <v>4511</v>
      </c>
      <c r="E2024" s="180"/>
    </row>
    <row r="2025" spans="1:5" x14ac:dyDescent="0.25">
      <c r="A2025" s="180" t="s">
        <v>4509</v>
      </c>
      <c r="B2025" s="181">
        <v>2476</v>
      </c>
      <c r="C2025" s="180" t="s">
        <v>4517</v>
      </c>
      <c r="D2025" s="180" t="s">
        <v>4511</v>
      </c>
      <c r="E2025" s="180"/>
    </row>
    <row r="2026" spans="1:5" x14ac:dyDescent="0.25">
      <c r="A2026" s="180" t="s">
        <v>4518</v>
      </c>
      <c r="B2026" s="181">
        <v>2477</v>
      </c>
      <c r="C2026" s="180" t="s">
        <v>4519</v>
      </c>
      <c r="D2026" s="180" t="s">
        <v>4520</v>
      </c>
      <c r="E2026" s="180"/>
    </row>
    <row r="2027" spans="1:5" x14ac:dyDescent="0.25">
      <c r="A2027" s="180" t="s">
        <v>4518</v>
      </c>
      <c r="B2027" s="181">
        <v>2477</v>
      </c>
      <c r="C2027" s="180" t="s">
        <v>4520</v>
      </c>
      <c r="D2027" s="180"/>
      <c r="E2027" s="180"/>
    </row>
    <row r="2028" spans="1:5" x14ac:dyDescent="0.25">
      <c r="A2028" s="180" t="s">
        <v>4518</v>
      </c>
      <c r="B2028" s="181">
        <v>2477</v>
      </c>
      <c r="C2028" s="180" t="s">
        <v>4521</v>
      </c>
      <c r="D2028" s="180" t="s">
        <v>4520</v>
      </c>
      <c r="E2028" s="180"/>
    </row>
    <row r="2029" spans="1:5" x14ac:dyDescent="0.25">
      <c r="A2029" s="180" t="s">
        <v>4518</v>
      </c>
      <c r="B2029" s="181">
        <v>2477</v>
      </c>
      <c r="C2029" s="180" t="s">
        <v>4522</v>
      </c>
      <c r="D2029" s="180" t="s">
        <v>4520</v>
      </c>
      <c r="E2029" s="180"/>
    </row>
    <row r="2030" spans="1:5" x14ac:dyDescent="0.25">
      <c r="A2030" s="180" t="s">
        <v>4518</v>
      </c>
      <c r="B2030" s="181">
        <v>2477</v>
      </c>
      <c r="C2030" s="180" t="s">
        <v>4523</v>
      </c>
      <c r="D2030" s="180" t="s">
        <v>4520</v>
      </c>
      <c r="E2030" s="180"/>
    </row>
    <row r="2031" spans="1:5" x14ac:dyDescent="0.25">
      <c r="A2031" s="180" t="s">
        <v>4518</v>
      </c>
      <c r="B2031" s="181">
        <v>2477</v>
      </c>
      <c r="C2031" s="180" t="s">
        <v>4524</v>
      </c>
      <c r="D2031" s="180" t="s">
        <v>4520</v>
      </c>
      <c r="E2031" s="180"/>
    </row>
    <row r="2032" spans="1:5" x14ac:dyDescent="0.25">
      <c r="A2032" s="180" t="s">
        <v>4525</v>
      </c>
      <c r="B2032" s="181">
        <v>2478</v>
      </c>
      <c r="C2032" s="180" t="s">
        <v>4526</v>
      </c>
      <c r="D2032" s="180" t="s">
        <v>4527</v>
      </c>
      <c r="E2032" s="180"/>
    </row>
    <row r="2033" spans="1:5" x14ac:dyDescent="0.25">
      <c r="A2033" s="180" t="s">
        <v>4525</v>
      </c>
      <c r="B2033" s="181">
        <v>2478</v>
      </c>
      <c r="C2033" s="180" t="s">
        <v>4527</v>
      </c>
      <c r="D2033" s="180"/>
      <c r="E2033" s="180"/>
    </row>
    <row r="2034" spans="1:5" x14ac:dyDescent="0.25">
      <c r="A2034" s="180" t="s">
        <v>4525</v>
      </c>
      <c r="B2034" s="181">
        <v>2478</v>
      </c>
      <c r="C2034" s="180" t="s">
        <v>4528</v>
      </c>
      <c r="D2034" s="180" t="s">
        <v>4527</v>
      </c>
      <c r="E2034" s="180"/>
    </row>
    <row r="2035" spans="1:5" x14ac:dyDescent="0.25">
      <c r="A2035" s="180" t="s">
        <v>4525</v>
      </c>
      <c r="B2035" s="181">
        <v>2478</v>
      </c>
      <c r="C2035" s="180" t="s">
        <v>4529</v>
      </c>
      <c r="D2035" s="180" t="s">
        <v>4527</v>
      </c>
      <c r="E2035" s="180"/>
    </row>
    <row r="2036" spans="1:5" x14ac:dyDescent="0.25">
      <c r="A2036" s="180" t="s">
        <v>4530</v>
      </c>
      <c r="B2036" s="181">
        <v>2479</v>
      </c>
      <c r="C2036" s="180" t="s">
        <v>4531</v>
      </c>
      <c r="D2036" s="180" t="s">
        <v>4532</v>
      </c>
      <c r="E2036" s="180"/>
    </row>
    <row r="2037" spans="1:5" x14ac:dyDescent="0.25">
      <c r="A2037" s="180" t="s">
        <v>4530</v>
      </c>
      <c r="B2037" s="181">
        <v>2479</v>
      </c>
      <c r="C2037" s="180" t="s">
        <v>4533</v>
      </c>
      <c r="D2037" s="180" t="s">
        <v>4532</v>
      </c>
      <c r="E2037" s="180"/>
    </row>
    <row r="2038" spans="1:5" x14ac:dyDescent="0.25">
      <c r="A2038" s="180" t="s">
        <v>4530</v>
      </c>
      <c r="B2038" s="181">
        <v>2479</v>
      </c>
      <c r="C2038" s="180" t="s">
        <v>4532</v>
      </c>
      <c r="D2038" s="180"/>
      <c r="E2038" s="180"/>
    </row>
    <row r="2039" spans="1:5" x14ac:dyDescent="0.25">
      <c r="A2039" s="180" t="s">
        <v>4530</v>
      </c>
      <c r="B2039" s="181">
        <v>2479</v>
      </c>
      <c r="C2039" s="180" t="s">
        <v>4534</v>
      </c>
      <c r="D2039" s="180" t="s">
        <v>4532</v>
      </c>
      <c r="E2039" s="180"/>
    </row>
    <row r="2040" spans="1:5" x14ac:dyDescent="0.25">
      <c r="A2040" s="180" t="s">
        <v>4530</v>
      </c>
      <c r="B2040" s="181">
        <v>2479</v>
      </c>
      <c r="C2040" s="180" t="s">
        <v>4535</v>
      </c>
      <c r="D2040" s="180" t="s">
        <v>4532</v>
      </c>
      <c r="E2040" s="180"/>
    </row>
    <row r="2041" spans="1:5" x14ac:dyDescent="0.25">
      <c r="A2041" s="180" t="s">
        <v>4530</v>
      </c>
      <c r="B2041" s="181">
        <v>2479</v>
      </c>
      <c r="C2041" s="180" t="s">
        <v>4536</v>
      </c>
      <c r="D2041" s="180" t="s">
        <v>4532</v>
      </c>
      <c r="E2041" s="180"/>
    </row>
    <row r="2042" spans="1:5" x14ac:dyDescent="0.25">
      <c r="A2042" s="180" t="s">
        <v>4530</v>
      </c>
      <c r="B2042" s="181">
        <v>2479</v>
      </c>
      <c r="C2042" s="180" t="s">
        <v>4537</v>
      </c>
      <c r="D2042" s="180" t="s">
        <v>4532</v>
      </c>
      <c r="E2042" s="180"/>
    </row>
    <row r="2043" spans="1:5" x14ac:dyDescent="0.25">
      <c r="A2043" s="180" t="s">
        <v>4538</v>
      </c>
      <c r="B2043" s="181">
        <v>2480</v>
      </c>
      <c r="C2043" s="180" t="s">
        <v>4539</v>
      </c>
      <c r="D2043" s="180" t="s">
        <v>4540</v>
      </c>
      <c r="E2043" s="180"/>
    </row>
    <row r="2044" spans="1:5" x14ac:dyDescent="0.25">
      <c r="A2044" s="180" t="s">
        <v>4538</v>
      </c>
      <c r="B2044" s="181">
        <v>2480</v>
      </c>
      <c r="C2044" s="180" t="s">
        <v>4541</v>
      </c>
      <c r="D2044" s="180" t="s">
        <v>4540</v>
      </c>
      <c r="E2044" s="180"/>
    </row>
    <row r="2045" spans="1:5" x14ac:dyDescent="0.25">
      <c r="A2045" s="180" t="s">
        <v>4538</v>
      </c>
      <c r="B2045" s="181">
        <v>2480</v>
      </c>
      <c r="C2045" s="180" t="s">
        <v>4542</v>
      </c>
      <c r="D2045" s="180" t="s">
        <v>4540</v>
      </c>
      <c r="E2045" s="180"/>
    </row>
    <row r="2046" spans="1:5" x14ac:dyDescent="0.25">
      <c r="A2046" s="180" t="s">
        <v>4538</v>
      </c>
      <c r="B2046" s="181">
        <v>2480</v>
      </c>
      <c r="C2046" s="180" t="s">
        <v>4540</v>
      </c>
      <c r="D2046" s="180"/>
      <c r="E2046" s="180"/>
    </row>
    <row r="2047" spans="1:5" x14ac:dyDescent="0.25">
      <c r="A2047" s="180" t="s">
        <v>4538</v>
      </c>
      <c r="B2047" s="181">
        <v>2480</v>
      </c>
      <c r="C2047" s="180" t="s">
        <v>4543</v>
      </c>
      <c r="D2047" s="180" t="s">
        <v>4540</v>
      </c>
      <c r="E2047" s="180"/>
    </row>
    <row r="2048" spans="1:5" x14ac:dyDescent="0.25">
      <c r="A2048" s="180" t="s">
        <v>4538</v>
      </c>
      <c r="B2048" s="181">
        <v>2480</v>
      </c>
      <c r="C2048" s="180" t="s">
        <v>4544</v>
      </c>
      <c r="D2048" s="180" t="s">
        <v>4540</v>
      </c>
      <c r="E2048" s="180"/>
    </row>
    <row r="2049" spans="1:5" x14ac:dyDescent="0.25">
      <c r="A2049" s="180" t="s">
        <v>4538</v>
      </c>
      <c r="B2049" s="181">
        <v>2480</v>
      </c>
      <c r="C2049" s="180" t="s">
        <v>4545</v>
      </c>
      <c r="D2049" s="180" t="s">
        <v>4540</v>
      </c>
      <c r="E2049" s="180"/>
    </row>
    <row r="2050" spans="1:5" x14ac:dyDescent="0.25">
      <c r="A2050" s="180" t="s">
        <v>4546</v>
      </c>
      <c r="B2050" s="181">
        <v>2481</v>
      </c>
      <c r="C2050" s="180" t="s">
        <v>4547</v>
      </c>
      <c r="D2050" s="180"/>
      <c r="E2050" s="180"/>
    </row>
    <row r="2051" spans="1:5" x14ac:dyDescent="0.25">
      <c r="A2051" s="180" t="s">
        <v>4546</v>
      </c>
      <c r="B2051" s="181">
        <v>2481</v>
      </c>
      <c r="C2051" s="180" t="s">
        <v>4548</v>
      </c>
      <c r="D2051" s="180" t="s">
        <v>4547</v>
      </c>
      <c r="E2051" s="180"/>
    </row>
    <row r="2052" spans="1:5" x14ac:dyDescent="0.25">
      <c r="A2052" s="180" t="s">
        <v>4546</v>
      </c>
      <c r="B2052" s="181">
        <v>2481</v>
      </c>
      <c r="C2052" s="180" t="s">
        <v>4549</v>
      </c>
      <c r="D2052" s="180" t="s">
        <v>4547</v>
      </c>
      <c r="E2052" s="180"/>
    </row>
    <row r="2053" spans="1:5" x14ac:dyDescent="0.25">
      <c r="A2053" s="180" t="s">
        <v>4546</v>
      </c>
      <c r="B2053" s="181">
        <v>2482</v>
      </c>
      <c r="C2053" s="180" t="s">
        <v>4550</v>
      </c>
      <c r="D2053" s="180"/>
      <c r="E2053" s="180"/>
    </row>
    <row r="2054" spans="1:5" x14ac:dyDescent="0.25">
      <c r="A2054" s="180" t="s">
        <v>4546</v>
      </c>
      <c r="B2054" s="181">
        <v>2482</v>
      </c>
      <c r="C2054" s="180" t="s">
        <v>4551</v>
      </c>
      <c r="D2054" s="180" t="s">
        <v>4550</v>
      </c>
      <c r="E2054" s="180"/>
    </row>
    <row r="2055" spans="1:5" x14ac:dyDescent="0.25">
      <c r="A2055" s="180" t="s">
        <v>4546</v>
      </c>
      <c r="B2055" s="181">
        <v>2482</v>
      </c>
      <c r="C2055" s="180" t="s">
        <v>4552</v>
      </c>
      <c r="D2055" s="180" t="s">
        <v>4550</v>
      </c>
      <c r="E2055" s="180"/>
    </row>
    <row r="2056" spans="1:5" x14ac:dyDescent="0.25">
      <c r="A2056" s="180" t="s">
        <v>4553</v>
      </c>
      <c r="B2056" s="181">
        <v>2483</v>
      </c>
      <c r="C2056" s="180" t="s">
        <v>4554</v>
      </c>
      <c r="D2056" s="180" t="s">
        <v>4555</v>
      </c>
      <c r="E2056" s="180"/>
    </row>
    <row r="2057" spans="1:5" x14ac:dyDescent="0.25">
      <c r="A2057" s="180" t="s">
        <v>4553</v>
      </c>
      <c r="B2057" s="181">
        <v>2483</v>
      </c>
      <c r="C2057" s="180" t="s">
        <v>4556</v>
      </c>
      <c r="D2057" s="180" t="s">
        <v>4555</v>
      </c>
      <c r="E2057" s="180"/>
    </row>
    <row r="2058" spans="1:5" x14ac:dyDescent="0.25">
      <c r="A2058" s="180" t="s">
        <v>4553</v>
      </c>
      <c r="B2058" s="181">
        <v>2483</v>
      </c>
      <c r="C2058" s="180" t="s">
        <v>4555</v>
      </c>
      <c r="D2058" s="180"/>
      <c r="E2058" s="180"/>
    </row>
    <row r="2059" spans="1:5" x14ac:dyDescent="0.25">
      <c r="A2059" s="180" t="s">
        <v>4553</v>
      </c>
      <c r="B2059" s="181">
        <v>2483</v>
      </c>
      <c r="C2059" s="180" t="s">
        <v>4557</v>
      </c>
      <c r="D2059" s="180" t="s">
        <v>4555</v>
      </c>
      <c r="E2059" s="180"/>
    </row>
    <row r="2060" spans="1:5" x14ac:dyDescent="0.25">
      <c r="A2060" s="180" t="s">
        <v>4558</v>
      </c>
      <c r="B2060" s="181">
        <v>2484</v>
      </c>
      <c r="C2060" s="180" t="s">
        <v>4559</v>
      </c>
      <c r="D2060" s="180"/>
      <c r="E2060" s="180"/>
    </row>
    <row r="2061" spans="1:5" x14ac:dyDescent="0.25">
      <c r="A2061" s="180" t="s">
        <v>4558</v>
      </c>
      <c r="B2061" s="181">
        <v>2484</v>
      </c>
      <c r="C2061" s="180" t="s">
        <v>4560</v>
      </c>
      <c r="D2061" s="180" t="s">
        <v>4559</v>
      </c>
      <c r="E2061" s="180"/>
    </row>
    <row r="2062" spans="1:5" x14ac:dyDescent="0.25">
      <c r="A2062" s="180" t="s">
        <v>4561</v>
      </c>
      <c r="B2062" s="181">
        <v>2485</v>
      </c>
      <c r="C2062" s="180" t="s">
        <v>4562</v>
      </c>
      <c r="D2062" s="180" t="s">
        <v>4563</v>
      </c>
      <c r="E2062" s="180"/>
    </row>
    <row r="2063" spans="1:5" x14ac:dyDescent="0.25">
      <c r="A2063" s="180" t="s">
        <v>4561</v>
      </c>
      <c r="B2063" s="181">
        <v>2485</v>
      </c>
      <c r="C2063" s="180" t="s">
        <v>4563</v>
      </c>
      <c r="D2063" s="180"/>
      <c r="E2063" s="180"/>
    </row>
    <row r="2064" spans="1:5" x14ac:dyDescent="0.25">
      <c r="A2064" s="180" t="s">
        <v>4561</v>
      </c>
      <c r="B2064" s="181">
        <v>2485</v>
      </c>
      <c r="C2064" s="180" t="s">
        <v>4564</v>
      </c>
      <c r="D2064" s="180" t="s">
        <v>4563</v>
      </c>
      <c r="E2064" s="180"/>
    </row>
    <row r="2065" spans="1:5" x14ac:dyDescent="0.25">
      <c r="A2065" s="180" t="s">
        <v>4561</v>
      </c>
      <c r="B2065" s="181">
        <v>2486</v>
      </c>
      <c r="C2065" s="180" t="s">
        <v>4565</v>
      </c>
      <c r="D2065" s="180"/>
      <c r="E2065" s="180"/>
    </row>
    <row r="2066" spans="1:5" x14ac:dyDescent="0.25">
      <c r="A2066" s="180" t="s">
        <v>4561</v>
      </c>
      <c r="B2066" s="181">
        <v>2486</v>
      </c>
      <c r="C2066" s="180" t="s">
        <v>4566</v>
      </c>
      <c r="D2066" s="180" t="s">
        <v>4565</v>
      </c>
      <c r="E2066" s="180"/>
    </row>
    <row r="2067" spans="1:5" x14ac:dyDescent="0.25">
      <c r="A2067" s="180" t="s">
        <v>4567</v>
      </c>
      <c r="B2067" s="181">
        <v>2487</v>
      </c>
      <c r="C2067" s="180" t="s">
        <v>4568</v>
      </c>
      <c r="D2067" s="180"/>
      <c r="E2067" s="180"/>
    </row>
    <row r="2068" spans="1:5" x14ac:dyDescent="0.25">
      <c r="A2068" s="180" t="s">
        <v>4567</v>
      </c>
      <c r="B2068" s="181">
        <v>2487</v>
      </c>
      <c r="C2068" s="180" t="s">
        <v>4569</v>
      </c>
      <c r="D2068" s="180" t="s">
        <v>4568</v>
      </c>
      <c r="E2068" s="180"/>
    </row>
    <row r="2069" spans="1:5" x14ac:dyDescent="0.25">
      <c r="A2069" s="180" t="s">
        <v>4570</v>
      </c>
      <c r="B2069" s="181">
        <v>2488</v>
      </c>
      <c r="C2069" s="180" t="s">
        <v>4571</v>
      </c>
      <c r="D2069" s="180" t="s">
        <v>4572</v>
      </c>
      <c r="E2069" s="180"/>
    </row>
    <row r="2070" spans="1:5" x14ac:dyDescent="0.25">
      <c r="A2070" s="180" t="s">
        <v>4570</v>
      </c>
      <c r="B2070" s="181">
        <v>2488</v>
      </c>
      <c r="C2070" s="180" t="s">
        <v>4573</v>
      </c>
      <c r="D2070" s="180" t="s">
        <v>4572</v>
      </c>
      <c r="E2070" s="180"/>
    </row>
    <row r="2071" spans="1:5" x14ac:dyDescent="0.25">
      <c r="A2071" s="180" t="s">
        <v>4570</v>
      </c>
      <c r="B2071" s="181">
        <v>2488</v>
      </c>
      <c r="C2071" s="180" t="s">
        <v>4574</v>
      </c>
      <c r="D2071" s="180" t="s">
        <v>4572</v>
      </c>
      <c r="E2071" s="180"/>
    </row>
    <row r="2072" spans="1:5" x14ac:dyDescent="0.25">
      <c r="A2072" s="180" t="s">
        <v>4570</v>
      </c>
      <c r="B2072" s="181">
        <v>2488</v>
      </c>
      <c r="C2072" s="180" t="s">
        <v>4575</v>
      </c>
      <c r="D2072" s="180" t="s">
        <v>4572</v>
      </c>
      <c r="E2072" s="180"/>
    </row>
    <row r="2073" spans="1:5" x14ac:dyDescent="0.25">
      <c r="A2073" s="180" t="s">
        <v>4570</v>
      </c>
      <c r="B2073" s="181">
        <v>2488</v>
      </c>
      <c r="C2073" s="180" t="s">
        <v>4576</v>
      </c>
      <c r="D2073" s="180" t="s">
        <v>4572</v>
      </c>
      <c r="E2073" s="180"/>
    </row>
    <row r="2074" spans="1:5" x14ac:dyDescent="0.25">
      <c r="A2074" s="180" t="s">
        <v>4570</v>
      </c>
      <c r="B2074" s="181">
        <v>2488</v>
      </c>
      <c r="C2074" s="180" t="s">
        <v>4572</v>
      </c>
      <c r="D2074" s="180"/>
      <c r="E2074" s="180"/>
    </row>
    <row r="2075" spans="1:5" x14ac:dyDescent="0.25">
      <c r="A2075" s="180" t="s">
        <v>4577</v>
      </c>
      <c r="B2075" s="181">
        <v>2489</v>
      </c>
      <c r="C2075" s="180" t="s">
        <v>4578</v>
      </c>
      <c r="D2075" s="180" t="s">
        <v>4579</v>
      </c>
      <c r="E2075" s="180"/>
    </row>
    <row r="2076" spans="1:5" x14ac:dyDescent="0.25">
      <c r="A2076" s="180" t="s">
        <v>4577</v>
      </c>
      <c r="B2076" s="181">
        <v>2489</v>
      </c>
      <c r="C2076" s="180" t="s">
        <v>4580</v>
      </c>
      <c r="D2076" s="180" t="s">
        <v>4579</v>
      </c>
      <c r="E2076" s="180"/>
    </row>
    <row r="2077" spans="1:5" x14ac:dyDescent="0.25">
      <c r="A2077" s="180" t="s">
        <v>4577</v>
      </c>
      <c r="B2077" s="181">
        <v>2489</v>
      </c>
      <c r="C2077" s="180" t="s">
        <v>4581</v>
      </c>
      <c r="D2077" s="180" t="s">
        <v>4579</v>
      </c>
      <c r="E2077" s="180"/>
    </row>
    <row r="2078" spans="1:5" x14ac:dyDescent="0.25">
      <c r="A2078" s="180" t="s">
        <v>4577</v>
      </c>
      <c r="B2078" s="181">
        <v>2489</v>
      </c>
      <c r="C2078" s="180" t="s">
        <v>4579</v>
      </c>
      <c r="D2078" s="180"/>
      <c r="E2078" s="180"/>
    </row>
    <row r="2079" spans="1:5" x14ac:dyDescent="0.25">
      <c r="A2079" s="180" t="s">
        <v>4577</v>
      </c>
      <c r="B2079" s="181">
        <v>2489</v>
      </c>
      <c r="C2079" s="180" t="s">
        <v>4582</v>
      </c>
      <c r="D2079" s="180" t="s">
        <v>4579</v>
      </c>
      <c r="E2079" s="180"/>
    </row>
    <row r="2080" spans="1:5" x14ac:dyDescent="0.25">
      <c r="A2080" s="180" t="s">
        <v>4577</v>
      </c>
      <c r="B2080" s="181">
        <v>2489</v>
      </c>
      <c r="C2080" s="180" t="s">
        <v>4583</v>
      </c>
      <c r="D2080" s="180" t="s">
        <v>4579</v>
      </c>
      <c r="E2080" s="180"/>
    </row>
    <row r="2081" spans="1:5" x14ac:dyDescent="0.25">
      <c r="A2081" s="180" t="s">
        <v>4577</v>
      </c>
      <c r="B2081" s="181">
        <v>2489</v>
      </c>
      <c r="C2081" s="180" t="s">
        <v>4584</v>
      </c>
      <c r="D2081" s="180" t="s">
        <v>4579</v>
      </c>
      <c r="E2081" s="180"/>
    </row>
    <row r="2082" spans="1:5" x14ac:dyDescent="0.25">
      <c r="A2082" s="180" t="s">
        <v>4577</v>
      </c>
      <c r="B2082" s="181">
        <v>2489</v>
      </c>
      <c r="C2082" s="180" t="s">
        <v>4585</v>
      </c>
      <c r="D2082" s="180" t="s">
        <v>4579</v>
      </c>
      <c r="E2082" s="180"/>
    </row>
    <row r="2083" spans="1:5" x14ac:dyDescent="0.25">
      <c r="A2083" s="180" t="s">
        <v>4586</v>
      </c>
      <c r="B2083" s="181">
        <v>2490</v>
      </c>
      <c r="C2083" s="180" t="s">
        <v>4587</v>
      </c>
      <c r="D2083" s="180" t="s">
        <v>4588</v>
      </c>
      <c r="E2083" s="180"/>
    </row>
    <row r="2084" spans="1:5" x14ac:dyDescent="0.25">
      <c r="A2084" s="180" t="s">
        <v>4586</v>
      </c>
      <c r="B2084" s="181">
        <v>2490</v>
      </c>
      <c r="C2084" s="180" t="s">
        <v>4588</v>
      </c>
      <c r="D2084" s="180"/>
      <c r="E2084" s="180"/>
    </row>
    <row r="2085" spans="1:5" x14ac:dyDescent="0.25">
      <c r="A2085" s="180" t="s">
        <v>4586</v>
      </c>
      <c r="B2085" s="181">
        <v>2490</v>
      </c>
      <c r="C2085" s="180" t="s">
        <v>4589</v>
      </c>
      <c r="D2085" s="180" t="s">
        <v>4588</v>
      </c>
      <c r="E2085" s="180"/>
    </row>
    <row r="2086" spans="1:5" x14ac:dyDescent="0.25">
      <c r="A2086" s="180" t="s">
        <v>4590</v>
      </c>
      <c r="B2086" s="181">
        <v>2491</v>
      </c>
      <c r="C2086" s="180" t="s">
        <v>4591</v>
      </c>
      <c r="D2086" s="180" t="s">
        <v>4592</v>
      </c>
      <c r="E2086" s="180"/>
    </row>
    <row r="2087" spans="1:5" x14ac:dyDescent="0.25">
      <c r="A2087" s="180" t="s">
        <v>4590</v>
      </c>
      <c r="B2087" s="181">
        <v>2491</v>
      </c>
      <c r="C2087" s="180" t="s">
        <v>4593</v>
      </c>
      <c r="D2087" s="180" t="s">
        <v>4592</v>
      </c>
      <c r="E2087" s="180"/>
    </row>
    <row r="2088" spans="1:5" x14ac:dyDescent="0.25">
      <c r="A2088" s="180" t="s">
        <v>4590</v>
      </c>
      <c r="B2088" s="181">
        <v>2491</v>
      </c>
      <c r="C2088" s="180" t="s">
        <v>4594</v>
      </c>
      <c r="D2088" s="180" t="s">
        <v>4592</v>
      </c>
      <c r="E2088" s="180"/>
    </row>
    <row r="2089" spans="1:5" x14ac:dyDescent="0.25">
      <c r="A2089" s="180" t="s">
        <v>4590</v>
      </c>
      <c r="B2089" s="181">
        <v>2491</v>
      </c>
      <c r="C2089" s="180" t="s">
        <v>4592</v>
      </c>
      <c r="D2089" s="180"/>
      <c r="E2089" s="180"/>
    </row>
    <row r="2090" spans="1:5" x14ac:dyDescent="0.25">
      <c r="A2090" s="180" t="s">
        <v>4590</v>
      </c>
      <c r="B2090" s="181">
        <v>2491</v>
      </c>
      <c r="C2090" s="180" t="s">
        <v>4595</v>
      </c>
      <c r="D2090" s="180" t="s">
        <v>4592</v>
      </c>
      <c r="E2090" s="180"/>
    </row>
    <row r="2091" spans="1:5" x14ac:dyDescent="0.25">
      <c r="A2091" s="180" t="s">
        <v>4590</v>
      </c>
      <c r="B2091" s="181">
        <v>2491</v>
      </c>
      <c r="C2091" s="180" t="s">
        <v>4596</v>
      </c>
      <c r="D2091" s="180" t="s">
        <v>4592</v>
      </c>
      <c r="E2091" s="180"/>
    </row>
    <row r="2092" spans="1:5" x14ac:dyDescent="0.25">
      <c r="A2092" s="180" t="s">
        <v>4590</v>
      </c>
      <c r="B2092" s="181">
        <v>2491</v>
      </c>
      <c r="C2092" s="180" t="s">
        <v>4597</v>
      </c>
      <c r="D2092" s="180" t="s">
        <v>4592</v>
      </c>
      <c r="E2092" s="180"/>
    </row>
    <row r="2093" spans="1:5" x14ac:dyDescent="0.25">
      <c r="A2093" s="180" t="s">
        <v>4598</v>
      </c>
      <c r="B2093" s="181">
        <v>2492</v>
      </c>
      <c r="C2093" s="180" t="s">
        <v>4599</v>
      </c>
      <c r="D2093" s="180" t="s">
        <v>4600</v>
      </c>
      <c r="E2093" s="180"/>
    </row>
    <row r="2094" spans="1:5" x14ac:dyDescent="0.25">
      <c r="A2094" s="180" t="s">
        <v>4598</v>
      </c>
      <c r="B2094" s="181">
        <v>2492</v>
      </c>
      <c r="C2094" s="180" t="s">
        <v>4601</v>
      </c>
      <c r="D2094" s="180" t="s">
        <v>4600</v>
      </c>
      <c r="E2094" s="180"/>
    </row>
    <row r="2095" spans="1:5" x14ac:dyDescent="0.25">
      <c r="A2095" s="180" t="s">
        <v>4598</v>
      </c>
      <c r="B2095" s="181">
        <v>2492</v>
      </c>
      <c r="C2095" s="180" t="s">
        <v>4602</v>
      </c>
      <c r="D2095" s="180" t="s">
        <v>4600</v>
      </c>
      <c r="E2095" s="180"/>
    </row>
    <row r="2096" spans="1:5" x14ac:dyDescent="0.25">
      <c r="A2096" s="180" t="s">
        <v>4598</v>
      </c>
      <c r="B2096" s="181">
        <v>2492</v>
      </c>
      <c r="C2096" s="180" t="s">
        <v>4600</v>
      </c>
      <c r="D2096" s="180"/>
      <c r="E2096" s="180"/>
    </row>
    <row r="2097" spans="1:5" x14ac:dyDescent="0.25">
      <c r="A2097" s="180" t="s">
        <v>4598</v>
      </c>
      <c r="B2097" s="181">
        <v>2492</v>
      </c>
      <c r="C2097" s="180" t="s">
        <v>4603</v>
      </c>
      <c r="D2097" s="180" t="s">
        <v>4600</v>
      </c>
      <c r="E2097" s="180"/>
    </row>
    <row r="2098" spans="1:5" x14ac:dyDescent="0.25">
      <c r="A2098" s="180" t="s">
        <v>4598</v>
      </c>
      <c r="B2098" s="181">
        <v>2492</v>
      </c>
      <c r="C2098" s="180" t="s">
        <v>4604</v>
      </c>
      <c r="D2098" s="180" t="s">
        <v>4600</v>
      </c>
      <c r="E2098" s="180"/>
    </row>
    <row r="2099" spans="1:5" x14ac:dyDescent="0.25">
      <c r="A2099" s="180" t="s">
        <v>4605</v>
      </c>
      <c r="B2099" s="181">
        <v>2493</v>
      </c>
      <c r="C2099" s="180" t="s">
        <v>4606</v>
      </c>
      <c r="D2099" s="180" t="s">
        <v>4607</v>
      </c>
      <c r="E2099" s="180"/>
    </row>
    <row r="2100" spans="1:5" x14ac:dyDescent="0.25">
      <c r="A2100" s="180" t="s">
        <v>4605</v>
      </c>
      <c r="B2100" s="181">
        <v>2493</v>
      </c>
      <c r="C2100" s="180" t="s">
        <v>4607</v>
      </c>
      <c r="D2100" s="180"/>
      <c r="E2100" s="180"/>
    </row>
    <row r="2101" spans="1:5" x14ac:dyDescent="0.25">
      <c r="A2101" s="180" t="s">
        <v>4605</v>
      </c>
      <c r="B2101" s="181">
        <v>2493</v>
      </c>
      <c r="C2101" s="180" t="s">
        <v>4608</v>
      </c>
      <c r="D2101" s="180" t="s">
        <v>4607</v>
      </c>
      <c r="E2101" s="180"/>
    </row>
    <row r="2102" spans="1:5" x14ac:dyDescent="0.25">
      <c r="A2102" s="180" t="s">
        <v>4605</v>
      </c>
      <c r="B2102" s="181">
        <v>2493</v>
      </c>
      <c r="C2102" s="180" t="s">
        <v>4609</v>
      </c>
      <c r="D2102" s="180" t="s">
        <v>4607</v>
      </c>
      <c r="E2102" s="180"/>
    </row>
    <row r="2103" spans="1:5" x14ac:dyDescent="0.25">
      <c r="A2103" s="180" t="s">
        <v>4610</v>
      </c>
      <c r="B2103" s="181">
        <v>2494</v>
      </c>
      <c r="C2103" s="180" t="s">
        <v>4611</v>
      </c>
      <c r="D2103" s="180" t="s">
        <v>4612</v>
      </c>
      <c r="E2103" s="180"/>
    </row>
    <row r="2104" spans="1:5" x14ac:dyDescent="0.25">
      <c r="A2104" s="180" t="s">
        <v>4610</v>
      </c>
      <c r="B2104" s="181">
        <v>2494</v>
      </c>
      <c r="C2104" s="180" t="s">
        <v>4612</v>
      </c>
      <c r="D2104" s="180"/>
      <c r="E2104" s="180"/>
    </row>
    <row r="2105" spans="1:5" x14ac:dyDescent="0.25">
      <c r="A2105" s="180" t="s">
        <v>4610</v>
      </c>
      <c r="B2105" s="181">
        <v>2494</v>
      </c>
      <c r="C2105" s="180" t="s">
        <v>4613</v>
      </c>
      <c r="D2105" s="180" t="s">
        <v>4612</v>
      </c>
      <c r="E2105" s="180"/>
    </row>
    <row r="2106" spans="1:5" x14ac:dyDescent="0.25">
      <c r="A2106" s="180" t="s">
        <v>4610</v>
      </c>
      <c r="B2106" s="181">
        <v>2494</v>
      </c>
      <c r="C2106" s="180" t="s">
        <v>4614</v>
      </c>
      <c r="D2106" s="180" t="s">
        <v>4612</v>
      </c>
      <c r="E2106" s="180"/>
    </row>
    <row r="2107" spans="1:5" x14ac:dyDescent="0.25">
      <c r="A2107" s="180" t="s">
        <v>4610</v>
      </c>
      <c r="B2107" s="181">
        <v>2494</v>
      </c>
      <c r="C2107" s="180" t="s">
        <v>4615</v>
      </c>
      <c r="D2107" s="180" t="s">
        <v>4612</v>
      </c>
      <c r="E2107" s="180"/>
    </row>
    <row r="2108" spans="1:5" x14ac:dyDescent="0.25">
      <c r="A2108" s="180" t="s">
        <v>4610</v>
      </c>
      <c r="B2108" s="181">
        <v>2494</v>
      </c>
      <c r="C2108" s="180" t="s">
        <v>4616</v>
      </c>
      <c r="D2108" s="180" t="s">
        <v>4612</v>
      </c>
      <c r="E2108" s="180"/>
    </row>
    <row r="2109" spans="1:5" x14ac:dyDescent="0.25">
      <c r="A2109" s="180" t="s">
        <v>4617</v>
      </c>
      <c r="B2109" s="181">
        <v>2495</v>
      </c>
      <c r="C2109" s="180" t="s">
        <v>4618</v>
      </c>
      <c r="D2109" s="180" t="s">
        <v>4619</v>
      </c>
      <c r="E2109" s="180"/>
    </row>
    <row r="2110" spans="1:5" x14ac:dyDescent="0.25">
      <c r="A2110" s="180" t="s">
        <v>4617</v>
      </c>
      <c r="B2110" s="181">
        <v>2495</v>
      </c>
      <c r="C2110" s="180" t="s">
        <v>4620</v>
      </c>
      <c r="D2110" s="180" t="s">
        <v>4619</v>
      </c>
      <c r="E2110" s="180"/>
    </row>
    <row r="2111" spans="1:5" x14ac:dyDescent="0.25">
      <c r="A2111" s="180" t="s">
        <v>4617</v>
      </c>
      <c r="B2111" s="181">
        <v>2495</v>
      </c>
      <c r="C2111" s="180" t="s">
        <v>4621</v>
      </c>
      <c r="D2111" s="180" t="s">
        <v>4619</v>
      </c>
      <c r="E2111" s="180"/>
    </row>
    <row r="2112" spans="1:5" x14ac:dyDescent="0.25">
      <c r="A2112" s="180" t="s">
        <v>4617</v>
      </c>
      <c r="B2112" s="181">
        <v>2495</v>
      </c>
      <c r="C2112" s="180" t="s">
        <v>4619</v>
      </c>
      <c r="D2112" s="180"/>
      <c r="E2112" s="180"/>
    </row>
    <row r="2113" spans="1:5" x14ac:dyDescent="0.25">
      <c r="A2113" s="180" t="s">
        <v>4622</v>
      </c>
      <c r="B2113" s="181">
        <v>2496</v>
      </c>
      <c r="C2113" s="180" t="s">
        <v>4623</v>
      </c>
      <c r="D2113" s="180" t="s">
        <v>4624</v>
      </c>
      <c r="E2113" s="180"/>
    </row>
    <row r="2114" spans="1:5" x14ac:dyDescent="0.25">
      <c r="A2114" s="180" t="s">
        <v>4622</v>
      </c>
      <c r="B2114" s="181">
        <v>2496</v>
      </c>
      <c r="C2114" s="180" t="s">
        <v>4625</v>
      </c>
      <c r="D2114" s="180" t="s">
        <v>4624</v>
      </c>
      <c r="E2114" s="180"/>
    </row>
    <row r="2115" spans="1:5" x14ac:dyDescent="0.25">
      <c r="A2115" s="180" t="s">
        <v>4622</v>
      </c>
      <c r="B2115" s="181">
        <v>2496</v>
      </c>
      <c r="C2115" s="180" t="s">
        <v>4624</v>
      </c>
      <c r="D2115" s="180"/>
      <c r="E2115" s="180"/>
    </row>
    <row r="2116" spans="1:5" x14ac:dyDescent="0.25">
      <c r="A2116" s="180" t="s">
        <v>4622</v>
      </c>
      <c r="B2116" s="181">
        <v>2496</v>
      </c>
      <c r="C2116" s="180" t="s">
        <v>4626</v>
      </c>
      <c r="D2116" s="180" t="s">
        <v>4624</v>
      </c>
      <c r="E2116" s="180"/>
    </row>
    <row r="2117" spans="1:5" x14ac:dyDescent="0.25">
      <c r="A2117" s="180" t="s">
        <v>4622</v>
      </c>
      <c r="B2117" s="181">
        <v>2496</v>
      </c>
      <c r="C2117" s="180" t="s">
        <v>4627</v>
      </c>
      <c r="D2117" s="180" t="s">
        <v>4624</v>
      </c>
      <c r="E2117" s="180"/>
    </row>
    <row r="2118" spans="1:5" x14ac:dyDescent="0.25">
      <c r="A2118" s="180" t="s">
        <v>4628</v>
      </c>
      <c r="B2118" s="181">
        <v>2497</v>
      </c>
      <c r="C2118" s="180" t="s">
        <v>4629</v>
      </c>
      <c r="D2118" s="180" t="s">
        <v>4630</v>
      </c>
      <c r="E2118" s="180"/>
    </row>
    <row r="2119" spans="1:5" x14ac:dyDescent="0.25">
      <c r="A2119" s="180" t="s">
        <v>4628</v>
      </c>
      <c r="B2119" s="181">
        <v>2497</v>
      </c>
      <c r="C2119" s="180" t="s">
        <v>4630</v>
      </c>
      <c r="D2119" s="180"/>
      <c r="E2119" s="180"/>
    </row>
    <row r="2120" spans="1:5" x14ac:dyDescent="0.25">
      <c r="A2120" s="180" t="s">
        <v>4631</v>
      </c>
      <c r="B2120" s="181">
        <v>2498</v>
      </c>
      <c r="C2120" s="180" t="s">
        <v>4632</v>
      </c>
      <c r="D2120" s="180" t="s">
        <v>4633</v>
      </c>
      <c r="E2120" s="180"/>
    </row>
    <row r="2121" spans="1:5" x14ac:dyDescent="0.25">
      <c r="A2121" s="180" t="s">
        <v>4631</v>
      </c>
      <c r="B2121" s="181">
        <v>2498</v>
      </c>
      <c r="C2121" s="180" t="s">
        <v>4633</v>
      </c>
      <c r="D2121" s="180"/>
      <c r="E2121" s="180"/>
    </row>
    <row r="2122" spans="1:5" x14ac:dyDescent="0.25">
      <c r="A2122" s="180" t="s">
        <v>4631</v>
      </c>
      <c r="B2122" s="181">
        <v>2499</v>
      </c>
      <c r="C2122" s="180" t="s">
        <v>4634</v>
      </c>
      <c r="D2122" s="180" t="s">
        <v>4635</v>
      </c>
      <c r="E2122" s="180"/>
    </row>
    <row r="2123" spans="1:5" x14ac:dyDescent="0.25">
      <c r="A2123" s="180" t="s">
        <v>4631</v>
      </c>
      <c r="B2123" s="181">
        <v>2499</v>
      </c>
      <c r="C2123" s="180" t="s">
        <v>4635</v>
      </c>
      <c r="D2123" s="180"/>
      <c r="E2123" s="180"/>
    </row>
    <row r="2124" spans="1:5" x14ac:dyDescent="0.25">
      <c r="A2124" s="180" t="s">
        <v>4631</v>
      </c>
      <c r="B2124" s="181">
        <v>2500</v>
      </c>
      <c r="C2124" s="180" t="s">
        <v>4636</v>
      </c>
      <c r="D2124" s="180" t="s">
        <v>4637</v>
      </c>
      <c r="E2124" s="180"/>
    </row>
    <row r="2125" spans="1:5" x14ac:dyDescent="0.25">
      <c r="A2125" s="180" t="s">
        <v>4631</v>
      </c>
      <c r="B2125" s="181">
        <v>2500</v>
      </c>
      <c r="C2125" s="180" t="s">
        <v>4637</v>
      </c>
      <c r="D2125" s="180"/>
      <c r="E2125" s="180"/>
    </row>
    <row r="2126" spans="1:5" x14ac:dyDescent="0.25">
      <c r="A2126" s="180" t="s">
        <v>4638</v>
      </c>
      <c r="B2126" s="181">
        <v>2501</v>
      </c>
      <c r="C2126" s="180" t="s">
        <v>4639</v>
      </c>
      <c r="D2126" s="180" t="s">
        <v>4640</v>
      </c>
      <c r="E2126" s="180"/>
    </row>
    <row r="2127" spans="1:5" x14ac:dyDescent="0.25">
      <c r="A2127" s="180" t="s">
        <v>4638</v>
      </c>
      <c r="B2127" s="181">
        <v>2501</v>
      </c>
      <c r="C2127" s="180" t="s">
        <v>4640</v>
      </c>
      <c r="D2127" s="180"/>
      <c r="E2127" s="180"/>
    </row>
    <row r="2128" spans="1:5" x14ac:dyDescent="0.25">
      <c r="A2128" s="180" t="s">
        <v>4641</v>
      </c>
      <c r="B2128" s="181">
        <v>2502</v>
      </c>
      <c r="C2128" s="180" t="s">
        <v>4642</v>
      </c>
      <c r="D2128" s="180" t="s">
        <v>4643</v>
      </c>
      <c r="E2128" s="180"/>
    </row>
    <row r="2129" spans="1:5" x14ac:dyDescent="0.25">
      <c r="A2129" s="180" t="s">
        <v>4641</v>
      </c>
      <c r="B2129" s="181">
        <v>2502</v>
      </c>
      <c r="C2129" s="180" t="s">
        <v>4644</v>
      </c>
      <c r="D2129" s="180" t="s">
        <v>4643</v>
      </c>
      <c r="E2129" s="180"/>
    </row>
    <row r="2130" spans="1:5" x14ac:dyDescent="0.25">
      <c r="A2130" s="180" t="s">
        <v>4641</v>
      </c>
      <c r="B2130" s="181">
        <v>2502</v>
      </c>
      <c r="C2130" s="180" t="s">
        <v>4643</v>
      </c>
      <c r="D2130" s="180"/>
      <c r="E2130" s="180"/>
    </row>
    <row r="2131" spans="1:5" x14ac:dyDescent="0.25">
      <c r="A2131" s="180" t="s">
        <v>4645</v>
      </c>
      <c r="B2131" s="181">
        <v>2503</v>
      </c>
      <c r="C2131" s="180" t="s">
        <v>4646</v>
      </c>
      <c r="D2131" s="180" t="s">
        <v>4647</v>
      </c>
      <c r="E2131" s="180"/>
    </row>
    <row r="2132" spans="1:5" x14ac:dyDescent="0.25">
      <c r="A2132" s="180" t="s">
        <v>4645</v>
      </c>
      <c r="B2132" s="181">
        <v>2503</v>
      </c>
      <c r="C2132" s="180" t="s">
        <v>4647</v>
      </c>
      <c r="D2132" s="180"/>
      <c r="E2132" s="180"/>
    </row>
    <row r="2133" spans="1:5" x14ac:dyDescent="0.25">
      <c r="A2133" s="180" t="s">
        <v>4645</v>
      </c>
      <c r="B2133" s="181">
        <v>2503</v>
      </c>
      <c r="C2133" s="180" t="s">
        <v>4648</v>
      </c>
      <c r="D2133" s="180" t="s">
        <v>4647</v>
      </c>
      <c r="E2133" s="180"/>
    </row>
    <row r="2134" spans="1:5" x14ac:dyDescent="0.25">
      <c r="A2134" s="180" t="s">
        <v>4649</v>
      </c>
      <c r="B2134" s="181">
        <v>2504</v>
      </c>
      <c r="C2134" s="180" t="s">
        <v>4650</v>
      </c>
      <c r="D2134" s="180"/>
      <c r="E2134" s="180"/>
    </row>
    <row r="2135" spans="1:5" x14ac:dyDescent="0.25">
      <c r="A2135" s="180" t="s">
        <v>4649</v>
      </c>
      <c r="B2135" s="181">
        <v>2504</v>
      </c>
      <c r="C2135" s="180" t="s">
        <v>4651</v>
      </c>
      <c r="D2135" s="180" t="s">
        <v>4650</v>
      </c>
      <c r="E2135" s="180"/>
    </row>
    <row r="2136" spans="1:5" x14ac:dyDescent="0.25">
      <c r="A2136" s="180" t="s">
        <v>4649</v>
      </c>
      <c r="B2136" s="181">
        <v>2505</v>
      </c>
      <c r="C2136" s="180" t="s">
        <v>4652</v>
      </c>
      <c r="D2136" s="180" t="s">
        <v>4653</v>
      </c>
      <c r="E2136" s="180"/>
    </row>
    <row r="2137" spans="1:5" x14ac:dyDescent="0.25">
      <c r="A2137" s="180" t="s">
        <v>4649</v>
      </c>
      <c r="B2137" s="181">
        <v>2505</v>
      </c>
      <c r="C2137" s="180" t="s">
        <v>4653</v>
      </c>
      <c r="D2137" s="180"/>
      <c r="E2137" s="180"/>
    </row>
    <row r="2138" spans="1:5" x14ac:dyDescent="0.25">
      <c r="A2138" s="180" t="s">
        <v>4649</v>
      </c>
      <c r="B2138" s="181">
        <v>2505</v>
      </c>
      <c r="C2138" s="180" t="s">
        <v>4654</v>
      </c>
      <c r="D2138" s="180" t="s">
        <v>4653</v>
      </c>
      <c r="E2138" s="180"/>
    </row>
    <row r="2139" spans="1:5" x14ac:dyDescent="0.25">
      <c r="A2139" s="180" t="s">
        <v>4655</v>
      </c>
      <c r="B2139" s="181">
        <v>2506</v>
      </c>
      <c r="C2139" s="180" t="s">
        <v>4656</v>
      </c>
      <c r="D2139" s="180" t="s">
        <v>4657</v>
      </c>
      <c r="E2139" s="180"/>
    </row>
    <row r="2140" spans="1:5" x14ac:dyDescent="0.25">
      <c r="A2140" s="180" t="s">
        <v>4655</v>
      </c>
      <c r="B2140" s="181">
        <v>2506</v>
      </c>
      <c r="C2140" s="180" t="s">
        <v>4657</v>
      </c>
      <c r="D2140" s="180"/>
      <c r="E2140" s="180"/>
    </row>
    <row r="2141" spans="1:5" x14ac:dyDescent="0.25">
      <c r="A2141" s="180" t="s">
        <v>4658</v>
      </c>
      <c r="B2141" s="181">
        <v>2507</v>
      </c>
      <c r="C2141" s="180" t="s">
        <v>4659</v>
      </c>
      <c r="D2141" s="180" t="s">
        <v>4660</v>
      </c>
      <c r="E2141" s="180"/>
    </row>
    <row r="2142" spans="1:5" x14ac:dyDescent="0.25">
      <c r="A2142" s="180" t="s">
        <v>4658</v>
      </c>
      <c r="B2142" s="181">
        <v>2507</v>
      </c>
      <c r="C2142" s="180" t="s">
        <v>4661</v>
      </c>
      <c r="D2142" s="180" t="s">
        <v>4660</v>
      </c>
      <c r="E2142" s="180"/>
    </row>
    <row r="2143" spans="1:5" x14ac:dyDescent="0.25">
      <c r="A2143" s="180" t="s">
        <v>4658</v>
      </c>
      <c r="B2143" s="181">
        <v>2507</v>
      </c>
      <c r="C2143" s="180" t="s">
        <v>4662</v>
      </c>
      <c r="D2143" s="180" t="s">
        <v>4660</v>
      </c>
      <c r="E2143" s="180"/>
    </row>
    <row r="2144" spans="1:5" x14ac:dyDescent="0.25">
      <c r="A2144" s="180" t="s">
        <v>4658</v>
      </c>
      <c r="B2144" s="181">
        <v>2507</v>
      </c>
      <c r="C2144" s="180" t="s">
        <v>4660</v>
      </c>
      <c r="D2144" s="180"/>
      <c r="E2144" s="180"/>
    </row>
    <row r="2145" spans="1:5" x14ac:dyDescent="0.25">
      <c r="A2145" s="180" t="s">
        <v>4658</v>
      </c>
      <c r="B2145" s="181">
        <v>2507</v>
      </c>
      <c r="C2145" s="180" t="s">
        <v>4663</v>
      </c>
      <c r="D2145" s="180" t="s">
        <v>4660</v>
      </c>
      <c r="E2145" s="180"/>
    </row>
    <row r="2146" spans="1:5" x14ac:dyDescent="0.25">
      <c r="A2146" s="180" t="s">
        <v>4658</v>
      </c>
      <c r="B2146" s="181">
        <v>2507</v>
      </c>
      <c r="C2146" s="180" t="s">
        <v>4664</v>
      </c>
      <c r="D2146" s="180" t="s">
        <v>4660</v>
      </c>
      <c r="E2146" s="180"/>
    </row>
    <row r="2147" spans="1:5" x14ac:dyDescent="0.25">
      <c r="A2147" s="180" t="s">
        <v>4665</v>
      </c>
      <c r="B2147" s="181">
        <v>2508</v>
      </c>
      <c r="C2147" s="180" t="s">
        <v>4666</v>
      </c>
      <c r="D2147" s="180"/>
      <c r="E2147" s="180"/>
    </row>
    <row r="2148" spans="1:5" x14ac:dyDescent="0.25">
      <c r="A2148" s="180" t="s">
        <v>4667</v>
      </c>
      <c r="B2148" s="181">
        <v>2509</v>
      </c>
      <c r="C2148" s="180" t="s">
        <v>4668</v>
      </c>
      <c r="D2148" s="180" t="s">
        <v>4669</v>
      </c>
      <c r="E2148" s="180"/>
    </row>
    <row r="2149" spans="1:5" x14ac:dyDescent="0.25">
      <c r="A2149" s="180" t="s">
        <v>4667</v>
      </c>
      <c r="B2149" s="181">
        <v>2509</v>
      </c>
      <c r="C2149" s="180" t="s">
        <v>4669</v>
      </c>
      <c r="D2149" s="180"/>
      <c r="E2149" s="180"/>
    </row>
    <row r="2150" spans="1:5" x14ac:dyDescent="0.25">
      <c r="A2150" s="180" t="s">
        <v>4667</v>
      </c>
      <c r="B2150" s="181">
        <v>2509</v>
      </c>
      <c r="C2150" s="180" t="s">
        <v>4670</v>
      </c>
      <c r="D2150" s="180" t="s">
        <v>4669</v>
      </c>
      <c r="E2150" s="180"/>
    </row>
    <row r="2151" spans="1:5" x14ac:dyDescent="0.25">
      <c r="A2151" s="180" t="s">
        <v>4671</v>
      </c>
      <c r="B2151" s="181">
        <v>2510</v>
      </c>
      <c r="C2151" s="180" t="s">
        <v>4672</v>
      </c>
      <c r="D2151" s="180" t="s">
        <v>4673</v>
      </c>
      <c r="E2151" s="180"/>
    </row>
    <row r="2152" spans="1:5" x14ac:dyDescent="0.25">
      <c r="A2152" s="180" t="s">
        <v>4671</v>
      </c>
      <c r="B2152" s="181">
        <v>2510</v>
      </c>
      <c r="C2152" s="180" t="s">
        <v>4674</v>
      </c>
      <c r="D2152" s="180" t="s">
        <v>4673</v>
      </c>
      <c r="E2152" s="180"/>
    </row>
    <row r="2153" spans="1:5" x14ac:dyDescent="0.25">
      <c r="A2153" s="180" t="s">
        <v>4671</v>
      </c>
      <c r="B2153" s="181">
        <v>2510</v>
      </c>
      <c r="C2153" s="180" t="s">
        <v>4675</v>
      </c>
      <c r="D2153" s="180" t="s">
        <v>4673</v>
      </c>
      <c r="E2153" s="180"/>
    </row>
    <row r="2154" spans="1:5" x14ac:dyDescent="0.25">
      <c r="A2154" s="180" t="s">
        <v>4671</v>
      </c>
      <c r="B2154" s="181">
        <v>2510</v>
      </c>
      <c r="C2154" s="180" t="s">
        <v>4676</v>
      </c>
      <c r="D2154" s="180" t="s">
        <v>4673</v>
      </c>
      <c r="E2154" s="180"/>
    </row>
    <row r="2155" spans="1:5" x14ac:dyDescent="0.25">
      <c r="A2155" s="180" t="s">
        <v>4671</v>
      </c>
      <c r="B2155" s="181">
        <v>2510</v>
      </c>
      <c r="C2155" s="180" t="s">
        <v>4673</v>
      </c>
      <c r="D2155" s="180"/>
      <c r="E2155" s="180"/>
    </row>
    <row r="2156" spans="1:5" x14ac:dyDescent="0.25">
      <c r="A2156" s="180" t="s">
        <v>4671</v>
      </c>
      <c r="B2156" s="181">
        <v>2510</v>
      </c>
      <c r="C2156" s="180" t="s">
        <v>4677</v>
      </c>
      <c r="D2156" s="180" t="s">
        <v>4673</v>
      </c>
      <c r="E2156" s="180"/>
    </row>
    <row r="2157" spans="1:5" x14ac:dyDescent="0.25">
      <c r="A2157" s="180" t="s">
        <v>4671</v>
      </c>
      <c r="B2157" s="181">
        <v>2510</v>
      </c>
      <c r="C2157" s="180" t="s">
        <v>4678</v>
      </c>
      <c r="D2157" s="180" t="s">
        <v>4673</v>
      </c>
      <c r="E2157" s="180"/>
    </row>
    <row r="2158" spans="1:5" x14ac:dyDescent="0.25">
      <c r="A2158" s="180" t="s">
        <v>4679</v>
      </c>
      <c r="B2158" s="181">
        <v>2511</v>
      </c>
      <c r="C2158" s="180" t="s">
        <v>4680</v>
      </c>
      <c r="D2158" s="180" t="s">
        <v>4681</v>
      </c>
      <c r="E2158" s="180"/>
    </row>
    <row r="2159" spans="1:5" x14ac:dyDescent="0.25">
      <c r="A2159" s="180" t="s">
        <v>4679</v>
      </c>
      <c r="B2159" s="181">
        <v>2511</v>
      </c>
      <c r="C2159" s="180" t="s">
        <v>4682</v>
      </c>
      <c r="D2159" s="180" t="s">
        <v>4681</v>
      </c>
      <c r="E2159" s="180"/>
    </row>
    <row r="2160" spans="1:5" x14ac:dyDescent="0.25">
      <c r="A2160" s="180" t="s">
        <v>4679</v>
      </c>
      <c r="B2160" s="181">
        <v>2511</v>
      </c>
      <c r="C2160" s="180" t="s">
        <v>4681</v>
      </c>
      <c r="D2160" s="180"/>
      <c r="E2160" s="180"/>
    </row>
    <row r="2161" spans="1:5" x14ac:dyDescent="0.25">
      <c r="A2161" s="180" t="s">
        <v>4679</v>
      </c>
      <c r="B2161" s="181">
        <v>2511</v>
      </c>
      <c r="C2161" s="180" t="s">
        <v>4683</v>
      </c>
      <c r="D2161" s="180" t="s">
        <v>4681</v>
      </c>
      <c r="E2161" s="180"/>
    </row>
    <row r="2162" spans="1:5" x14ac:dyDescent="0.25">
      <c r="A2162" s="180" t="s">
        <v>4684</v>
      </c>
      <c r="B2162" s="181">
        <v>2512</v>
      </c>
      <c r="C2162" s="180" t="s">
        <v>4685</v>
      </c>
      <c r="D2162" s="180" t="s">
        <v>4686</v>
      </c>
      <c r="E2162" s="180"/>
    </row>
    <row r="2163" spans="1:5" x14ac:dyDescent="0.25">
      <c r="A2163" s="180" t="s">
        <v>4684</v>
      </c>
      <c r="B2163" s="181">
        <v>2512</v>
      </c>
      <c r="C2163" s="180" t="s">
        <v>4687</v>
      </c>
      <c r="D2163" s="180" t="s">
        <v>4686</v>
      </c>
      <c r="E2163" s="180"/>
    </row>
    <row r="2164" spans="1:5" x14ac:dyDescent="0.25">
      <c r="A2164" s="180" t="s">
        <v>4684</v>
      </c>
      <c r="B2164" s="181">
        <v>2512</v>
      </c>
      <c r="C2164" s="180" t="s">
        <v>4686</v>
      </c>
      <c r="D2164" s="180"/>
      <c r="E2164" s="180"/>
    </row>
    <row r="2165" spans="1:5" x14ac:dyDescent="0.25">
      <c r="A2165" s="180" t="s">
        <v>4688</v>
      </c>
      <c r="B2165" s="181">
        <v>2513</v>
      </c>
      <c r="C2165" s="180" t="s">
        <v>4689</v>
      </c>
      <c r="D2165" s="180" t="s">
        <v>4690</v>
      </c>
      <c r="E2165" s="180"/>
    </row>
    <row r="2166" spans="1:5" x14ac:dyDescent="0.25">
      <c r="A2166" s="180" t="s">
        <v>4688</v>
      </c>
      <c r="B2166" s="181">
        <v>2513</v>
      </c>
      <c r="C2166" s="180" t="s">
        <v>4691</v>
      </c>
      <c r="D2166" s="180" t="s">
        <v>4690</v>
      </c>
      <c r="E2166" s="180"/>
    </row>
    <row r="2167" spans="1:5" x14ac:dyDescent="0.25">
      <c r="A2167" s="180" t="s">
        <v>4688</v>
      </c>
      <c r="B2167" s="181">
        <v>2513</v>
      </c>
      <c r="C2167" s="180" t="s">
        <v>4690</v>
      </c>
      <c r="D2167" s="180"/>
      <c r="E2167" s="180"/>
    </row>
    <row r="2168" spans="1:5" x14ac:dyDescent="0.25">
      <c r="A2168" s="180" t="s">
        <v>4688</v>
      </c>
      <c r="B2168" s="181">
        <v>2513</v>
      </c>
      <c r="C2168" s="180" t="s">
        <v>4692</v>
      </c>
      <c r="D2168" s="180" t="s">
        <v>4690</v>
      </c>
      <c r="E2168" s="180"/>
    </row>
    <row r="2169" spans="1:5" x14ac:dyDescent="0.25">
      <c r="A2169" s="180" t="s">
        <v>4688</v>
      </c>
      <c r="B2169" s="181">
        <v>2513</v>
      </c>
      <c r="C2169" s="180" t="s">
        <v>4693</v>
      </c>
      <c r="D2169" s="180" t="s">
        <v>4690</v>
      </c>
      <c r="E2169" s="180"/>
    </row>
    <row r="2170" spans="1:5" x14ac:dyDescent="0.25">
      <c r="A2170" s="180" t="s">
        <v>4694</v>
      </c>
      <c r="B2170" s="181">
        <v>2514</v>
      </c>
      <c r="C2170" s="180" t="s">
        <v>4695</v>
      </c>
      <c r="D2170" s="180" t="s">
        <v>4696</v>
      </c>
      <c r="E2170" s="180"/>
    </row>
    <row r="2171" spans="1:5" x14ac:dyDescent="0.25">
      <c r="A2171" s="180" t="s">
        <v>4694</v>
      </c>
      <c r="B2171" s="181">
        <v>2514</v>
      </c>
      <c r="C2171" s="180" t="s">
        <v>4696</v>
      </c>
      <c r="D2171" s="180"/>
      <c r="E2171" s="180"/>
    </row>
    <row r="2172" spans="1:5" x14ac:dyDescent="0.25">
      <c r="A2172" s="180" t="s">
        <v>4694</v>
      </c>
      <c r="B2172" s="181">
        <v>2514</v>
      </c>
      <c r="C2172" s="180" t="s">
        <v>4697</v>
      </c>
      <c r="D2172" s="180" t="s">
        <v>4696</v>
      </c>
      <c r="E2172" s="180"/>
    </row>
    <row r="2173" spans="1:5" x14ac:dyDescent="0.25">
      <c r="A2173" s="180" t="s">
        <v>4698</v>
      </c>
      <c r="B2173" s="181">
        <v>2515</v>
      </c>
      <c r="C2173" s="180" t="s">
        <v>4699</v>
      </c>
      <c r="D2173" s="180" t="s">
        <v>4700</v>
      </c>
      <c r="E2173" s="180"/>
    </row>
    <row r="2174" spans="1:5" x14ac:dyDescent="0.25">
      <c r="A2174" s="180" t="s">
        <v>4698</v>
      </c>
      <c r="B2174" s="181">
        <v>2515</v>
      </c>
      <c r="C2174" s="180" t="s">
        <v>4701</v>
      </c>
      <c r="D2174" s="180" t="s">
        <v>4700</v>
      </c>
      <c r="E2174" s="180"/>
    </row>
    <row r="2175" spans="1:5" x14ac:dyDescent="0.25">
      <c r="A2175" s="180" t="s">
        <v>4698</v>
      </c>
      <c r="B2175" s="181">
        <v>2515</v>
      </c>
      <c r="C2175" s="180" t="s">
        <v>4700</v>
      </c>
      <c r="D2175" s="180"/>
      <c r="E2175" s="180"/>
    </row>
    <row r="2176" spans="1:5" x14ac:dyDescent="0.25">
      <c r="A2176" s="180" t="s">
        <v>4698</v>
      </c>
      <c r="B2176" s="181">
        <v>2515</v>
      </c>
      <c r="C2176" s="180" t="s">
        <v>4702</v>
      </c>
      <c r="D2176" s="180" t="s">
        <v>4700</v>
      </c>
      <c r="E2176" s="180"/>
    </row>
    <row r="2177" spans="1:5" x14ac:dyDescent="0.25">
      <c r="A2177" s="180" t="s">
        <v>4703</v>
      </c>
      <c r="B2177" s="181">
        <v>2516</v>
      </c>
      <c r="C2177" s="180" t="s">
        <v>4704</v>
      </c>
      <c r="D2177" s="180" t="s">
        <v>4705</v>
      </c>
      <c r="E2177" s="180"/>
    </row>
    <row r="2178" spans="1:5" x14ac:dyDescent="0.25">
      <c r="A2178" s="180" t="s">
        <v>4703</v>
      </c>
      <c r="B2178" s="181">
        <v>2516</v>
      </c>
      <c r="C2178" s="180" t="s">
        <v>4706</v>
      </c>
      <c r="D2178" s="180" t="s">
        <v>4705</v>
      </c>
      <c r="E2178" s="180"/>
    </row>
    <row r="2179" spans="1:5" x14ac:dyDescent="0.25">
      <c r="A2179" s="180" t="s">
        <v>4703</v>
      </c>
      <c r="B2179" s="181">
        <v>2516</v>
      </c>
      <c r="C2179" s="180" t="s">
        <v>4705</v>
      </c>
      <c r="D2179" s="180"/>
      <c r="E2179" s="180"/>
    </row>
    <row r="2180" spans="1:5" x14ac:dyDescent="0.25">
      <c r="A2180" s="180" t="s">
        <v>4703</v>
      </c>
      <c r="B2180" s="181">
        <v>2516</v>
      </c>
      <c r="C2180" s="180" t="s">
        <v>4707</v>
      </c>
      <c r="D2180" s="180" t="s">
        <v>4705</v>
      </c>
      <c r="E2180" s="180"/>
    </row>
    <row r="2181" spans="1:5" x14ac:dyDescent="0.25">
      <c r="A2181" s="180" t="s">
        <v>4708</v>
      </c>
      <c r="B2181" s="181">
        <v>2517</v>
      </c>
      <c r="C2181" s="180" t="s">
        <v>4709</v>
      </c>
      <c r="D2181" s="180" t="s">
        <v>4710</v>
      </c>
      <c r="E2181" s="180"/>
    </row>
    <row r="2182" spans="1:5" x14ac:dyDescent="0.25">
      <c r="A2182" s="180" t="s">
        <v>4708</v>
      </c>
      <c r="B2182" s="181">
        <v>2517</v>
      </c>
      <c r="C2182" s="180" t="s">
        <v>4711</v>
      </c>
      <c r="D2182" s="180" t="s">
        <v>4710</v>
      </c>
      <c r="E2182" s="180"/>
    </row>
    <row r="2183" spans="1:5" x14ac:dyDescent="0.25">
      <c r="A2183" s="180" t="s">
        <v>4708</v>
      </c>
      <c r="B2183" s="181">
        <v>2517</v>
      </c>
      <c r="C2183" s="180" t="s">
        <v>4712</v>
      </c>
      <c r="D2183" s="180" t="s">
        <v>4710</v>
      </c>
      <c r="E2183" s="180"/>
    </row>
    <row r="2184" spans="1:5" x14ac:dyDescent="0.25">
      <c r="A2184" s="180" t="s">
        <v>4708</v>
      </c>
      <c r="B2184" s="181">
        <v>2517</v>
      </c>
      <c r="C2184" s="180" t="s">
        <v>4710</v>
      </c>
      <c r="D2184" s="180"/>
      <c r="E2184" s="180"/>
    </row>
    <row r="2185" spans="1:5" x14ac:dyDescent="0.25">
      <c r="A2185" s="180" t="s">
        <v>4708</v>
      </c>
      <c r="B2185" s="181">
        <v>2517</v>
      </c>
      <c r="C2185" s="180" t="s">
        <v>4713</v>
      </c>
      <c r="D2185" s="180" t="s">
        <v>4710</v>
      </c>
      <c r="E2185" s="180"/>
    </row>
    <row r="2186" spans="1:5" x14ac:dyDescent="0.25">
      <c r="A2186" s="180" t="s">
        <v>4714</v>
      </c>
      <c r="B2186" s="181">
        <v>2518</v>
      </c>
      <c r="C2186" s="180" t="s">
        <v>4715</v>
      </c>
      <c r="D2186" s="180" t="s">
        <v>4716</v>
      </c>
      <c r="E2186" s="180"/>
    </row>
    <row r="2187" spans="1:5" x14ac:dyDescent="0.25">
      <c r="A2187" s="180" t="s">
        <v>4714</v>
      </c>
      <c r="B2187" s="181">
        <v>2518</v>
      </c>
      <c r="C2187" s="180" t="s">
        <v>4717</v>
      </c>
      <c r="D2187" s="180" t="s">
        <v>4716</v>
      </c>
      <c r="E2187" s="180"/>
    </row>
    <row r="2188" spans="1:5" x14ac:dyDescent="0.25">
      <c r="A2188" s="180" t="s">
        <v>4714</v>
      </c>
      <c r="B2188" s="181">
        <v>2518</v>
      </c>
      <c r="C2188" s="180" t="s">
        <v>4718</v>
      </c>
      <c r="D2188" s="180" t="s">
        <v>4716</v>
      </c>
      <c r="E2188" s="180"/>
    </row>
    <row r="2189" spans="1:5" x14ac:dyDescent="0.25">
      <c r="A2189" s="180" t="s">
        <v>4714</v>
      </c>
      <c r="B2189" s="181">
        <v>2518</v>
      </c>
      <c r="C2189" s="180" t="s">
        <v>4719</v>
      </c>
      <c r="D2189" s="180" t="s">
        <v>4716</v>
      </c>
      <c r="E2189" s="180"/>
    </row>
    <row r="2190" spans="1:5" x14ac:dyDescent="0.25">
      <c r="A2190" s="180" t="s">
        <v>4714</v>
      </c>
      <c r="B2190" s="181">
        <v>2518</v>
      </c>
      <c r="C2190" s="180" t="s">
        <v>4720</v>
      </c>
      <c r="D2190" s="180" t="s">
        <v>4716</v>
      </c>
      <c r="E2190" s="180"/>
    </row>
    <row r="2191" spans="1:5" x14ac:dyDescent="0.25">
      <c r="A2191" s="180" t="s">
        <v>4714</v>
      </c>
      <c r="B2191" s="181">
        <v>2518</v>
      </c>
      <c r="C2191" s="180" t="s">
        <v>4716</v>
      </c>
      <c r="D2191" s="180"/>
      <c r="E2191" s="180"/>
    </row>
    <row r="2192" spans="1:5" x14ac:dyDescent="0.25">
      <c r="A2192" s="180" t="s">
        <v>4714</v>
      </c>
      <c r="B2192" s="181">
        <v>2518</v>
      </c>
      <c r="C2192" s="180" t="s">
        <v>4721</v>
      </c>
      <c r="D2192" s="180" t="s">
        <v>4716</v>
      </c>
      <c r="E2192" s="180"/>
    </row>
    <row r="2193" spans="1:5" x14ac:dyDescent="0.25">
      <c r="A2193" s="180" t="s">
        <v>4714</v>
      </c>
      <c r="B2193" s="181">
        <v>2518</v>
      </c>
      <c r="C2193" s="180" t="s">
        <v>4722</v>
      </c>
      <c r="D2193" s="180" t="s">
        <v>4716</v>
      </c>
      <c r="E2193" s="180"/>
    </row>
    <row r="2194" spans="1:5" x14ac:dyDescent="0.25">
      <c r="A2194" s="180" t="s">
        <v>4723</v>
      </c>
      <c r="B2194" s="181">
        <v>2519</v>
      </c>
      <c r="C2194" s="180" t="s">
        <v>4724</v>
      </c>
      <c r="D2194" s="180" t="s">
        <v>4725</v>
      </c>
      <c r="E2194" s="180"/>
    </row>
    <row r="2195" spans="1:5" x14ac:dyDescent="0.25">
      <c r="A2195" s="180" t="s">
        <v>4723</v>
      </c>
      <c r="B2195" s="181">
        <v>2519</v>
      </c>
      <c r="C2195" s="180" t="s">
        <v>4725</v>
      </c>
      <c r="D2195" s="180"/>
      <c r="E2195" s="180"/>
    </row>
    <row r="2196" spans="1:5" x14ac:dyDescent="0.25">
      <c r="A2196" s="180" t="s">
        <v>4723</v>
      </c>
      <c r="B2196" s="181">
        <v>2519</v>
      </c>
      <c r="C2196" s="180" t="s">
        <v>4726</v>
      </c>
      <c r="D2196" s="180" t="s">
        <v>4725</v>
      </c>
      <c r="E2196" s="180"/>
    </row>
    <row r="2197" spans="1:5" x14ac:dyDescent="0.25">
      <c r="A2197" s="180" t="s">
        <v>4723</v>
      </c>
      <c r="B2197" s="181">
        <v>2519</v>
      </c>
      <c r="C2197" s="180" t="s">
        <v>4727</v>
      </c>
      <c r="D2197" s="180" t="s">
        <v>4725</v>
      </c>
      <c r="E2197" s="180"/>
    </row>
    <row r="2198" spans="1:5" x14ac:dyDescent="0.25">
      <c r="A2198" s="180" t="s">
        <v>4728</v>
      </c>
      <c r="B2198" s="181">
        <v>2520</v>
      </c>
      <c r="C2198" s="180" t="s">
        <v>4729</v>
      </c>
      <c r="D2198" s="180"/>
      <c r="E2198" s="180"/>
    </row>
    <row r="2199" spans="1:5" x14ac:dyDescent="0.25">
      <c r="A2199" s="180" t="s">
        <v>4728</v>
      </c>
      <c r="B2199" s="181">
        <v>2520</v>
      </c>
      <c r="C2199" s="180" t="s">
        <v>4730</v>
      </c>
      <c r="D2199" s="180" t="s">
        <v>4729</v>
      </c>
      <c r="E2199" s="180"/>
    </row>
    <row r="2200" spans="1:5" x14ac:dyDescent="0.25">
      <c r="A2200" s="180" t="s">
        <v>4728</v>
      </c>
      <c r="B2200" s="181">
        <v>2521</v>
      </c>
      <c r="C2200" s="180" t="s">
        <v>4731</v>
      </c>
      <c r="D2200" s="180" t="s">
        <v>4732</v>
      </c>
      <c r="E2200" s="180"/>
    </row>
    <row r="2201" spans="1:5" x14ac:dyDescent="0.25">
      <c r="A2201" s="180" t="s">
        <v>4728</v>
      </c>
      <c r="B2201" s="181">
        <v>2521</v>
      </c>
      <c r="C2201" s="180" t="s">
        <v>4732</v>
      </c>
      <c r="D2201" s="180"/>
      <c r="E2201" s="180"/>
    </row>
    <row r="2202" spans="1:5" x14ac:dyDescent="0.25">
      <c r="A2202" s="180" t="s">
        <v>4728</v>
      </c>
      <c r="B2202" s="181">
        <v>2521</v>
      </c>
      <c r="C2202" s="180" t="s">
        <v>4733</v>
      </c>
      <c r="D2202" s="180" t="s">
        <v>4732</v>
      </c>
      <c r="E2202" s="180"/>
    </row>
    <row r="2203" spans="1:5" x14ac:dyDescent="0.25">
      <c r="A2203" s="180" t="s">
        <v>4734</v>
      </c>
      <c r="B2203" s="181">
        <v>2522</v>
      </c>
      <c r="C2203" s="180" t="s">
        <v>4735</v>
      </c>
      <c r="D2203" s="180"/>
      <c r="E2203" s="180"/>
    </row>
    <row r="2204" spans="1:5" x14ac:dyDescent="0.25">
      <c r="A2204" s="180" t="s">
        <v>4734</v>
      </c>
      <c r="B2204" s="181">
        <v>2522</v>
      </c>
      <c r="C2204" s="180" t="s">
        <v>4736</v>
      </c>
      <c r="D2204" s="180" t="s">
        <v>4735</v>
      </c>
      <c r="E2204" s="180"/>
    </row>
    <row r="2205" spans="1:5" x14ac:dyDescent="0.25">
      <c r="A2205" s="180" t="s">
        <v>4734</v>
      </c>
      <c r="B2205" s="181">
        <v>2522</v>
      </c>
      <c r="C2205" s="180" t="s">
        <v>4737</v>
      </c>
      <c r="D2205" s="180" t="s">
        <v>4735</v>
      </c>
      <c r="E2205" s="180"/>
    </row>
    <row r="2206" spans="1:5" x14ac:dyDescent="0.25">
      <c r="A2206" s="180" t="s">
        <v>4728</v>
      </c>
      <c r="B2206" s="181">
        <v>2523</v>
      </c>
      <c r="C2206" s="180" t="s">
        <v>4738</v>
      </c>
      <c r="D2206" s="180"/>
      <c r="E2206" s="180"/>
    </row>
    <row r="2207" spans="1:5" x14ac:dyDescent="0.25">
      <c r="A2207" s="180" t="s">
        <v>4728</v>
      </c>
      <c r="B2207" s="181">
        <v>2523</v>
      </c>
      <c r="C2207" s="180" t="s">
        <v>4739</v>
      </c>
      <c r="D2207" s="180" t="s">
        <v>4738</v>
      </c>
      <c r="E2207" s="180"/>
    </row>
    <row r="2208" spans="1:5" x14ac:dyDescent="0.25">
      <c r="A2208" s="180" t="s">
        <v>4740</v>
      </c>
      <c r="B2208" s="181">
        <v>2524</v>
      </c>
      <c r="C2208" s="180" t="s">
        <v>4741</v>
      </c>
      <c r="D2208" s="180"/>
      <c r="E2208" s="180"/>
    </row>
    <row r="2209" spans="1:5" x14ac:dyDescent="0.25">
      <c r="A2209" s="180" t="s">
        <v>4740</v>
      </c>
      <c r="B2209" s="181">
        <v>2524</v>
      </c>
      <c r="C2209" s="180" t="s">
        <v>4742</v>
      </c>
      <c r="D2209" s="180" t="s">
        <v>4741</v>
      </c>
      <c r="E2209" s="180"/>
    </row>
    <row r="2210" spans="1:5" x14ac:dyDescent="0.25">
      <c r="A2210" s="180" t="s">
        <v>4740</v>
      </c>
      <c r="B2210" s="181">
        <v>2524</v>
      </c>
      <c r="C2210" s="180" t="s">
        <v>4743</v>
      </c>
      <c r="D2210" s="180" t="s">
        <v>4741</v>
      </c>
      <c r="E2210" s="180"/>
    </row>
    <row r="2211" spans="1:5" x14ac:dyDescent="0.25">
      <c r="A2211" s="180" t="s">
        <v>4740</v>
      </c>
      <c r="B2211" s="181">
        <v>2524</v>
      </c>
      <c r="C2211" s="180" t="s">
        <v>4744</v>
      </c>
      <c r="D2211" s="180" t="s">
        <v>4741</v>
      </c>
      <c r="E2211" s="180"/>
    </row>
    <row r="2212" spans="1:5" x14ac:dyDescent="0.25">
      <c r="A2212" s="180" t="s">
        <v>4740</v>
      </c>
      <c r="B2212" s="181">
        <v>2524</v>
      </c>
      <c r="C2212" s="180" t="s">
        <v>4745</v>
      </c>
      <c r="D2212" s="180" t="s">
        <v>4741</v>
      </c>
      <c r="E2212" s="180"/>
    </row>
    <row r="2213" spans="1:5" x14ac:dyDescent="0.25">
      <c r="A2213" s="180" t="s">
        <v>4740</v>
      </c>
      <c r="B2213" s="181">
        <v>2524</v>
      </c>
      <c r="C2213" s="180" t="s">
        <v>4746</v>
      </c>
      <c r="D2213" s="180" t="s">
        <v>4741</v>
      </c>
      <c r="E2213" s="180"/>
    </row>
    <row r="2214" spans="1:5" x14ac:dyDescent="0.25">
      <c r="A2214" s="180" t="s">
        <v>4740</v>
      </c>
      <c r="B2214" s="181">
        <v>2524</v>
      </c>
      <c r="C2214" s="180" t="s">
        <v>4747</v>
      </c>
      <c r="D2214" s="180" t="s">
        <v>4741</v>
      </c>
      <c r="E2214" s="180"/>
    </row>
    <row r="2215" spans="1:5" x14ac:dyDescent="0.25">
      <c r="A2215" s="180" t="s">
        <v>4748</v>
      </c>
      <c r="B2215" s="181">
        <v>2525</v>
      </c>
      <c r="C2215" s="180" t="s">
        <v>4749</v>
      </c>
      <c r="D2215" s="180" t="s">
        <v>4750</v>
      </c>
      <c r="E2215" s="180"/>
    </row>
    <row r="2216" spans="1:5" x14ac:dyDescent="0.25">
      <c r="A2216" s="180" t="s">
        <v>4748</v>
      </c>
      <c r="B2216" s="181">
        <v>2525</v>
      </c>
      <c r="C2216" s="180" t="s">
        <v>4750</v>
      </c>
      <c r="D2216" s="180"/>
      <c r="E2216" s="180"/>
    </row>
    <row r="2217" spans="1:5" x14ac:dyDescent="0.25">
      <c r="A2217" s="180" t="s">
        <v>4748</v>
      </c>
      <c r="B2217" s="181">
        <v>2525</v>
      </c>
      <c r="C2217" s="180" t="s">
        <v>4751</v>
      </c>
      <c r="D2217" s="180" t="s">
        <v>4750</v>
      </c>
      <c r="E2217" s="180"/>
    </row>
    <row r="2218" spans="1:5" x14ac:dyDescent="0.25">
      <c r="A2218" s="180" t="s">
        <v>4748</v>
      </c>
      <c r="B2218" s="181">
        <v>2525</v>
      </c>
      <c r="C2218" s="180" t="s">
        <v>4752</v>
      </c>
      <c r="D2218" s="180" t="s">
        <v>4750</v>
      </c>
      <c r="E2218" s="180"/>
    </row>
    <row r="2219" spans="1:5" x14ac:dyDescent="0.25">
      <c r="A2219" s="180" t="s">
        <v>4753</v>
      </c>
      <c r="B2219" s="181">
        <v>2526</v>
      </c>
      <c r="C2219" s="180" t="s">
        <v>4754</v>
      </c>
      <c r="D2219" s="180" t="s">
        <v>4755</v>
      </c>
      <c r="E2219" s="180"/>
    </row>
    <row r="2220" spans="1:5" x14ac:dyDescent="0.25">
      <c r="A2220" s="180" t="s">
        <v>4753</v>
      </c>
      <c r="B2220" s="181">
        <v>2526</v>
      </c>
      <c r="C2220" s="180" t="s">
        <v>4755</v>
      </c>
      <c r="D2220" s="180"/>
      <c r="E2220" s="180"/>
    </row>
    <row r="2221" spans="1:5" x14ac:dyDescent="0.25">
      <c r="A2221" s="180" t="s">
        <v>4753</v>
      </c>
      <c r="B2221" s="181">
        <v>2526</v>
      </c>
      <c r="C2221" s="180" t="s">
        <v>4756</v>
      </c>
      <c r="D2221" s="180" t="s">
        <v>4755</v>
      </c>
      <c r="E2221" s="180"/>
    </row>
    <row r="2222" spans="1:5" x14ac:dyDescent="0.25">
      <c r="A2222" s="180" t="s">
        <v>4753</v>
      </c>
      <c r="B2222" s="181">
        <v>2526</v>
      </c>
      <c r="C2222" s="180" t="s">
        <v>4757</v>
      </c>
      <c r="D2222" s="180" t="s">
        <v>4755</v>
      </c>
      <c r="E2222" s="180"/>
    </row>
    <row r="2223" spans="1:5" x14ac:dyDescent="0.25">
      <c r="A2223" s="180" t="s">
        <v>4753</v>
      </c>
      <c r="B2223" s="181">
        <v>2526</v>
      </c>
      <c r="C2223" s="180" t="s">
        <v>4758</v>
      </c>
      <c r="D2223" s="180" t="s">
        <v>4755</v>
      </c>
      <c r="E2223" s="180"/>
    </row>
    <row r="2224" spans="1:5" x14ac:dyDescent="0.25">
      <c r="A2224" s="180" t="s">
        <v>4753</v>
      </c>
      <c r="B2224" s="181">
        <v>2526</v>
      </c>
      <c r="C2224" s="180" t="s">
        <v>4759</v>
      </c>
      <c r="D2224" s="180" t="s">
        <v>4755</v>
      </c>
      <c r="E2224" s="180"/>
    </row>
    <row r="2225" spans="1:5" x14ac:dyDescent="0.25">
      <c r="A2225" s="180" t="s">
        <v>4760</v>
      </c>
      <c r="B2225" s="181">
        <v>2527</v>
      </c>
      <c r="C2225" s="180" t="s">
        <v>4761</v>
      </c>
      <c r="D2225" s="180" t="s">
        <v>4762</v>
      </c>
      <c r="E2225" s="180"/>
    </row>
    <row r="2226" spans="1:5" x14ac:dyDescent="0.25">
      <c r="A2226" s="180" t="s">
        <v>4760</v>
      </c>
      <c r="B2226" s="181">
        <v>2527</v>
      </c>
      <c r="C2226" s="180" t="s">
        <v>4762</v>
      </c>
      <c r="D2226" s="180"/>
      <c r="E2226" s="180"/>
    </row>
    <row r="2227" spans="1:5" x14ac:dyDescent="0.25">
      <c r="A2227" s="180" t="s">
        <v>4760</v>
      </c>
      <c r="B2227" s="181">
        <v>2527</v>
      </c>
      <c r="C2227" s="180" t="s">
        <v>4763</v>
      </c>
      <c r="D2227" s="180" t="s">
        <v>4762</v>
      </c>
      <c r="E2227" s="180"/>
    </row>
    <row r="2228" spans="1:5" x14ac:dyDescent="0.25">
      <c r="A2228" s="180" t="s">
        <v>4760</v>
      </c>
      <c r="B2228" s="181">
        <v>2527</v>
      </c>
      <c r="C2228" s="180" t="s">
        <v>4764</v>
      </c>
      <c r="D2228" s="180" t="s">
        <v>4762</v>
      </c>
      <c r="E2228" s="180"/>
    </row>
    <row r="2229" spans="1:5" x14ac:dyDescent="0.25">
      <c r="A2229" s="180" t="s">
        <v>4760</v>
      </c>
      <c r="B2229" s="181">
        <v>2527</v>
      </c>
      <c r="C2229" s="180" t="s">
        <v>4765</v>
      </c>
      <c r="D2229" s="180" t="s">
        <v>4762</v>
      </c>
      <c r="E2229" s="180"/>
    </row>
    <row r="2230" spans="1:5" x14ac:dyDescent="0.25">
      <c r="A2230" s="180" t="s">
        <v>4760</v>
      </c>
      <c r="B2230" s="181">
        <v>2527</v>
      </c>
      <c r="C2230" s="180" t="s">
        <v>4766</v>
      </c>
      <c r="D2230" s="180" t="s">
        <v>4762</v>
      </c>
      <c r="E2230" s="180"/>
    </row>
    <row r="2231" spans="1:5" x14ac:dyDescent="0.25">
      <c r="A2231" s="180" t="s">
        <v>4760</v>
      </c>
      <c r="B2231" s="181">
        <v>2527</v>
      </c>
      <c r="C2231" s="180" t="s">
        <v>4767</v>
      </c>
      <c r="D2231" s="180" t="s">
        <v>4762</v>
      </c>
      <c r="E2231" s="180"/>
    </row>
    <row r="2232" spans="1:5" x14ac:dyDescent="0.25">
      <c r="A2232" s="180" t="s">
        <v>4768</v>
      </c>
      <c r="B2232" s="181">
        <v>2528</v>
      </c>
      <c r="C2232" s="180" t="s">
        <v>4769</v>
      </c>
      <c r="D2232" s="180"/>
      <c r="E2232" s="180"/>
    </row>
    <row r="2233" spans="1:5" x14ac:dyDescent="0.25">
      <c r="A2233" s="180" t="s">
        <v>4770</v>
      </c>
      <c r="B2233" s="181">
        <v>2529</v>
      </c>
      <c r="C2233" s="180" t="s">
        <v>4771</v>
      </c>
      <c r="D2233" s="180" t="s">
        <v>4772</v>
      </c>
      <c r="E2233" s="180"/>
    </row>
    <row r="2234" spans="1:5" x14ac:dyDescent="0.25">
      <c r="A2234" s="180" t="s">
        <v>4770</v>
      </c>
      <c r="B2234" s="181">
        <v>2529</v>
      </c>
      <c r="C2234" s="180" t="s">
        <v>4772</v>
      </c>
      <c r="D2234" s="180"/>
      <c r="E2234" s="180"/>
    </row>
    <row r="2235" spans="1:5" x14ac:dyDescent="0.25">
      <c r="A2235" s="180" t="s">
        <v>4773</v>
      </c>
      <c r="B2235" s="181">
        <v>2530</v>
      </c>
      <c r="C2235" s="180" t="s">
        <v>4774</v>
      </c>
      <c r="D2235" s="180" t="s">
        <v>4775</v>
      </c>
      <c r="E2235" s="180"/>
    </row>
    <row r="2236" spans="1:5" x14ac:dyDescent="0.25">
      <c r="A2236" s="180" t="s">
        <v>4773</v>
      </c>
      <c r="B2236" s="181">
        <v>2530</v>
      </c>
      <c r="C2236" s="180" t="s">
        <v>4776</v>
      </c>
      <c r="D2236" s="180" t="s">
        <v>4775</v>
      </c>
      <c r="E2236" s="180"/>
    </row>
    <row r="2237" spans="1:5" x14ac:dyDescent="0.25">
      <c r="A2237" s="180" t="s">
        <v>4773</v>
      </c>
      <c r="B2237" s="181">
        <v>2530</v>
      </c>
      <c r="C2237" s="180" t="s">
        <v>4777</v>
      </c>
      <c r="D2237" s="180" t="s">
        <v>4775</v>
      </c>
      <c r="E2237" s="180"/>
    </row>
    <row r="2238" spans="1:5" x14ac:dyDescent="0.25">
      <c r="A2238" s="180" t="s">
        <v>4773</v>
      </c>
      <c r="B2238" s="181">
        <v>2530</v>
      </c>
      <c r="C2238" s="180" t="s">
        <v>4775</v>
      </c>
      <c r="D2238" s="180"/>
      <c r="E2238" s="180"/>
    </row>
    <row r="2239" spans="1:5" x14ac:dyDescent="0.25">
      <c r="A2239" s="180" t="s">
        <v>4773</v>
      </c>
      <c r="B2239" s="181">
        <v>2530</v>
      </c>
      <c r="C2239" s="180" t="s">
        <v>4778</v>
      </c>
      <c r="D2239" s="180" t="s">
        <v>4775</v>
      </c>
      <c r="E2239" s="180"/>
    </row>
    <row r="2240" spans="1:5" x14ac:dyDescent="0.25">
      <c r="A2240" s="180" t="s">
        <v>4773</v>
      </c>
      <c r="B2240" s="181">
        <v>2530</v>
      </c>
      <c r="C2240" s="180" t="s">
        <v>4779</v>
      </c>
      <c r="D2240" s="180" t="s">
        <v>4775</v>
      </c>
      <c r="E2240" s="180"/>
    </row>
    <row r="2241" spans="1:5" x14ac:dyDescent="0.25">
      <c r="A2241" s="180" t="s">
        <v>4780</v>
      </c>
      <c r="B2241" s="181">
        <v>2531</v>
      </c>
      <c r="C2241" s="180" t="s">
        <v>4781</v>
      </c>
      <c r="D2241" s="180"/>
      <c r="E2241" s="180"/>
    </row>
    <row r="2242" spans="1:5" x14ac:dyDescent="0.25">
      <c r="A2242" s="180" t="s">
        <v>4780</v>
      </c>
      <c r="B2242" s="181">
        <v>2531</v>
      </c>
      <c r="C2242" s="180" t="s">
        <v>4782</v>
      </c>
      <c r="D2242" s="180" t="s">
        <v>4781</v>
      </c>
      <c r="E2242" s="180"/>
    </row>
    <row r="2243" spans="1:5" x14ac:dyDescent="0.25">
      <c r="A2243" s="180" t="s">
        <v>4783</v>
      </c>
      <c r="B2243" s="181">
        <v>2532</v>
      </c>
      <c r="C2243" s="180" t="s">
        <v>4784</v>
      </c>
      <c r="D2243" s="180"/>
      <c r="E2243" s="180"/>
    </row>
    <row r="2244" spans="1:5" x14ac:dyDescent="0.25">
      <c r="A2244" s="180" t="s">
        <v>4783</v>
      </c>
      <c r="B2244" s="181">
        <v>2532</v>
      </c>
      <c r="C2244" s="180" t="s">
        <v>4785</v>
      </c>
      <c r="D2244" s="180" t="s">
        <v>4784</v>
      </c>
      <c r="E2244" s="180"/>
    </row>
    <row r="2245" spans="1:5" x14ac:dyDescent="0.25">
      <c r="A2245" s="180" t="s">
        <v>4783</v>
      </c>
      <c r="B2245" s="181">
        <v>2532</v>
      </c>
      <c r="C2245" s="180" t="s">
        <v>4786</v>
      </c>
      <c r="D2245" s="180" t="s">
        <v>4784</v>
      </c>
      <c r="E2245" s="180"/>
    </row>
    <row r="2246" spans="1:5" x14ac:dyDescent="0.25">
      <c r="A2246" s="180" t="s">
        <v>4783</v>
      </c>
      <c r="B2246" s="181">
        <v>2532</v>
      </c>
      <c r="C2246" s="180" t="s">
        <v>4787</v>
      </c>
      <c r="D2246" s="180" t="s">
        <v>4784</v>
      </c>
      <c r="E2246" s="180"/>
    </row>
    <row r="2247" spans="1:5" x14ac:dyDescent="0.25">
      <c r="A2247" s="180" t="s">
        <v>4783</v>
      </c>
      <c r="B2247" s="181">
        <v>2532</v>
      </c>
      <c r="C2247" s="180" t="s">
        <v>4788</v>
      </c>
      <c r="D2247" s="180" t="s">
        <v>4784</v>
      </c>
      <c r="E2247" s="180"/>
    </row>
    <row r="2248" spans="1:5" x14ac:dyDescent="0.25">
      <c r="A2248" s="180" t="s">
        <v>4783</v>
      </c>
      <c r="B2248" s="181">
        <v>2532</v>
      </c>
      <c r="C2248" s="180" t="s">
        <v>4789</v>
      </c>
      <c r="D2248" s="180" t="s">
        <v>4784</v>
      </c>
      <c r="E2248" s="180"/>
    </row>
    <row r="2249" spans="1:5" x14ac:dyDescent="0.25">
      <c r="A2249" s="180" t="s">
        <v>4783</v>
      </c>
      <c r="B2249" s="181">
        <v>2532</v>
      </c>
      <c r="C2249" s="180" t="s">
        <v>4790</v>
      </c>
      <c r="D2249" s="180" t="s">
        <v>4784</v>
      </c>
      <c r="E2249" s="180"/>
    </row>
    <row r="2250" spans="1:5" x14ac:dyDescent="0.25">
      <c r="A2250" s="180" t="s">
        <v>4783</v>
      </c>
      <c r="B2250" s="181">
        <v>2532</v>
      </c>
      <c r="C2250" s="180" t="s">
        <v>4791</v>
      </c>
      <c r="D2250" s="180" t="s">
        <v>4784</v>
      </c>
      <c r="E2250" s="180"/>
    </row>
    <row r="2251" spans="1:5" x14ac:dyDescent="0.25">
      <c r="A2251" s="180" t="s">
        <v>4780</v>
      </c>
      <c r="B2251" s="181">
        <v>2533</v>
      </c>
      <c r="C2251" s="180" t="s">
        <v>4792</v>
      </c>
      <c r="D2251" s="180" t="s">
        <v>4793</v>
      </c>
      <c r="E2251" s="180"/>
    </row>
    <row r="2252" spans="1:5" x14ac:dyDescent="0.25">
      <c r="A2252" s="180" t="s">
        <v>4780</v>
      </c>
      <c r="B2252" s="181">
        <v>2533</v>
      </c>
      <c r="C2252" s="180" t="s">
        <v>4793</v>
      </c>
      <c r="D2252" s="180"/>
      <c r="E2252" s="180"/>
    </row>
    <row r="2253" spans="1:5" x14ac:dyDescent="0.25">
      <c r="A2253" s="180" t="s">
        <v>4794</v>
      </c>
      <c r="B2253" s="181">
        <v>2534</v>
      </c>
      <c r="C2253" s="180" t="s">
        <v>4795</v>
      </c>
      <c r="D2253" s="180" t="s">
        <v>4796</v>
      </c>
      <c r="E2253" s="180"/>
    </row>
    <row r="2254" spans="1:5" x14ac:dyDescent="0.25">
      <c r="A2254" s="180" t="s">
        <v>4794</v>
      </c>
      <c r="B2254" s="181">
        <v>2534</v>
      </c>
      <c r="C2254" s="180" t="s">
        <v>4797</v>
      </c>
      <c r="D2254" s="180" t="s">
        <v>4796</v>
      </c>
      <c r="E2254" s="180"/>
    </row>
    <row r="2255" spans="1:5" x14ac:dyDescent="0.25">
      <c r="A2255" s="180" t="s">
        <v>4794</v>
      </c>
      <c r="B2255" s="181">
        <v>2534</v>
      </c>
      <c r="C2255" s="180" t="s">
        <v>4796</v>
      </c>
      <c r="D2255" s="180"/>
      <c r="E2255" s="180"/>
    </row>
    <row r="2256" spans="1:5" x14ac:dyDescent="0.25">
      <c r="A2256" s="180" t="s">
        <v>4798</v>
      </c>
      <c r="B2256" s="181">
        <v>2535</v>
      </c>
      <c r="C2256" s="180" t="s">
        <v>4799</v>
      </c>
      <c r="D2256" s="180" t="s">
        <v>4800</v>
      </c>
      <c r="E2256" s="180"/>
    </row>
    <row r="2257" spans="1:5" x14ac:dyDescent="0.25">
      <c r="A2257" s="180" t="s">
        <v>4798</v>
      </c>
      <c r="B2257" s="181">
        <v>2535</v>
      </c>
      <c r="C2257" s="180" t="s">
        <v>4801</v>
      </c>
      <c r="D2257" s="180" t="s">
        <v>4800</v>
      </c>
      <c r="E2257" s="180"/>
    </row>
    <row r="2258" spans="1:5" x14ac:dyDescent="0.25">
      <c r="A2258" s="180" t="s">
        <v>4798</v>
      </c>
      <c r="B2258" s="181">
        <v>2535</v>
      </c>
      <c r="C2258" s="180" t="s">
        <v>4800</v>
      </c>
      <c r="D2258" s="180"/>
      <c r="E2258" s="180"/>
    </row>
    <row r="2259" spans="1:5" x14ac:dyDescent="0.25">
      <c r="A2259" s="180" t="s">
        <v>4798</v>
      </c>
      <c r="B2259" s="181">
        <v>2535</v>
      </c>
      <c r="C2259" s="180" t="s">
        <v>4802</v>
      </c>
      <c r="D2259" s="180" t="s">
        <v>4800</v>
      </c>
      <c r="E2259" s="180"/>
    </row>
    <row r="2260" spans="1:5" x14ac:dyDescent="0.25">
      <c r="A2260" s="180" t="s">
        <v>4798</v>
      </c>
      <c r="B2260" s="181">
        <v>2535</v>
      </c>
      <c r="C2260" s="180" t="s">
        <v>4803</v>
      </c>
      <c r="D2260" s="180" t="s">
        <v>4800</v>
      </c>
      <c r="E2260" s="180"/>
    </row>
    <row r="2261" spans="1:5" x14ac:dyDescent="0.25">
      <c r="A2261" s="180" t="s">
        <v>4798</v>
      </c>
      <c r="B2261" s="181">
        <v>2535</v>
      </c>
      <c r="C2261" s="180" t="s">
        <v>4804</v>
      </c>
      <c r="D2261" s="180" t="s">
        <v>4800</v>
      </c>
      <c r="E2261" s="180"/>
    </row>
    <row r="2262" spans="1:5" x14ac:dyDescent="0.25">
      <c r="A2262" s="180" t="s">
        <v>4805</v>
      </c>
      <c r="B2262" s="181">
        <v>2536</v>
      </c>
      <c r="C2262" s="180" t="s">
        <v>4806</v>
      </c>
      <c r="D2262" s="180"/>
      <c r="E2262" s="180"/>
    </row>
    <row r="2263" spans="1:5" x14ac:dyDescent="0.25">
      <c r="A2263" s="180" t="s">
        <v>4805</v>
      </c>
      <c r="B2263" s="181">
        <v>2536</v>
      </c>
      <c r="C2263" s="180" t="s">
        <v>4807</v>
      </c>
      <c r="D2263" s="180" t="s">
        <v>4806</v>
      </c>
      <c r="E2263" s="180"/>
    </row>
    <row r="2264" spans="1:5" x14ac:dyDescent="0.25">
      <c r="A2264" s="180" t="s">
        <v>4808</v>
      </c>
      <c r="B2264" s="181">
        <v>2537</v>
      </c>
      <c r="C2264" s="180" t="s">
        <v>4809</v>
      </c>
      <c r="D2264" s="180" t="s">
        <v>4810</v>
      </c>
      <c r="E2264" s="180"/>
    </row>
    <row r="2265" spans="1:5" x14ac:dyDescent="0.25">
      <c r="A2265" s="180" t="s">
        <v>4808</v>
      </c>
      <c r="B2265" s="181">
        <v>2537</v>
      </c>
      <c r="C2265" s="180" t="s">
        <v>4811</v>
      </c>
      <c r="D2265" s="180" t="s">
        <v>4810</v>
      </c>
      <c r="E2265" s="180"/>
    </row>
    <row r="2266" spans="1:5" x14ac:dyDescent="0.25">
      <c r="A2266" s="180" t="s">
        <v>4808</v>
      </c>
      <c r="B2266" s="181">
        <v>2537</v>
      </c>
      <c r="C2266" s="180" t="s">
        <v>4812</v>
      </c>
      <c r="D2266" s="180" t="s">
        <v>4810</v>
      </c>
      <c r="E2266" s="180"/>
    </row>
    <row r="2267" spans="1:5" x14ac:dyDescent="0.25">
      <c r="A2267" s="180" t="s">
        <v>4808</v>
      </c>
      <c r="B2267" s="181">
        <v>2537</v>
      </c>
      <c r="C2267" s="180" t="s">
        <v>4810</v>
      </c>
      <c r="D2267" s="180"/>
      <c r="E2267" s="180"/>
    </row>
    <row r="2268" spans="1:5" x14ac:dyDescent="0.25">
      <c r="A2268" s="180" t="s">
        <v>4808</v>
      </c>
      <c r="B2268" s="181">
        <v>2537</v>
      </c>
      <c r="C2268" s="180" t="s">
        <v>4813</v>
      </c>
      <c r="D2268" s="180" t="s">
        <v>4810</v>
      </c>
      <c r="E2268" s="180"/>
    </row>
    <row r="2269" spans="1:5" x14ac:dyDescent="0.25">
      <c r="A2269" s="180" t="s">
        <v>4808</v>
      </c>
      <c r="B2269" s="181">
        <v>2537</v>
      </c>
      <c r="C2269" s="180" t="s">
        <v>4814</v>
      </c>
      <c r="D2269" s="180" t="s">
        <v>4810</v>
      </c>
      <c r="E2269" s="180"/>
    </row>
    <row r="2270" spans="1:5" x14ac:dyDescent="0.25">
      <c r="A2270" s="180" t="s">
        <v>4808</v>
      </c>
      <c r="B2270" s="181">
        <v>2537</v>
      </c>
      <c r="C2270" s="180" t="s">
        <v>4815</v>
      </c>
      <c r="D2270" s="180" t="s">
        <v>4810</v>
      </c>
      <c r="E2270" s="180"/>
    </row>
    <row r="2271" spans="1:5" x14ac:dyDescent="0.25">
      <c r="A2271" s="180" t="s">
        <v>4816</v>
      </c>
      <c r="B2271" s="181">
        <v>2538</v>
      </c>
      <c r="C2271" s="180" t="s">
        <v>4817</v>
      </c>
      <c r="D2271" s="180"/>
      <c r="E2271" s="180"/>
    </row>
    <row r="2272" spans="1:5" x14ac:dyDescent="0.25">
      <c r="A2272" s="180" t="s">
        <v>4816</v>
      </c>
      <c r="B2272" s="181">
        <v>2538</v>
      </c>
      <c r="C2272" s="180" t="s">
        <v>4818</v>
      </c>
      <c r="D2272" s="180" t="s">
        <v>4817</v>
      </c>
      <c r="E2272" s="180"/>
    </row>
    <row r="2273" spans="1:5" x14ac:dyDescent="0.25">
      <c r="A2273" s="180" t="s">
        <v>4819</v>
      </c>
      <c r="B2273" s="181">
        <v>2539</v>
      </c>
      <c r="C2273" s="180" t="s">
        <v>4820</v>
      </c>
      <c r="D2273" s="180" t="s">
        <v>4821</v>
      </c>
      <c r="E2273" s="180"/>
    </row>
    <row r="2274" spans="1:5" x14ac:dyDescent="0.25">
      <c r="A2274" s="180" t="s">
        <v>4819</v>
      </c>
      <c r="B2274" s="181">
        <v>2539</v>
      </c>
      <c r="C2274" s="180" t="s">
        <v>4821</v>
      </c>
      <c r="D2274" s="180"/>
      <c r="E2274" s="180"/>
    </row>
    <row r="2275" spans="1:5" x14ac:dyDescent="0.25">
      <c r="A2275" s="180" t="s">
        <v>4819</v>
      </c>
      <c r="B2275" s="181">
        <v>2539</v>
      </c>
      <c r="C2275" s="180" t="s">
        <v>4822</v>
      </c>
      <c r="D2275" s="180" t="s">
        <v>4821</v>
      </c>
      <c r="E2275" s="180"/>
    </row>
    <row r="2276" spans="1:5" x14ac:dyDescent="0.25">
      <c r="A2276" s="180" t="s">
        <v>4819</v>
      </c>
      <c r="B2276" s="181">
        <v>2539</v>
      </c>
      <c r="C2276" s="180" t="s">
        <v>4823</v>
      </c>
      <c r="D2276" s="180" t="s">
        <v>4821</v>
      </c>
      <c r="E2276" s="180"/>
    </row>
    <row r="2277" spans="1:5" x14ac:dyDescent="0.25">
      <c r="A2277" s="180" t="s">
        <v>4819</v>
      </c>
      <c r="B2277" s="181">
        <v>2539</v>
      </c>
      <c r="C2277" s="180" t="s">
        <v>4824</v>
      </c>
      <c r="D2277" s="180" t="s">
        <v>4821</v>
      </c>
      <c r="E2277" s="180"/>
    </row>
    <row r="2278" spans="1:5" x14ac:dyDescent="0.25">
      <c r="A2278" s="180" t="s">
        <v>4819</v>
      </c>
      <c r="B2278" s="181">
        <v>2539</v>
      </c>
      <c r="C2278" s="180" t="s">
        <v>4825</v>
      </c>
      <c r="D2278" s="180" t="s">
        <v>4821</v>
      </c>
      <c r="E2278" s="180"/>
    </row>
    <row r="2279" spans="1:5" x14ac:dyDescent="0.25">
      <c r="A2279" s="180" t="s">
        <v>4819</v>
      </c>
      <c r="B2279" s="181">
        <v>2539</v>
      </c>
      <c r="C2279" s="180" t="s">
        <v>4826</v>
      </c>
      <c r="D2279" s="180" t="s">
        <v>4821</v>
      </c>
      <c r="E2279" s="180"/>
    </row>
    <row r="2280" spans="1:5" x14ac:dyDescent="0.25">
      <c r="A2280" s="180" t="s">
        <v>4827</v>
      </c>
      <c r="B2280" s="181">
        <v>2540</v>
      </c>
      <c r="C2280" s="180" t="s">
        <v>4828</v>
      </c>
      <c r="D2280" s="180" t="s">
        <v>4829</v>
      </c>
      <c r="E2280" s="180"/>
    </row>
    <row r="2281" spans="1:5" x14ac:dyDescent="0.25">
      <c r="A2281" s="180" t="s">
        <v>4827</v>
      </c>
      <c r="B2281" s="181">
        <v>2540</v>
      </c>
      <c r="C2281" s="180" t="s">
        <v>4830</v>
      </c>
      <c r="D2281" s="180" t="s">
        <v>4829</v>
      </c>
      <c r="E2281" s="180"/>
    </row>
    <row r="2282" spans="1:5" x14ac:dyDescent="0.25">
      <c r="A2282" s="180" t="s">
        <v>4827</v>
      </c>
      <c r="B2282" s="181">
        <v>2540</v>
      </c>
      <c r="C2282" s="180" t="s">
        <v>4831</v>
      </c>
      <c r="D2282" s="180" t="s">
        <v>4829</v>
      </c>
      <c r="E2282" s="180"/>
    </row>
    <row r="2283" spans="1:5" x14ac:dyDescent="0.25">
      <c r="A2283" s="180" t="s">
        <v>4827</v>
      </c>
      <c r="B2283" s="181">
        <v>2540</v>
      </c>
      <c r="C2283" s="180" t="s">
        <v>4832</v>
      </c>
      <c r="D2283" s="180" t="s">
        <v>4829</v>
      </c>
      <c r="E2283" s="180"/>
    </row>
    <row r="2284" spans="1:5" x14ac:dyDescent="0.25">
      <c r="A2284" s="180" t="s">
        <v>4827</v>
      </c>
      <c r="B2284" s="181">
        <v>2540</v>
      </c>
      <c r="C2284" s="180" t="s">
        <v>4829</v>
      </c>
      <c r="D2284" s="180"/>
      <c r="E2284" s="180"/>
    </row>
    <row r="2285" spans="1:5" x14ac:dyDescent="0.25">
      <c r="A2285" s="180" t="s">
        <v>4827</v>
      </c>
      <c r="B2285" s="181">
        <v>2540</v>
      </c>
      <c r="C2285" s="180" t="s">
        <v>4833</v>
      </c>
      <c r="D2285" s="180" t="s">
        <v>4829</v>
      </c>
      <c r="E2285" s="180"/>
    </row>
    <row r="2286" spans="1:5" x14ac:dyDescent="0.25">
      <c r="A2286" s="180" t="s">
        <v>4827</v>
      </c>
      <c r="B2286" s="181">
        <v>2540</v>
      </c>
      <c r="C2286" s="180" t="s">
        <v>4834</v>
      </c>
      <c r="D2286" s="180" t="s">
        <v>4829</v>
      </c>
      <c r="E2286" s="180"/>
    </row>
    <row r="2287" spans="1:5" x14ac:dyDescent="0.25">
      <c r="A2287" s="180" t="s">
        <v>4835</v>
      </c>
      <c r="B2287" s="181">
        <v>2541</v>
      </c>
      <c r="C2287" s="180" t="s">
        <v>4836</v>
      </c>
      <c r="D2287" s="180" t="s">
        <v>4837</v>
      </c>
      <c r="E2287" s="180"/>
    </row>
    <row r="2288" spans="1:5" x14ac:dyDescent="0.25">
      <c r="A2288" s="180" t="s">
        <v>4835</v>
      </c>
      <c r="B2288" s="181">
        <v>2541</v>
      </c>
      <c r="C2288" s="180" t="s">
        <v>4838</v>
      </c>
      <c r="D2288" s="180" t="s">
        <v>4837</v>
      </c>
      <c r="E2288" s="180"/>
    </row>
    <row r="2289" spans="1:5" x14ac:dyDescent="0.25">
      <c r="A2289" s="180" t="s">
        <v>4835</v>
      </c>
      <c r="B2289" s="181">
        <v>2541</v>
      </c>
      <c r="C2289" s="180" t="s">
        <v>4839</v>
      </c>
      <c r="D2289" s="180" t="s">
        <v>4837</v>
      </c>
      <c r="E2289" s="180"/>
    </row>
    <row r="2290" spans="1:5" x14ac:dyDescent="0.25">
      <c r="A2290" s="180" t="s">
        <v>4835</v>
      </c>
      <c r="B2290" s="181">
        <v>2541</v>
      </c>
      <c r="C2290" s="180" t="s">
        <v>4840</v>
      </c>
      <c r="D2290" s="180" t="s">
        <v>4837</v>
      </c>
      <c r="E2290" s="180"/>
    </row>
    <row r="2291" spans="1:5" x14ac:dyDescent="0.25">
      <c r="A2291" s="180" t="s">
        <v>4835</v>
      </c>
      <c r="B2291" s="181">
        <v>2541</v>
      </c>
      <c r="C2291" s="180" t="s">
        <v>4837</v>
      </c>
      <c r="D2291" s="180"/>
      <c r="E2291" s="180"/>
    </row>
    <row r="2292" spans="1:5" x14ac:dyDescent="0.25">
      <c r="A2292" s="180" t="s">
        <v>4835</v>
      </c>
      <c r="B2292" s="181">
        <v>2541</v>
      </c>
      <c r="C2292" s="180" t="s">
        <v>4841</v>
      </c>
      <c r="D2292" s="180" t="s">
        <v>4837</v>
      </c>
      <c r="E2292" s="180"/>
    </row>
    <row r="2293" spans="1:5" x14ac:dyDescent="0.25">
      <c r="A2293" s="180" t="s">
        <v>4842</v>
      </c>
      <c r="B2293" s="181">
        <v>2542</v>
      </c>
      <c r="C2293" s="180" t="s">
        <v>4843</v>
      </c>
      <c r="D2293" s="180" t="s">
        <v>4844</v>
      </c>
      <c r="E2293" s="180"/>
    </row>
    <row r="2294" spans="1:5" x14ac:dyDescent="0.25">
      <c r="A2294" s="180" t="s">
        <v>4842</v>
      </c>
      <c r="B2294" s="181">
        <v>2542</v>
      </c>
      <c r="C2294" s="180" t="s">
        <v>4844</v>
      </c>
      <c r="D2294" s="180"/>
      <c r="E2294" s="180"/>
    </row>
    <row r="2295" spans="1:5" x14ac:dyDescent="0.25">
      <c r="A2295" s="180" t="s">
        <v>4842</v>
      </c>
      <c r="B2295" s="181">
        <v>2542</v>
      </c>
      <c r="C2295" s="180" t="s">
        <v>4845</v>
      </c>
      <c r="D2295" s="180" t="s">
        <v>4844</v>
      </c>
      <c r="E2295" s="180"/>
    </row>
    <row r="2296" spans="1:5" x14ac:dyDescent="0.25">
      <c r="A2296" s="180" t="s">
        <v>4842</v>
      </c>
      <c r="B2296" s="181">
        <v>2542</v>
      </c>
      <c r="C2296" s="180" t="s">
        <v>4846</v>
      </c>
      <c r="D2296" s="180" t="s">
        <v>4844</v>
      </c>
      <c r="E2296" s="180"/>
    </row>
    <row r="2297" spans="1:5" x14ac:dyDescent="0.25">
      <c r="A2297" s="180" t="s">
        <v>4842</v>
      </c>
      <c r="B2297" s="181">
        <v>2542</v>
      </c>
      <c r="C2297" s="180" t="s">
        <v>4847</v>
      </c>
      <c r="D2297" s="180" t="s">
        <v>4844</v>
      </c>
      <c r="E2297" s="180"/>
    </row>
    <row r="2298" spans="1:5" x14ac:dyDescent="0.25">
      <c r="A2298" s="180" t="s">
        <v>4848</v>
      </c>
      <c r="B2298" s="181">
        <v>2543</v>
      </c>
      <c r="C2298" s="180" t="s">
        <v>4849</v>
      </c>
      <c r="D2298" s="180" t="s">
        <v>4850</v>
      </c>
      <c r="E2298" s="180"/>
    </row>
    <row r="2299" spans="1:5" x14ac:dyDescent="0.25">
      <c r="A2299" s="180" t="s">
        <v>4848</v>
      </c>
      <c r="B2299" s="181">
        <v>2543</v>
      </c>
      <c r="C2299" s="180" t="s">
        <v>4851</v>
      </c>
      <c r="D2299" s="180" t="s">
        <v>4850</v>
      </c>
      <c r="E2299" s="180"/>
    </row>
    <row r="2300" spans="1:5" x14ac:dyDescent="0.25">
      <c r="A2300" s="180" t="s">
        <v>4848</v>
      </c>
      <c r="B2300" s="181">
        <v>2543</v>
      </c>
      <c r="C2300" s="180" t="s">
        <v>4850</v>
      </c>
      <c r="D2300" s="180"/>
      <c r="E2300" s="180"/>
    </row>
    <row r="2301" spans="1:5" x14ac:dyDescent="0.25">
      <c r="A2301" s="180" t="s">
        <v>4848</v>
      </c>
      <c r="B2301" s="181">
        <v>2543</v>
      </c>
      <c r="C2301" s="180" t="s">
        <v>4852</v>
      </c>
      <c r="D2301" s="180" t="s">
        <v>4850</v>
      </c>
      <c r="E2301" s="180"/>
    </row>
    <row r="2302" spans="1:5" x14ac:dyDescent="0.25">
      <c r="A2302" s="180" t="s">
        <v>4853</v>
      </c>
      <c r="B2302" s="181">
        <v>2544</v>
      </c>
      <c r="C2302" s="180" t="s">
        <v>4854</v>
      </c>
      <c r="D2302" s="180" t="s">
        <v>4855</v>
      </c>
      <c r="E2302" s="180"/>
    </row>
    <row r="2303" spans="1:5" x14ac:dyDescent="0.25">
      <c r="A2303" s="180" t="s">
        <v>4853</v>
      </c>
      <c r="B2303" s="181">
        <v>2544</v>
      </c>
      <c r="C2303" s="180" t="s">
        <v>4855</v>
      </c>
      <c r="D2303" s="180"/>
      <c r="E2303" s="180"/>
    </row>
    <row r="2304" spans="1:5" x14ac:dyDescent="0.25">
      <c r="A2304" s="180" t="s">
        <v>4853</v>
      </c>
      <c r="B2304" s="181">
        <v>2544</v>
      </c>
      <c r="C2304" s="180" t="s">
        <v>4856</v>
      </c>
      <c r="D2304" s="180" t="s">
        <v>4855</v>
      </c>
      <c r="E2304" s="180"/>
    </row>
    <row r="2305" spans="1:5" x14ac:dyDescent="0.25">
      <c r="A2305" s="180" t="s">
        <v>4853</v>
      </c>
      <c r="B2305" s="181">
        <v>2544</v>
      </c>
      <c r="C2305" s="180" t="s">
        <v>4857</v>
      </c>
      <c r="D2305" s="180" t="s">
        <v>4855</v>
      </c>
      <c r="E2305" s="180"/>
    </row>
    <row r="2306" spans="1:5" x14ac:dyDescent="0.25">
      <c r="A2306" s="180" t="s">
        <v>4853</v>
      </c>
      <c r="B2306" s="181">
        <v>2544</v>
      </c>
      <c r="C2306" s="180" t="s">
        <v>4858</v>
      </c>
      <c r="D2306" s="180" t="s">
        <v>4855</v>
      </c>
      <c r="E2306" s="180"/>
    </row>
    <row r="2307" spans="1:5" x14ac:dyDescent="0.25">
      <c r="A2307" s="180" t="s">
        <v>4859</v>
      </c>
      <c r="B2307" s="181">
        <v>2545</v>
      </c>
      <c r="C2307" s="180" t="s">
        <v>4860</v>
      </c>
      <c r="D2307" s="180" t="s">
        <v>4861</v>
      </c>
      <c r="E2307" s="180"/>
    </row>
    <row r="2308" spans="1:5" x14ac:dyDescent="0.25">
      <c r="A2308" s="180" t="s">
        <v>4859</v>
      </c>
      <c r="B2308" s="181">
        <v>2545</v>
      </c>
      <c r="C2308" s="180" t="s">
        <v>4862</v>
      </c>
      <c r="D2308" s="180" t="s">
        <v>4861</v>
      </c>
      <c r="E2308" s="180"/>
    </row>
    <row r="2309" spans="1:5" x14ac:dyDescent="0.25">
      <c r="A2309" s="180" t="s">
        <v>4859</v>
      </c>
      <c r="B2309" s="181">
        <v>2545</v>
      </c>
      <c r="C2309" s="180" t="s">
        <v>4861</v>
      </c>
      <c r="D2309" s="180"/>
      <c r="E2309" s="180"/>
    </row>
    <row r="2310" spans="1:5" x14ac:dyDescent="0.25">
      <c r="A2310" s="180" t="s">
        <v>4863</v>
      </c>
      <c r="B2310" s="181">
        <v>2546</v>
      </c>
      <c r="C2310" s="180" t="s">
        <v>4864</v>
      </c>
      <c r="D2310" s="180" t="s">
        <v>4865</v>
      </c>
      <c r="E2310" s="180"/>
    </row>
    <row r="2311" spans="1:5" x14ac:dyDescent="0.25">
      <c r="A2311" s="180" t="s">
        <v>4863</v>
      </c>
      <c r="B2311" s="181">
        <v>2546</v>
      </c>
      <c r="C2311" s="180" t="s">
        <v>4866</v>
      </c>
      <c r="D2311" s="180" t="s">
        <v>4865</v>
      </c>
      <c r="E2311" s="180"/>
    </row>
    <row r="2312" spans="1:5" x14ac:dyDescent="0.25">
      <c r="A2312" s="180" t="s">
        <v>4863</v>
      </c>
      <c r="B2312" s="181">
        <v>2546</v>
      </c>
      <c r="C2312" s="180" t="s">
        <v>4865</v>
      </c>
      <c r="D2312" s="180"/>
      <c r="E2312" s="180"/>
    </row>
    <row r="2313" spans="1:5" x14ac:dyDescent="0.25">
      <c r="A2313" s="180" t="s">
        <v>4867</v>
      </c>
      <c r="B2313" s="181">
        <v>2547</v>
      </c>
      <c r="C2313" s="180" t="s">
        <v>4868</v>
      </c>
      <c r="D2313" s="180" t="s">
        <v>4869</v>
      </c>
      <c r="E2313" s="180"/>
    </row>
    <row r="2314" spans="1:5" x14ac:dyDescent="0.25">
      <c r="A2314" s="180" t="s">
        <v>4867</v>
      </c>
      <c r="B2314" s="181">
        <v>2547</v>
      </c>
      <c r="C2314" s="180" t="s">
        <v>4870</v>
      </c>
      <c r="D2314" s="180" t="s">
        <v>4869</v>
      </c>
      <c r="E2314" s="180"/>
    </row>
    <row r="2315" spans="1:5" x14ac:dyDescent="0.25">
      <c r="A2315" s="180" t="s">
        <v>4867</v>
      </c>
      <c r="B2315" s="181">
        <v>2547</v>
      </c>
      <c r="C2315" s="180" t="s">
        <v>4869</v>
      </c>
      <c r="D2315" s="180"/>
      <c r="E2315" s="180"/>
    </row>
    <row r="2316" spans="1:5" x14ac:dyDescent="0.25">
      <c r="A2316" s="180" t="s">
        <v>4867</v>
      </c>
      <c r="B2316" s="181">
        <v>2547</v>
      </c>
      <c r="C2316" s="180" t="s">
        <v>4871</v>
      </c>
      <c r="D2316" s="180" t="s">
        <v>4869</v>
      </c>
      <c r="E2316" s="180"/>
    </row>
    <row r="2317" spans="1:5" x14ac:dyDescent="0.25">
      <c r="A2317" s="180" t="s">
        <v>4872</v>
      </c>
      <c r="B2317" s="181">
        <v>2548</v>
      </c>
      <c r="C2317" s="180" t="s">
        <v>4873</v>
      </c>
      <c r="D2317" s="180" t="s">
        <v>4874</v>
      </c>
      <c r="E2317" s="180"/>
    </row>
    <row r="2318" spans="1:5" x14ac:dyDescent="0.25">
      <c r="A2318" s="180" t="s">
        <v>4872</v>
      </c>
      <c r="B2318" s="181">
        <v>2548</v>
      </c>
      <c r="C2318" s="180" t="s">
        <v>4875</v>
      </c>
      <c r="D2318" s="180" t="s">
        <v>4874</v>
      </c>
      <c r="E2318" s="180"/>
    </row>
    <row r="2319" spans="1:5" x14ac:dyDescent="0.25">
      <c r="A2319" s="180" t="s">
        <v>4872</v>
      </c>
      <c r="B2319" s="181">
        <v>2548</v>
      </c>
      <c r="C2319" s="180" t="s">
        <v>4876</v>
      </c>
      <c r="D2319" s="180" t="s">
        <v>4874</v>
      </c>
      <c r="E2319" s="180"/>
    </row>
    <row r="2320" spans="1:5" x14ac:dyDescent="0.25">
      <c r="A2320" s="180" t="s">
        <v>4872</v>
      </c>
      <c r="B2320" s="181">
        <v>2548</v>
      </c>
      <c r="C2320" s="180" t="s">
        <v>4877</v>
      </c>
      <c r="D2320" s="180" t="s">
        <v>4874</v>
      </c>
      <c r="E2320" s="180"/>
    </row>
    <row r="2321" spans="1:5" x14ac:dyDescent="0.25">
      <c r="A2321" s="180" t="s">
        <v>4872</v>
      </c>
      <c r="B2321" s="181">
        <v>2548</v>
      </c>
      <c r="C2321" s="180" t="s">
        <v>4874</v>
      </c>
      <c r="D2321" s="180"/>
      <c r="E2321" s="180"/>
    </row>
    <row r="2322" spans="1:5" x14ac:dyDescent="0.25">
      <c r="A2322" s="180" t="s">
        <v>4872</v>
      </c>
      <c r="B2322" s="181">
        <v>2548</v>
      </c>
      <c r="C2322" s="180" t="s">
        <v>4878</v>
      </c>
      <c r="D2322" s="180" t="s">
        <v>4874</v>
      </c>
      <c r="E2322" s="180"/>
    </row>
    <row r="2323" spans="1:5" x14ac:dyDescent="0.25">
      <c r="A2323" s="180" t="s">
        <v>4879</v>
      </c>
      <c r="B2323" s="181">
        <v>2549</v>
      </c>
      <c r="C2323" s="180" t="s">
        <v>4880</v>
      </c>
      <c r="D2323" s="180" t="s">
        <v>4881</v>
      </c>
      <c r="E2323" s="180"/>
    </row>
    <row r="2324" spans="1:5" x14ac:dyDescent="0.25">
      <c r="A2324" s="180" t="s">
        <v>4879</v>
      </c>
      <c r="B2324" s="181">
        <v>2549</v>
      </c>
      <c r="C2324" s="180" t="s">
        <v>4882</v>
      </c>
      <c r="D2324" s="180" t="s">
        <v>4881</v>
      </c>
      <c r="E2324" s="180"/>
    </row>
    <row r="2325" spans="1:5" x14ac:dyDescent="0.25">
      <c r="A2325" s="180" t="s">
        <v>4879</v>
      </c>
      <c r="B2325" s="181">
        <v>2549</v>
      </c>
      <c r="C2325" s="180" t="s">
        <v>4881</v>
      </c>
      <c r="D2325" s="180"/>
      <c r="E2325" s="180"/>
    </row>
    <row r="2326" spans="1:5" x14ac:dyDescent="0.25">
      <c r="A2326" s="180" t="s">
        <v>4883</v>
      </c>
      <c r="B2326" s="181">
        <v>2550</v>
      </c>
      <c r="C2326" s="180" t="s">
        <v>4884</v>
      </c>
      <c r="D2326" s="180"/>
      <c r="E2326" s="180"/>
    </row>
    <row r="2327" spans="1:5" x14ac:dyDescent="0.25">
      <c r="A2327" s="180" t="s">
        <v>4883</v>
      </c>
      <c r="B2327" s="181">
        <v>2550</v>
      </c>
      <c r="C2327" s="180" t="s">
        <v>4885</v>
      </c>
      <c r="D2327" s="180" t="s">
        <v>4884</v>
      </c>
      <c r="E2327" s="180"/>
    </row>
    <row r="2328" spans="1:5" x14ac:dyDescent="0.25">
      <c r="A2328" s="180" t="s">
        <v>4883</v>
      </c>
      <c r="B2328" s="181">
        <v>2550</v>
      </c>
      <c r="C2328" s="180" t="s">
        <v>4886</v>
      </c>
      <c r="D2328" s="180" t="s">
        <v>4884</v>
      </c>
      <c r="E2328" s="180"/>
    </row>
    <row r="2329" spans="1:5" x14ac:dyDescent="0.25">
      <c r="A2329" s="180" t="s">
        <v>4887</v>
      </c>
      <c r="B2329" s="181">
        <v>2551</v>
      </c>
      <c r="C2329" s="180" t="s">
        <v>4888</v>
      </c>
      <c r="D2329" s="180"/>
      <c r="E2329" s="180"/>
    </row>
    <row r="2330" spans="1:5" x14ac:dyDescent="0.25">
      <c r="A2330" s="180" t="s">
        <v>4887</v>
      </c>
      <c r="B2330" s="181">
        <v>2551</v>
      </c>
      <c r="C2330" s="180" t="s">
        <v>4889</v>
      </c>
      <c r="D2330" s="180" t="s">
        <v>4888</v>
      </c>
      <c r="E2330" s="180"/>
    </row>
    <row r="2331" spans="1:5" x14ac:dyDescent="0.25">
      <c r="A2331" s="180" t="s">
        <v>4887</v>
      </c>
      <c r="B2331" s="181">
        <v>2551</v>
      </c>
      <c r="C2331" s="180" t="s">
        <v>4890</v>
      </c>
      <c r="D2331" s="180" t="s">
        <v>4888</v>
      </c>
      <c r="E2331" s="180"/>
    </row>
    <row r="2332" spans="1:5" x14ac:dyDescent="0.25">
      <c r="A2332" s="180" t="s">
        <v>4887</v>
      </c>
      <c r="B2332" s="181">
        <v>2551</v>
      </c>
      <c r="C2332" s="180" t="s">
        <v>4891</v>
      </c>
      <c r="D2332" s="180" t="s">
        <v>4888</v>
      </c>
      <c r="E2332" s="180"/>
    </row>
    <row r="2333" spans="1:5" x14ac:dyDescent="0.25">
      <c r="A2333" s="180" t="s">
        <v>4892</v>
      </c>
      <c r="B2333" s="181">
        <v>2552</v>
      </c>
      <c r="C2333" s="180" t="s">
        <v>4893</v>
      </c>
      <c r="D2333" s="180" t="s">
        <v>4894</v>
      </c>
      <c r="E2333" s="180"/>
    </row>
    <row r="2334" spans="1:5" x14ac:dyDescent="0.25">
      <c r="A2334" s="180" t="s">
        <v>4892</v>
      </c>
      <c r="B2334" s="181">
        <v>2552</v>
      </c>
      <c r="C2334" s="180" t="s">
        <v>4894</v>
      </c>
      <c r="D2334" s="180"/>
      <c r="E2334" s="180"/>
    </row>
    <row r="2335" spans="1:5" x14ac:dyDescent="0.25">
      <c r="A2335" s="180" t="s">
        <v>4892</v>
      </c>
      <c r="B2335" s="181">
        <v>2552</v>
      </c>
      <c r="C2335" s="180" t="s">
        <v>4895</v>
      </c>
      <c r="D2335" s="180" t="s">
        <v>4894</v>
      </c>
      <c r="E2335" s="180"/>
    </row>
    <row r="2336" spans="1:5" x14ac:dyDescent="0.25">
      <c r="A2336" s="180" t="s">
        <v>4896</v>
      </c>
      <c r="B2336" s="181">
        <v>2553</v>
      </c>
      <c r="C2336" s="180" t="s">
        <v>4897</v>
      </c>
      <c r="D2336" s="180" t="s">
        <v>4898</v>
      </c>
      <c r="E2336" s="180"/>
    </row>
    <row r="2337" spans="1:5" x14ac:dyDescent="0.25">
      <c r="A2337" s="180" t="s">
        <v>4896</v>
      </c>
      <c r="B2337" s="181">
        <v>2553</v>
      </c>
      <c r="C2337" s="180" t="s">
        <v>4898</v>
      </c>
      <c r="D2337" s="180"/>
      <c r="E2337" s="180"/>
    </row>
    <row r="2338" spans="1:5" x14ac:dyDescent="0.25">
      <c r="A2338" s="180" t="s">
        <v>4896</v>
      </c>
      <c r="B2338" s="181">
        <v>2553</v>
      </c>
      <c r="C2338" s="180" t="s">
        <v>4899</v>
      </c>
      <c r="D2338" s="180" t="s">
        <v>4898</v>
      </c>
      <c r="E2338" s="180"/>
    </row>
    <row r="2339" spans="1:5" x14ac:dyDescent="0.25">
      <c r="A2339" s="180" t="s">
        <v>4896</v>
      </c>
      <c r="B2339" s="181">
        <v>2553</v>
      </c>
      <c r="C2339" s="180" t="s">
        <v>4900</v>
      </c>
      <c r="D2339" s="180" t="s">
        <v>4898</v>
      </c>
      <c r="E2339" s="180"/>
    </row>
    <row r="2340" spans="1:5" x14ac:dyDescent="0.25">
      <c r="A2340" s="180" t="s">
        <v>4901</v>
      </c>
      <c r="B2340" s="181">
        <v>2554</v>
      </c>
      <c r="C2340" s="180" t="s">
        <v>4902</v>
      </c>
      <c r="D2340" s="180" t="s">
        <v>4903</v>
      </c>
      <c r="E2340" s="180"/>
    </row>
    <row r="2341" spans="1:5" x14ac:dyDescent="0.25">
      <c r="A2341" s="180" t="s">
        <v>4901</v>
      </c>
      <c r="B2341" s="181">
        <v>2554</v>
      </c>
      <c r="C2341" s="180" t="s">
        <v>4904</v>
      </c>
      <c r="D2341" s="180" t="s">
        <v>4903</v>
      </c>
      <c r="E2341" s="180"/>
    </row>
    <row r="2342" spans="1:5" x14ac:dyDescent="0.25">
      <c r="A2342" s="180" t="s">
        <v>4901</v>
      </c>
      <c r="B2342" s="181">
        <v>2554</v>
      </c>
      <c r="C2342" s="180" t="s">
        <v>4903</v>
      </c>
      <c r="D2342" s="180"/>
      <c r="E2342" s="180"/>
    </row>
    <row r="2343" spans="1:5" x14ac:dyDescent="0.25">
      <c r="A2343" s="180" t="s">
        <v>4901</v>
      </c>
      <c r="B2343" s="181">
        <v>2554</v>
      </c>
      <c r="C2343" s="180" t="s">
        <v>4905</v>
      </c>
      <c r="D2343" s="180" t="s">
        <v>4903</v>
      </c>
      <c r="E2343" s="180"/>
    </row>
    <row r="2344" spans="1:5" x14ac:dyDescent="0.25">
      <c r="A2344" s="180" t="s">
        <v>4906</v>
      </c>
      <c r="B2344" s="181">
        <v>2555</v>
      </c>
      <c r="C2344" s="180" t="s">
        <v>4907</v>
      </c>
      <c r="D2344" s="180" t="s">
        <v>4908</v>
      </c>
      <c r="E2344" s="180"/>
    </row>
    <row r="2345" spans="1:5" x14ac:dyDescent="0.25">
      <c r="A2345" s="180" t="s">
        <v>4906</v>
      </c>
      <c r="B2345" s="181">
        <v>2555</v>
      </c>
      <c r="C2345" s="180" t="s">
        <v>4909</v>
      </c>
      <c r="D2345" s="180" t="s">
        <v>4908</v>
      </c>
      <c r="E2345" s="180"/>
    </row>
    <row r="2346" spans="1:5" x14ac:dyDescent="0.25">
      <c r="A2346" s="180" t="s">
        <v>4906</v>
      </c>
      <c r="B2346" s="181">
        <v>2555</v>
      </c>
      <c r="C2346" s="180" t="s">
        <v>4908</v>
      </c>
      <c r="D2346" s="180"/>
      <c r="E2346" s="180"/>
    </row>
    <row r="2347" spans="1:5" x14ac:dyDescent="0.25">
      <c r="A2347" s="180" t="s">
        <v>4906</v>
      </c>
      <c r="B2347" s="181">
        <v>2555</v>
      </c>
      <c r="C2347" s="180" t="s">
        <v>4910</v>
      </c>
      <c r="D2347" s="180" t="s">
        <v>4908</v>
      </c>
      <c r="E2347" s="180"/>
    </row>
    <row r="2348" spans="1:5" x14ac:dyDescent="0.25">
      <c r="A2348" s="180" t="s">
        <v>4906</v>
      </c>
      <c r="B2348" s="181">
        <v>2555</v>
      </c>
      <c r="C2348" s="180" t="s">
        <v>4911</v>
      </c>
      <c r="D2348" s="180" t="s">
        <v>4908</v>
      </c>
      <c r="E2348" s="180"/>
    </row>
    <row r="2349" spans="1:5" x14ac:dyDescent="0.25">
      <c r="A2349" s="180" t="s">
        <v>4906</v>
      </c>
      <c r="B2349" s="181">
        <v>2555</v>
      </c>
      <c r="C2349" s="180" t="s">
        <v>4912</v>
      </c>
      <c r="D2349" s="180" t="s">
        <v>4908</v>
      </c>
      <c r="E2349" s="180"/>
    </row>
    <row r="2350" spans="1:5" x14ac:dyDescent="0.25">
      <c r="A2350" s="180" t="s">
        <v>4913</v>
      </c>
      <c r="B2350" s="181">
        <v>2556</v>
      </c>
      <c r="C2350" s="180" t="s">
        <v>4914</v>
      </c>
      <c r="D2350" s="180" t="s">
        <v>4915</v>
      </c>
      <c r="E2350" s="180"/>
    </row>
    <row r="2351" spans="1:5" x14ac:dyDescent="0.25">
      <c r="A2351" s="180" t="s">
        <v>4913</v>
      </c>
      <c r="B2351" s="181">
        <v>2556</v>
      </c>
      <c r="C2351" s="180" t="s">
        <v>4916</v>
      </c>
      <c r="D2351" s="180" t="s">
        <v>4915</v>
      </c>
      <c r="E2351" s="180"/>
    </row>
    <row r="2352" spans="1:5" x14ac:dyDescent="0.25">
      <c r="A2352" s="180" t="s">
        <v>4913</v>
      </c>
      <c r="B2352" s="181">
        <v>2556</v>
      </c>
      <c r="C2352" s="180" t="s">
        <v>4917</v>
      </c>
      <c r="D2352" s="180" t="s">
        <v>4915</v>
      </c>
      <c r="E2352" s="180"/>
    </row>
    <row r="2353" spans="1:5" x14ac:dyDescent="0.25">
      <c r="A2353" s="180" t="s">
        <v>4913</v>
      </c>
      <c r="B2353" s="181">
        <v>2556</v>
      </c>
      <c r="C2353" s="180" t="s">
        <v>4918</v>
      </c>
      <c r="D2353" s="180" t="s">
        <v>4915</v>
      </c>
      <c r="E2353" s="180"/>
    </row>
    <row r="2354" spans="1:5" x14ac:dyDescent="0.25">
      <c r="A2354" s="180" t="s">
        <v>4913</v>
      </c>
      <c r="B2354" s="181">
        <v>2556</v>
      </c>
      <c r="C2354" s="180" t="s">
        <v>4915</v>
      </c>
      <c r="D2354" s="180"/>
      <c r="E2354" s="180"/>
    </row>
    <row r="2355" spans="1:5" x14ac:dyDescent="0.25">
      <c r="A2355" s="180" t="s">
        <v>4913</v>
      </c>
      <c r="B2355" s="181">
        <v>2556</v>
      </c>
      <c r="C2355" s="180" t="s">
        <v>4919</v>
      </c>
      <c r="D2355" s="180" t="s">
        <v>4915</v>
      </c>
      <c r="E2355" s="180"/>
    </row>
    <row r="2356" spans="1:5" x14ac:dyDescent="0.25">
      <c r="A2356" s="180" t="s">
        <v>4913</v>
      </c>
      <c r="B2356" s="181">
        <v>2556</v>
      </c>
      <c r="C2356" s="180" t="s">
        <v>4920</v>
      </c>
      <c r="D2356" s="180" t="s">
        <v>4915</v>
      </c>
      <c r="E2356" s="180"/>
    </row>
    <row r="2357" spans="1:5" x14ac:dyDescent="0.25">
      <c r="A2357" s="180" t="s">
        <v>4913</v>
      </c>
      <c r="B2357" s="181">
        <v>2556</v>
      </c>
      <c r="C2357" s="180" t="s">
        <v>4921</v>
      </c>
      <c r="D2357" s="180" t="s">
        <v>4915</v>
      </c>
      <c r="E2357" s="180"/>
    </row>
    <row r="2358" spans="1:5" x14ac:dyDescent="0.25">
      <c r="A2358" s="180" t="s">
        <v>4913</v>
      </c>
      <c r="B2358" s="181">
        <v>2556</v>
      </c>
      <c r="C2358" s="180" t="s">
        <v>4922</v>
      </c>
      <c r="D2358" s="180" t="s">
        <v>4915</v>
      </c>
      <c r="E2358" s="180"/>
    </row>
    <row r="2359" spans="1:5" x14ac:dyDescent="0.25">
      <c r="A2359" s="180" t="s">
        <v>4923</v>
      </c>
      <c r="B2359" s="181">
        <v>2557</v>
      </c>
      <c r="C2359" s="180" t="s">
        <v>4924</v>
      </c>
      <c r="D2359" s="180" t="s">
        <v>4925</v>
      </c>
      <c r="E2359" s="180"/>
    </row>
    <row r="2360" spans="1:5" x14ac:dyDescent="0.25">
      <c r="A2360" s="180" t="s">
        <v>4923</v>
      </c>
      <c r="B2360" s="181">
        <v>2557</v>
      </c>
      <c r="C2360" s="180" t="s">
        <v>4926</v>
      </c>
      <c r="D2360" s="180" t="s">
        <v>4925</v>
      </c>
      <c r="E2360" s="180"/>
    </row>
    <row r="2361" spans="1:5" x14ac:dyDescent="0.25">
      <c r="A2361" s="180" t="s">
        <v>4923</v>
      </c>
      <c r="B2361" s="181">
        <v>2557</v>
      </c>
      <c r="C2361" s="180" t="s">
        <v>4927</v>
      </c>
      <c r="D2361" s="180" t="s">
        <v>4925</v>
      </c>
      <c r="E2361" s="180"/>
    </row>
    <row r="2362" spans="1:5" x14ac:dyDescent="0.25">
      <c r="A2362" s="180" t="s">
        <v>4923</v>
      </c>
      <c r="B2362" s="181">
        <v>2557</v>
      </c>
      <c r="C2362" s="180" t="s">
        <v>4928</v>
      </c>
      <c r="D2362" s="180" t="s">
        <v>4925</v>
      </c>
      <c r="E2362" s="180"/>
    </row>
    <row r="2363" spans="1:5" x14ac:dyDescent="0.25">
      <c r="A2363" s="180" t="s">
        <v>4923</v>
      </c>
      <c r="B2363" s="181">
        <v>2557</v>
      </c>
      <c r="C2363" s="180" t="s">
        <v>4925</v>
      </c>
      <c r="D2363" s="180"/>
      <c r="E2363" s="180"/>
    </row>
    <row r="2364" spans="1:5" x14ac:dyDescent="0.25">
      <c r="A2364" s="180" t="s">
        <v>4923</v>
      </c>
      <c r="B2364" s="181">
        <v>2557</v>
      </c>
      <c r="C2364" s="180" t="s">
        <v>4929</v>
      </c>
      <c r="D2364" s="180" t="s">
        <v>4925</v>
      </c>
      <c r="E2364" s="180"/>
    </row>
    <row r="2365" spans="1:5" x14ac:dyDescent="0.25">
      <c r="A2365" s="180" t="s">
        <v>4930</v>
      </c>
      <c r="B2365" s="181">
        <v>2558</v>
      </c>
      <c r="C2365" s="180" t="s">
        <v>4931</v>
      </c>
      <c r="D2365" s="180" t="s">
        <v>4932</v>
      </c>
      <c r="E2365" s="180"/>
    </row>
    <row r="2366" spans="1:5" x14ac:dyDescent="0.25">
      <c r="A2366" s="180" t="s">
        <v>4930</v>
      </c>
      <c r="B2366" s="181">
        <v>2558</v>
      </c>
      <c r="C2366" s="180" t="s">
        <v>4933</v>
      </c>
      <c r="D2366" s="180" t="s">
        <v>4932</v>
      </c>
      <c r="E2366" s="180"/>
    </row>
    <row r="2367" spans="1:5" x14ac:dyDescent="0.25">
      <c r="A2367" s="180" t="s">
        <v>4930</v>
      </c>
      <c r="B2367" s="181">
        <v>2558</v>
      </c>
      <c r="C2367" s="180" t="s">
        <v>4932</v>
      </c>
      <c r="D2367" s="180"/>
      <c r="E2367" s="180"/>
    </row>
    <row r="2368" spans="1:5" x14ac:dyDescent="0.25">
      <c r="A2368" s="180" t="s">
        <v>4930</v>
      </c>
      <c r="B2368" s="181">
        <v>2558</v>
      </c>
      <c r="C2368" s="180" t="s">
        <v>4934</v>
      </c>
      <c r="D2368" s="180" t="s">
        <v>4932</v>
      </c>
      <c r="E2368" s="180"/>
    </row>
    <row r="2369" spans="1:5" x14ac:dyDescent="0.25">
      <c r="A2369" s="180" t="s">
        <v>4935</v>
      </c>
      <c r="B2369" s="181">
        <v>2559</v>
      </c>
      <c r="C2369" s="180" t="s">
        <v>4936</v>
      </c>
      <c r="D2369" s="180" t="s">
        <v>4937</v>
      </c>
      <c r="E2369" s="180"/>
    </row>
    <row r="2370" spans="1:5" x14ac:dyDescent="0.25">
      <c r="A2370" s="180" t="s">
        <v>4935</v>
      </c>
      <c r="B2370" s="181">
        <v>2559</v>
      </c>
      <c r="C2370" s="180" t="s">
        <v>4938</v>
      </c>
      <c r="D2370" s="180" t="s">
        <v>4937</v>
      </c>
      <c r="E2370" s="180"/>
    </row>
    <row r="2371" spans="1:5" x14ac:dyDescent="0.25">
      <c r="A2371" s="180" t="s">
        <v>4935</v>
      </c>
      <c r="B2371" s="181">
        <v>2559</v>
      </c>
      <c r="C2371" s="180" t="s">
        <v>4939</v>
      </c>
      <c r="D2371" s="180" t="s">
        <v>4937</v>
      </c>
      <c r="E2371" s="180"/>
    </row>
    <row r="2372" spans="1:5" x14ac:dyDescent="0.25">
      <c r="A2372" s="180" t="s">
        <v>4935</v>
      </c>
      <c r="B2372" s="181">
        <v>2559</v>
      </c>
      <c r="C2372" s="180" t="s">
        <v>4937</v>
      </c>
      <c r="D2372" s="180"/>
      <c r="E2372" s="180"/>
    </row>
    <row r="2373" spans="1:5" x14ac:dyDescent="0.25">
      <c r="A2373" s="180" t="s">
        <v>4935</v>
      </c>
      <c r="B2373" s="181">
        <v>2559</v>
      </c>
      <c r="C2373" s="180" t="s">
        <v>4940</v>
      </c>
      <c r="D2373" s="180" t="s">
        <v>4937</v>
      </c>
      <c r="E2373" s="180"/>
    </row>
    <row r="2374" spans="1:5" x14ac:dyDescent="0.25">
      <c r="A2374" s="180" t="s">
        <v>4935</v>
      </c>
      <c r="B2374" s="181">
        <v>2559</v>
      </c>
      <c r="C2374" s="180" t="s">
        <v>4941</v>
      </c>
      <c r="D2374" s="180" t="s">
        <v>4937</v>
      </c>
      <c r="E2374" s="180"/>
    </row>
    <row r="2375" spans="1:5" x14ac:dyDescent="0.25">
      <c r="A2375" s="180" t="s">
        <v>4935</v>
      </c>
      <c r="B2375" s="181">
        <v>2559</v>
      </c>
      <c r="C2375" s="180" t="s">
        <v>4942</v>
      </c>
      <c r="D2375" s="180" t="s">
        <v>4937</v>
      </c>
      <c r="E2375" s="180"/>
    </row>
    <row r="2376" spans="1:5" x14ac:dyDescent="0.25">
      <c r="A2376" s="180" t="s">
        <v>4943</v>
      </c>
      <c r="B2376" s="181">
        <v>2560</v>
      </c>
      <c r="C2376" s="180" t="s">
        <v>4944</v>
      </c>
      <c r="D2376" s="180"/>
      <c r="E2376" s="180"/>
    </row>
    <row r="2377" spans="1:5" x14ac:dyDescent="0.25">
      <c r="A2377" s="180" t="s">
        <v>4943</v>
      </c>
      <c r="B2377" s="181">
        <v>2560</v>
      </c>
      <c r="C2377" s="180" t="s">
        <v>4945</v>
      </c>
      <c r="D2377" s="180" t="s">
        <v>4944</v>
      </c>
      <c r="E2377" s="180"/>
    </row>
    <row r="2378" spans="1:5" x14ac:dyDescent="0.25">
      <c r="A2378" s="180" t="s">
        <v>4943</v>
      </c>
      <c r="B2378" s="181">
        <v>2560</v>
      </c>
      <c r="C2378" s="180" t="s">
        <v>4946</v>
      </c>
      <c r="D2378" s="180" t="s">
        <v>4944</v>
      </c>
      <c r="E2378" s="180"/>
    </row>
    <row r="2379" spans="1:5" x14ac:dyDescent="0.25">
      <c r="A2379" s="180" t="s">
        <v>4943</v>
      </c>
      <c r="B2379" s="181">
        <v>2560</v>
      </c>
      <c r="C2379" s="180" t="s">
        <v>4947</v>
      </c>
      <c r="D2379" s="180" t="s">
        <v>4944</v>
      </c>
      <c r="E2379" s="180"/>
    </row>
    <row r="2380" spans="1:5" x14ac:dyDescent="0.25">
      <c r="A2380" s="180" t="s">
        <v>4943</v>
      </c>
      <c r="B2380" s="181">
        <v>2560</v>
      </c>
      <c r="C2380" s="180" t="s">
        <v>4948</v>
      </c>
      <c r="D2380" s="180" t="s">
        <v>4944</v>
      </c>
      <c r="E2380" s="180"/>
    </row>
    <row r="2381" spans="1:5" x14ac:dyDescent="0.25">
      <c r="A2381" s="180" t="s">
        <v>4949</v>
      </c>
      <c r="B2381" s="181">
        <v>2561</v>
      </c>
      <c r="C2381" s="180" t="s">
        <v>4950</v>
      </c>
      <c r="D2381" s="180" t="s">
        <v>4951</v>
      </c>
      <c r="E2381" s="180"/>
    </row>
    <row r="2382" spans="1:5" x14ac:dyDescent="0.25">
      <c r="A2382" s="180" t="s">
        <v>4949</v>
      </c>
      <c r="B2382" s="181">
        <v>2561</v>
      </c>
      <c r="C2382" s="180" t="s">
        <v>4952</v>
      </c>
      <c r="D2382" s="180" t="s">
        <v>4951</v>
      </c>
      <c r="E2382" s="180"/>
    </row>
    <row r="2383" spans="1:5" x14ac:dyDescent="0.25">
      <c r="A2383" s="180" t="s">
        <v>4949</v>
      </c>
      <c r="B2383" s="181">
        <v>2561</v>
      </c>
      <c r="C2383" s="180" t="s">
        <v>4951</v>
      </c>
      <c r="D2383" s="180"/>
      <c r="E2383" s="180"/>
    </row>
    <row r="2384" spans="1:5" x14ac:dyDescent="0.25">
      <c r="A2384" s="180" t="s">
        <v>4953</v>
      </c>
      <c r="B2384" s="181">
        <v>2562</v>
      </c>
      <c r="C2384" s="180" t="s">
        <v>4954</v>
      </c>
      <c r="D2384" s="180"/>
      <c r="E2384" s="180"/>
    </row>
    <row r="2385" spans="1:5" x14ac:dyDescent="0.25">
      <c r="A2385" s="180" t="s">
        <v>4953</v>
      </c>
      <c r="B2385" s="181">
        <v>2562</v>
      </c>
      <c r="C2385" s="180" t="s">
        <v>4955</v>
      </c>
      <c r="D2385" s="180" t="s">
        <v>4954</v>
      </c>
      <c r="E2385" s="180"/>
    </row>
    <row r="2386" spans="1:5" x14ac:dyDescent="0.25">
      <c r="A2386" s="180" t="s">
        <v>4956</v>
      </c>
      <c r="B2386" s="181">
        <v>2563</v>
      </c>
      <c r="C2386" s="180" t="s">
        <v>4957</v>
      </c>
      <c r="D2386" s="180" t="s">
        <v>4958</v>
      </c>
      <c r="E2386" s="180"/>
    </row>
    <row r="2387" spans="1:5" x14ac:dyDescent="0.25">
      <c r="A2387" s="180" t="s">
        <v>4956</v>
      </c>
      <c r="B2387" s="181">
        <v>2563</v>
      </c>
      <c r="C2387" s="180" t="s">
        <v>4959</v>
      </c>
      <c r="D2387" s="180" t="s">
        <v>4958</v>
      </c>
      <c r="E2387" s="180"/>
    </row>
    <row r="2388" spans="1:5" x14ac:dyDescent="0.25">
      <c r="A2388" s="180" t="s">
        <v>4956</v>
      </c>
      <c r="B2388" s="181">
        <v>2563</v>
      </c>
      <c r="C2388" s="180" t="s">
        <v>4958</v>
      </c>
      <c r="D2388" s="180"/>
      <c r="E2388" s="180"/>
    </row>
    <row r="2389" spans="1:5" x14ac:dyDescent="0.25">
      <c r="A2389" s="180" t="s">
        <v>4956</v>
      </c>
      <c r="B2389" s="181">
        <v>2563</v>
      </c>
      <c r="C2389" s="180" t="s">
        <v>4960</v>
      </c>
      <c r="D2389" s="180" t="s">
        <v>4958</v>
      </c>
      <c r="E2389" s="180"/>
    </row>
    <row r="2390" spans="1:5" x14ac:dyDescent="0.25">
      <c r="A2390" s="180" t="s">
        <v>4956</v>
      </c>
      <c r="B2390" s="181">
        <v>2563</v>
      </c>
      <c r="C2390" s="180" t="s">
        <v>4961</v>
      </c>
      <c r="D2390" s="180" t="s">
        <v>4958</v>
      </c>
      <c r="E2390" s="180"/>
    </row>
    <row r="2391" spans="1:5" x14ac:dyDescent="0.25">
      <c r="A2391" s="180" t="s">
        <v>4962</v>
      </c>
      <c r="B2391" s="181">
        <v>2564</v>
      </c>
      <c r="C2391" s="180" t="s">
        <v>4963</v>
      </c>
      <c r="D2391" s="180" t="s">
        <v>4964</v>
      </c>
      <c r="E2391" s="180"/>
    </row>
    <row r="2392" spans="1:5" x14ac:dyDescent="0.25">
      <c r="A2392" s="180" t="s">
        <v>4962</v>
      </c>
      <c r="B2392" s="181">
        <v>2564</v>
      </c>
      <c r="C2392" s="180" t="s">
        <v>4965</v>
      </c>
      <c r="D2392" s="180" t="s">
        <v>4964</v>
      </c>
      <c r="E2392" s="180"/>
    </row>
    <row r="2393" spans="1:5" x14ac:dyDescent="0.25">
      <c r="A2393" s="180" t="s">
        <v>4962</v>
      </c>
      <c r="B2393" s="181">
        <v>2564</v>
      </c>
      <c r="C2393" s="180" t="s">
        <v>4964</v>
      </c>
      <c r="D2393" s="180"/>
      <c r="E2393" s="180"/>
    </row>
    <row r="2394" spans="1:5" x14ac:dyDescent="0.25">
      <c r="A2394" s="180" t="s">
        <v>4962</v>
      </c>
      <c r="B2394" s="181">
        <v>2564</v>
      </c>
      <c r="C2394" s="180" t="s">
        <v>4966</v>
      </c>
      <c r="D2394" s="180" t="s">
        <v>4964</v>
      </c>
      <c r="E2394" s="180"/>
    </row>
    <row r="2395" spans="1:5" x14ac:dyDescent="0.25">
      <c r="A2395" s="180" t="s">
        <v>4967</v>
      </c>
      <c r="B2395" s="181">
        <v>2565</v>
      </c>
      <c r="C2395" s="180" t="s">
        <v>4968</v>
      </c>
      <c r="D2395" s="180" t="s">
        <v>4969</v>
      </c>
      <c r="E2395" s="180"/>
    </row>
    <row r="2396" spans="1:5" x14ac:dyDescent="0.25">
      <c r="A2396" s="180" t="s">
        <v>4967</v>
      </c>
      <c r="B2396" s="181">
        <v>2565</v>
      </c>
      <c r="C2396" s="180" t="s">
        <v>4970</v>
      </c>
      <c r="D2396" s="180" t="s">
        <v>4969</v>
      </c>
      <c r="E2396" s="180"/>
    </row>
    <row r="2397" spans="1:5" x14ac:dyDescent="0.25">
      <c r="A2397" s="180" t="s">
        <v>4967</v>
      </c>
      <c r="B2397" s="181">
        <v>2565</v>
      </c>
      <c r="C2397" s="180" t="s">
        <v>4969</v>
      </c>
      <c r="D2397" s="180"/>
      <c r="E2397" s="180"/>
    </row>
    <row r="2398" spans="1:5" x14ac:dyDescent="0.25">
      <c r="A2398" s="180" t="s">
        <v>4971</v>
      </c>
      <c r="B2398" s="181">
        <v>2567</v>
      </c>
      <c r="C2398" s="180" t="s">
        <v>4972</v>
      </c>
      <c r="D2398" s="180" t="s">
        <v>4973</v>
      </c>
      <c r="E2398" s="180"/>
    </row>
    <row r="2399" spans="1:5" x14ac:dyDescent="0.25">
      <c r="A2399" s="180" t="s">
        <v>4971</v>
      </c>
      <c r="B2399" s="181">
        <v>2567</v>
      </c>
      <c r="C2399" s="180" t="s">
        <v>4974</v>
      </c>
      <c r="D2399" s="180" t="s">
        <v>4973</v>
      </c>
      <c r="E2399" s="180"/>
    </row>
    <row r="2400" spans="1:5" x14ac:dyDescent="0.25">
      <c r="A2400" s="180" t="s">
        <v>4971</v>
      </c>
      <c r="B2400" s="181">
        <v>2567</v>
      </c>
      <c r="C2400" s="180" t="s">
        <v>4975</v>
      </c>
      <c r="D2400" s="180" t="s">
        <v>4973</v>
      </c>
      <c r="E2400" s="180"/>
    </row>
    <row r="2401" spans="1:5" x14ac:dyDescent="0.25">
      <c r="A2401" s="180" t="s">
        <v>4971</v>
      </c>
      <c r="B2401" s="181">
        <v>2567</v>
      </c>
      <c r="C2401" s="180" t="s">
        <v>4973</v>
      </c>
      <c r="D2401" s="180"/>
      <c r="E2401" s="180"/>
    </row>
    <row r="2402" spans="1:5" x14ac:dyDescent="0.25">
      <c r="A2402" s="180" t="s">
        <v>4976</v>
      </c>
      <c r="B2402" s="181">
        <v>2568</v>
      </c>
      <c r="C2402" s="180" t="s">
        <v>4977</v>
      </c>
      <c r="D2402" s="180" t="s">
        <v>4978</v>
      </c>
      <c r="E2402" s="180"/>
    </row>
    <row r="2403" spans="1:5" x14ac:dyDescent="0.25">
      <c r="A2403" s="180" t="s">
        <v>4976</v>
      </c>
      <c r="B2403" s="181">
        <v>2568</v>
      </c>
      <c r="C2403" s="180" t="s">
        <v>4979</v>
      </c>
      <c r="D2403" s="180" t="s">
        <v>4978</v>
      </c>
      <c r="E2403" s="180"/>
    </row>
    <row r="2404" spans="1:5" x14ac:dyDescent="0.25">
      <c r="A2404" s="180" t="s">
        <v>4976</v>
      </c>
      <c r="B2404" s="181">
        <v>2568</v>
      </c>
      <c r="C2404" s="180" t="s">
        <v>4978</v>
      </c>
      <c r="D2404" s="180"/>
      <c r="E2404" s="180"/>
    </row>
    <row r="2405" spans="1:5" x14ac:dyDescent="0.25">
      <c r="A2405" s="180" t="s">
        <v>4980</v>
      </c>
      <c r="B2405" s="181">
        <v>2569</v>
      </c>
      <c r="C2405" s="180" t="s">
        <v>4981</v>
      </c>
      <c r="D2405" s="180" t="s">
        <v>4982</v>
      </c>
      <c r="E2405" s="180"/>
    </row>
    <row r="2406" spans="1:5" x14ac:dyDescent="0.25">
      <c r="A2406" s="180" t="s">
        <v>4980</v>
      </c>
      <c r="B2406" s="181">
        <v>2569</v>
      </c>
      <c r="C2406" s="180" t="s">
        <v>4983</v>
      </c>
      <c r="D2406" s="180" t="s">
        <v>4982</v>
      </c>
      <c r="E2406" s="180"/>
    </row>
    <row r="2407" spans="1:5" x14ac:dyDescent="0.25">
      <c r="A2407" s="180" t="s">
        <v>4980</v>
      </c>
      <c r="B2407" s="181">
        <v>2569</v>
      </c>
      <c r="C2407" s="180" t="s">
        <v>4982</v>
      </c>
      <c r="D2407" s="180"/>
      <c r="E2407" s="180"/>
    </row>
    <row r="2408" spans="1:5" x14ac:dyDescent="0.25">
      <c r="A2408" s="180" t="s">
        <v>4980</v>
      </c>
      <c r="B2408" s="181">
        <v>2569</v>
      </c>
      <c r="C2408" s="180" t="s">
        <v>4984</v>
      </c>
      <c r="D2408" s="180" t="s">
        <v>4982</v>
      </c>
      <c r="E2408" s="180"/>
    </row>
    <row r="2409" spans="1:5" x14ac:dyDescent="0.25">
      <c r="A2409" s="180" t="s">
        <v>4980</v>
      </c>
      <c r="B2409" s="181">
        <v>2569</v>
      </c>
      <c r="C2409" s="180" t="s">
        <v>4985</v>
      </c>
      <c r="D2409" s="180" t="s">
        <v>4982</v>
      </c>
      <c r="E2409" s="180"/>
    </row>
    <row r="2410" spans="1:5" x14ac:dyDescent="0.25">
      <c r="A2410" s="180" t="s">
        <v>4980</v>
      </c>
      <c r="B2410" s="181">
        <v>2569</v>
      </c>
      <c r="C2410" s="180" t="s">
        <v>4986</v>
      </c>
      <c r="D2410" s="180" t="s">
        <v>4982</v>
      </c>
      <c r="E2410" s="180"/>
    </row>
    <row r="2411" spans="1:5" x14ac:dyDescent="0.25">
      <c r="A2411" s="180" t="s">
        <v>4980</v>
      </c>
      <c r="B2411" s="181">
        <v>2569</v>
      </c>
      <c r="C2411" s="180" t="s">
        <v>4987</v>
      </c>
      <c r="D2411" s="180" t="s">
        <v>4982</v>
      </c>
      <c r="E2411" s="180"/>
    </row>
    <row r="2412" spans="1:5" x14ac:dyDescent="0.25">
      <c r="A2412" s="180" t="s">
        <v>4980</v>
      </c>
      <c r="B2412" s="181">
        <v>2569</v>
      </c>
      <c r="C2412" s="180" t="s">
        <v>4988</v>
      </c>
      <c r="D2412" s="180" t="s">
        <v>4982</v>
      </c>
      <c r="E2412" s="180"/>
    </row>
    <row r="2413" spans="1:5" x14ac:dyDescent="0.25">
      <c r="A2413" s="180" t="s">
        <v>4989</v>
      </c>
      <c r="B2413" s="181">
        <v>2570</v>
      </c>
      <c r="C2413" s="180" t="s">
        <v>4990</v>
      </c>
      <c r="D2413" s="180" t="s">
        <v>4991</v>
      </c>
      <c r="E2413" s="180"/>
    </row>
    <row r="2414" spans="1:5" x14ac:dyDescent="0.25">
      <c r="A2414" s="180" t="s">
        <v>4989</v>
      </c>
      <c r="B2414" s="181">
        <v>2570</v>
      </c>
      <c r="C2414" s="180" t="s">
        <v>4991</v>
      </c>
      <c r="D2414" s="180"/>
      <c r="E2414" s="180"/>
    </row>
    <row r="2415" spans="1:5" x14ac:dyDescent="0.25">
      <c r="A2415" s="180" t="s">
        <v>4989</v>
      </c>
      <c r="B2415" s="181">
        <v>2570</v>
      </c>
      <c r="C2415" s="180" t="s">
        <v>4992</v>
      </c>
      <c r="D2415" s="180" t="s">
        <v>4991</v>
      </c>
      <c r="E2415" s="180"/>
    </row>
    <row r="2416" spans="1:5" x14ac:dyDescent="0.25">
      <c r="A2416" s="180" t="s">
        <v>4993</v>
      </c>
      <c r="B2416" s="181">
        <v>2571</v>
      </c>
      <c r="C2416" s="180" t="s">
        <v>4994</v>
      </c>
      <c r="D2416" s="180" t="s">
        <v>4995</v>
      </c>
      <c r="E2416" s="180"/>
    </row>
    <row r="2417" spans="1:5" x14ac:dyDescent="0.25">
      <c r="A2417" s="180" t="s">
        <v>4993</v>
      </c>
      <c r="B2417" s="181">
        <v>2571</v>
      </c>
      <c r="C2417" s="180" t="s">
        <v>4995</v>
      </c>
      <c r="D2417" s="180"/>
      <c r="E2417" s="180"/>
    </row>
    <row r="2418" spans="1:5" x14ac:dyDescent="0.25">
      <c r="A2418" s="180" t="s">
        <v>4996</v>
      </c>
      <c r="B2418" s="181">
        <v>2572</v>
      </c>
      <c r="C2418" s="180" t="s">
        <v>4997</v>
      </c>
      <c r="D2418" s="180" t="s">
        <v>4998</v>
      </c>
      <c r="E2418" s="180"/>
    </row>
    <row r="2419" spans="1:5" x14ac:dyDescent="0.25">
      <c r="A2419" s="180" t="s">
        <v>4996</v>
      </c>
      <c r="B2419" s="181">
        <v>2572</v>
      </c>
      <c r="C2419" s="180" t="s">
        <v>4999</v>
      </c>
      <c r="D2419" s="180" t="s">
        <v>4998</v>
      </c>
      <c r="E2419" s="180"/>
    </row>
    <row r="2420" spans="1:5" x14ac:dyDescent="0.25">
      <c r="A2420" s="180" t="s">
        <v>4996</v>
      </c>
      <c r="B2420" s="181">
        <v>2572</v>
      </c>
      <c r="C2420" s="180" t="s">
        <v>4998</v>
      </c>
      <c r="D2420" s="180"/>
      <c r="E2420" s="180"/>
    </row>
    <row r="2421" spans="1:5" x14ac:dyDescent="0.25">
      <c r="A2421" s="180" t="s">
        <v>5000</v>
      </c>
      <c r="B2421" s="181">
        <v>2573</v>
      </c>
      <c r="C2421" s="180" t="s">
        <v>5001</v>
      </c>
      <c r="D2421" s="180" t="s">
        <v>5002</v>
      </c>
      <c r="E2421" s="180"/>
    </row>
    <row r="2422" spans="1:5" x14ac:dyDescent="0.25">
      <c r="A2422" s="180" t="s">
        <v>5000</v>
      </c>
      <c r="B2422" s="181">
        <v>2573</v>
      </c>
      <c r="C2422" s="180" t="s">
        <v>5003</v>
      </c>
      <c r="D2422" s="180" t="s">
        <v>5002</v>
      </c>
      <c r="E2422" s="180"/>
    </row>
    <row r="2423" spans="1:5" x14ac:dyDescent="0.25">
      <c r="A2423" s="180" t="s">
        <v>5000</v>
      </c>
      <c r="B2423" s="181">
        <v>2573</v>
      </c>
      <c r="C2423" s="180" t="s">
        <v>5002</v>
      </c>
      <c r="D2423" s="180"/>
      <c r="E2423" s="180"/>
    </row>
    <row r="2424" spans="1:5" x14ac:dyDescent="0.25">
      <c r="A2424" s="180" t="s">
        <v>5000</v>
      </c>
      <c r="B2424" s="181">
        <v>2573</v>
      </c>
      <c r="C2424" s="180" t="s">
        <v>5004</v>
      </c>
      <c r="D2424" s="180" t="s">
        <v>5002</v>
      </c>
      <c r="E2424" s="180"/>
    </row>
    <row r="2425" spans="1:5" x14ac:dyDescent="0.25">
      <c r="A2425" s="180" t="s">
        <v>5005</v>
      </c>
      <c r="B2425" s="181">
        <v>2574</v>
      </c>
      <c r="C2425" s="180" t="s">
        <v>5006</v>
      </c>
      <c r="D2425" s="180" t="s">
        <v>5007</v>
      </c>
      <c r="E2425" s="180"/>
    </row>
    <row r="2426" spans="1:5" x14ac:dyDescent="0.25">
      <c r="A2426" s="180" t="s">
        <v>5005</v>
      </c>
      <c r="B2426" s="181">
        <v>2574</v>
      </c>
      <c r="C2426" s="180" t="s">
        <v>5008</v>
      </c>
      <c r="D2426" s="180" t="s">
        <v>5007</v>
      </c>
      <c r="E2426" s="180"/>
    </row>
    <row r="2427" spans="1:5" x14ac:dyDescent="0.25">
      <c r="A2427" s="180" t="s">
        <v>5005</v>
      </c>
      <c r="B2427" s="181">
        <v>2574</v>
      </c>
      <c r="C2427" s="180" t="s">
        <v>5009</v>
      </c>
      <c r="D2427" s="180" t="s">
        <v>5007</v>
      </c>
      <c r="E2427" s="180"/>
    </row>
    <row r="2428" spans="1:5" x14ac:dyDescent="0.25">
      <c r="A2428" s="180" t="s">
        <v>5005</v>
      </c>
      <c r="B2428" s="181">
        <v>2574</v>
      </c>
      <c r="C2428" s="180" t="s">
        <v>5007</v>
      </c>
      <c r="D2428" s="180"/>
      <c r="E2428" s="180"/>
    </row>
    <row r="2429" spans="1:5" x14ac:dyDescent="0.25">
      <c r="A2429" s="180" t="s">
        <v>5010</v>
      </c>
      <c r="B2429" s="181">
        <v>2575</v>
      </c>
      <c r="C2429" s="180" t="s">
        <v>5011</v>
      </c>
      <c r="D2429" s="180" t="s">
        <v>5012</v>
      </c>
      <c r="E2429" s="180"/>
    </row>
    <row r="2430" spans="1:5" x14ac:dyDescent="0.25">
      <c r="A2430" s="180" t="s">
        <v>5010</v>
      </c>
      <c r="B2430" s="181">
        <v>2575</v>
      </c>
      <c r="C2430" s="180" t="s">
        <v>5012</v>
      </c>
      <c r="D2430" s="180"/>
      <c r="E2430" s="180"/>
    </row>
    <row r="2431" spans="1:5" x14ac:dyDescent="0.25">
      <c r="A2431" s="180" t="s">
        <v>5010</v>
      </c>
      <c r="B2431" s="181">
        <v>2575</v>
      </c>
      <c r="C2431" s="180" t="s">
        <v>5013</v>
      </c>
      <c r="D2431" s="180" t="s">
        <v>5012</v>
      </c>
      <c r="E2431" s="180"/>
    </row>
    <row r="2432" spans="1:5" x14ac:dyDescent="0.25">
      <c r="A2432" s="180" t="s">
        <v>5010</v>
      </c>
      <c r="B2432" s="181">
        <v>2575</v>
      </c>
      <c r="C2432" s="180" t="s">
        <v>5014</v>
      </c>
      <c r="D2432" s="180" t="s">
        <v>5012</v>
      </c>
      <c r="E2432" s="180"/>
    </row>
    <row r="2433" spans="1:5" x14ac:dyDescent="0.25">
      <c r="A2433" s="180" t="s">
        <v>5015</v>
      </c>
      <c r="B2433" s="181">
        <v>2576</v>
      </c>
      <c r="C2433" s="180" t="s">
        <v>5016</v>
      </c>
      <c r="D2433" s="180" t="s">
        <v>5017</v>
      </c>
      <c r="E2433" s="180"/>
    </row>
    <row r="2434" spans="1:5" x14ac:dyDescent="0.25">
      <c r="A2434" s="180" t="s">
        <v>5015</v>
      </c>
      <c r="B2434" s="181">
        <v>2576</v>
      </c>
      <c r="C2434" s="180" t="s">
        <v>5017</v>
      </c>
      <c r="D2434" s="180"/>
      <c r="E2434" s="180"/>
    </row>
    <row r="2435" spans="1:5" x14ac:dyDescent="0.25">
      <c r="A2435" s="180" t="s">
        <v>5015</v>
      </c>
      <c r="B2435" s="181">
        <v>2576</v>
      </c>
      <c r="C2435" s="180" t="s">
        <v>5018</v>
      </c>
      <c r="D2435" s="180" t="s">
        <v>5017</v>
      </c>
      <c r="E2435" s="180"/>
    </row>
    <row r="2436" spans="1:5" x14ac:dyDescent="0.25">
      <c r="A2436" s="180" t="s">
        <v>5019</v>
      </c>
      <c r="B2436" s="181">
        <v>2577</v>
      </c>
      <c r="C2436" s="180" t="s">
        <v>5020</v>
      </c>
      <c r="D2436" s="180"/>
      <c r="E2436" s="180"/>
    </row>
    <row r="2437" spans="1:5" x14ac:dyDescent="0.25">
      <c r="A2437" s="180" t="s">
        <v>5021</v>
      </c>
      <c r="B2437" s="181">
        <v>2578</v>
      </c>
      <c r="C2437" s="180" t="s">
        <v>5022</v>
      </c>
      <c r="D2437" s="180" t="s">
        <v>5023</v>
      </c>
      <c r="E2437" s="180"/>
    </row>
    <row r="2438" spans="1:5" x14ac:dyDescent="0.25">
      <c r="A2438" s="180" t="s">
        <v>5021</v>
      </c>
      <c r="B2438" s="181">
        <v>2578</v>
      </c>
      <c r="C2438" s="180" t="s">
        <v>5023</v>
      </c>
      <c r="D2438" s="180"/>
      <c r="E2438" s="180"/>
    </row>
    <row r="2439" spans="1:5" x14ac:dyDescent="0.25">
      <c r="A2439" s="180" t="s">
        <v>5021</v>
      </c>
      <c r="B2439" s="181">
        <v>2578</v>
      </c>
      <c r="C2439" s="180" t="s">
        <v>5024</v>
      </c>
      <c r="D2439" s="180" t="s">
        <v>5023</v>
      </c>
      <c r="E2439" s="180"/>
    </row>
    <row r="2440" spans="1:5" x14ac:dyDescent="0.25">
      <c r="A2440" s="180" t="s">
        <v>5021</v>
      </c>
      <c r="B2440" s="181">
        <v>2579</v>
      </c>
      <c r="C2440" s="180" t="s">
        <v>5025</v>
      </c>
      <c r="D2440" s="180" t="s">
        <v>5026</v>
      </c>
      <c r="E2440" s="180"/>
    </row>
    <row r="2441" spans="1:5" x14ac:dyDescent="0.25">
      <c r="A2441" s="180" t="s">
        <v>5021</v>
      </c>
      <c r="B2441" s="181">
        <v>2579</v>
      </c>
      <c r="C2441" s="180" t="s">
        <v>5026</v>
      </c>
      <c r="D2441" s="180"/>
      <c r="E2441" s="180"/>
    </row>
    <row r="2442" spans="1:5" x14ac:dyDescent="0.25">
      <c r="A2442" s="180" t="s">
        <v>5021</v>
      </c>
      <c r="B2442" s="181">
        <v>2579</v>
      </c>
      <c r="C2442" s="180" t="s">
        <v>5027</v>
      </c>
      <c r="D2442" s="180" t="s">
        <v>5026</v>
      </c>
      <c r="E2442" s="180"/>
    </row>
    <row r="2443" spans="1:5" x14ac:dyDescent="0.25">
      <c r="A2443" s="180" t="s">
        <v>5028</v>
      </c>
      <c r="B2443" s="181">
        <v>2580</v>
      </c>
      <c r="C2443" s="180" t="s">
        <v>5029</v>
      </c>
      <c r="D2443" s="180"/>
      <c r="E2443" s="180"/>
    </row>
    <row r="2444" spans="1:5" x14ac:dyDescent="0.25">
      <c r="A2444" s="180" t="s">
        <v>5028</v>
      </c>
      <c r="B2444" s="181">
        <v>2580</v>
      </c>
      <c r="C2444" s="180" t="s">
        <v>5030</v>
      </c>
      <c r="D2444" s="180" t="s">
        <v>5029</v>
      </c>
      <c r="E2444" s="180"/>
    </row>
    <row r="2445" spans="1:5" x14ac:dyDescent="0.25">
      <c r="A2445" s="180" t="s">
        <v>5028</v>
      </c>
      <c r="B2445" s="181">
        <v>2580</v>
      </c>
      <c r="C2445" s="180" t="s">
        <v>5031</v>
      </c>
      <c r="D2445" s="180" t="s">
        <v>5029</v>
      </c>
      <c r="E2445" s="180"/>
    </row>
    <row r="2446" spans="1:5" x14ac:dyDescent="0.25">
      <c r="A2446" s="180" t="s">
        <v>5028</v>
      </c>
      <c r="B2446" s="181">
        <v>2580</v>
      </c>
      <c r="C2446" s="180" t="s">
        <v>5032</v>
      </c>
      <c r="D2446" s="180" t="s">
        <v>5029</v>
      </c>
      <c r="E2446" s="180"/>
    </row>
    <row r="2447" spans="1:5" x14ac:dyDescent="0.25">
      <c r="A2447" s="180" t="s">
        <v>5033</v>
      </c>
      <c r="B2447" s="181">
        <v>2581</v>
      </c>
      <c r="C2447" s="180" t="s">
        <v>5034</v>
      </c>
      <c r="D2447" s="180"/>
      <c r="E2447" s="180"/>
    </row>
    <row r="2448" spans="1:5" x14ac:dyDescent="0.25">
      <c r="A2448" s="180" t="s">
        <v>5033</v>
      </c>
      <c r="B2448" s="181">
        <v>2581</v>
      </c>
      <c r="C2448" s="180" t="s">
        <v>5035</v>
      </c>
      <c r="D2448" s="180" t="s">
        <v>5034</v>
      </c>
      <c r="E2448" s="180"/>
    </row>
    <row r="2449" spans="1:5" x14ac:dyDescent="0.25">
      <c r="A2449" s="180" t="s">
        <v>5036</v>
      </c>
      <c r="B2449" s="181">
        <v>2582</v>
      </c>
      <c r="C2449" s="180" t="s">
        <v>5037</v>
      </c>
      <c r="D2449" s="180"/>
      <c r="E2449" s="180"/>
    </row>
    <row r="2450" spans="1:5" x14ac:dyDescent="0.25">
      <c r="A2450" s="180" t="s">
        <v>5036</v>
      </c>
      <c r="B2450" s="181">
        <v>2582</v>
      </c>
      <c r="C2450" s="180" t="s">
        <v>5038</v>
      </c>
      <c r="D2450" s="180" t="s">
        <v>5037</v>
      </c>
      <c r="E2450" s="180"/>
    </row>
    <row r="2451" spans="1:5" x14ac:dyDescent="0.25">
      <c r="A2451" s="180" t="s">
        <v>5039</v>
      </c>
      <c r="B2451" s="181">
        <v>2583</v>
      </c>
      <c r="C2451" s="180" t="s">
        <v>5040</v>
      </c>
      <c r="D2451" s="180" t="s">
        <v>5041</v>
      </c>
      <c r="E2451" s="180"/>
    </row>
    <row r="2452" spans="1:5" x14ac:dyDescent="0.25">
      <c r="A2452" s="180" t="s">
        <v>5039</v>
      </c>
      <c r="B2452" s="181">
        <v>2583</v>
      </c>
      <c r="C2452" s="180" t="s">
        <v>5042</v>
      </c>
      <c r="D2452" s="180" t="s">
        <v>5041</v>
      </c>
      <c r="E2452" s="180"/>
    </row>
    <row r="2453" spans="1:5" x14ac:dyDescent="0.25">
      <c r="A2453" s="180" t="s">
        <v>5039</v>
      </c>
      <c r="B2453" s="181">
        <v>2583</v>
      </c>
      <c r="C2453" s="180" t="s">
        <v>5041</v>
      </c>
      <c r="D2453" s="180"/>
      <c r="E2453" s="180"/>
    </row>
    <row r="2454" spans="1:5" x14ac:dyDescent="0.25">
      <c r="A2454" s="180" t="s">
        <v>5039</v>
      </c>
      <c r="B2454" s="181">
        <v>2583</v>
      </c>
      <c r="C2454" s="180" t="s">
        <v>5043</v>
      </c>
      <c r="D2454" s="180" t="s">
        <v>5041</v>
      </c>
      <c r="E2454" s="180"/>
    </row>
    <row r="2455" spans="1:5" x14ac:dyDescent="0.25">
      <c r="A2455" s="180" t="s">
        <v>5039</v>
      </c>
      <c r="B2455" s="181">
        <v>2583</v>
      </c>
      <c r="C2455" s="180" t="s">
        <v>5044</v>
      </c>
      <c r="D2455" s="180" t="s">
        <v>5041</v>
      </c>
      <c r="E2455" s="180"/>
    </row>
    <row r="2456" spans="1:5" x14ac:dyDescent="0.25">
      <c r="A2456" s="180" t="s">
        <v>5039</v>
      </c>
      <c r="B2456" s="181">
        <v>2583</v>
      </c>
      <c r="C2456" s="180" t="s">
        <v>5045</v>
      </c>
      <c r="D2456" s="180" t="s">
        <v>5041</v>
      </c>
      <c r="E2456" s="180"/>
    </row>
    <row r="2457" spans="1:5" x14ac:dyDescent="0.25">
      <c r="A2457" s="180" t="s">
        <v>5039</v>
      </c>
      <c r="B2457" s="181">
        <v>2583</v>
      </c>
      <c r="C2457" s="180" t="s">
        <v>5046</v>
      </c>
      <c r="D2457" s="180" t="s">
        <v>5041</v>
      </c>
      <c r="E2457" s="180"/>
    </row>
    <row r="2458" spans="1:5" x14ac:dyDescent="0.25">
      <c r="A2458" s="180" t="s">
        <v>5047</v>
      </c>
      <c r="B2458" s="181">
        <v>2584</v>
      </c>
      <c r="C2458" s="180" t="s">
        <v>5048</v>
      </c>
      <c r="D2458" s="180" t="s">
        <v>5049</v>
      </c>
      <c r="E2458" s="180"/>
    </row>
    <row r="2459" spans="1:5" x14ac:dyDescent="0.25">
      <c r="A2459" s="180" t="s">
        <v>5047</v>
      </c>
      <c r="B2459" s="181">
        <v>2584</v>
      </c>
      <c r="C2459" s="180" t="s">
        <v>5050</v>
      </c>
      <c r="D2459" s="180" t="s">
        <v>5049</v>
      </c>
      <c r="E2459" s="180"/>
    </row>
    <row r="2460" spans="1:5" x14ac:dyDescent="0.25">
      <c r="A2460" s="180" t="s">
        <v>5047</v>
      </c>
      <c r="B2460" s="181">
        <v>2584</v>
      </c>
      <c r="C2460" s="180" t="s">
        <v>5049</v>
      </c>
      <c r="D2460" s="180"/>
      <c r="E2460" s="180"/>
    </row>
    <row r="2461" spans="1:5" x14ac:dyDescent="0.25">
      <c r="A2461" s="180" t="s">
        <v>5047</v>
      </c>
      <c r="B2461" s="181">
        <v>2584</v>
      </c>
      <c r="C2461" s="180" t="s">
        <v>5051</v>
      </c>
      <c r="D2461" s="180" t="s">
        <v>5049</v>
      </c>
      <c r="E2461" s="180"/>
    </row>
    <row r="2462" spans="1:5" x14ac:dyDescent="0.25">
      <c r="A2462" s="180" t="s">
        <v>5052</v>
      </c>
      <c r="B2462" s="181">
        <v>2585</v>
      </c>
      <c r="C2462" s="180" t="s">
        <v>5053</v>
      </c>
      <c r="D2462" s="180" t="s">
        <v>5054</v>
      </c>
      <c r="E2462" s="180"/>
    </row>
    <row r="2463" spans="1:5" x14ac:dyDescent="0.25">
      <c r="A2463" s="180" t="s">
        <v>5052</v>
      </c>
      <c r="B2463" s="181">
        <v>2585</v>
      </c>
      <c r="C2463" s="180" t="s">
        <v>5055</v>
      </c>
      <c r="D2463" s="180" t="s">
        <v>5054</v>
      </c>
      <c r="E2463" s="180"/>
    </row>
    <row r="2464" spans="1:5" x14ac:dyDescent="0.25">
      <c r="A2464" s="180" t="s">
        <v>5052</v>
      </c>
      <c r="B2464" s="181">
        <v>2585</v>
      </c>
      <c r="C2464" s="180" t="s">
        <v>5056</v>
      </c>
      <c r="D2464" s="180" t="s">
        <v>5054</v>
      </c>
      <c r="E2464" s="180"/>
    </row>
    <row r="2465" spans="1:5" x14ac:dyDescent="0.25">
      <c r="A2465" s="180" t="s">
        <v>5052</v>
      </c>
      <c r="B2465" s="181">
        <v>2585</v>
      </c>
      <c r="C2465" s="180" t="s">
        <v>5057</v>
      </c>
      <c r="D2465" s="180" t="s">
        <v>5054</v>
      </c>
      <c r="E2465" s="180"/>
    </row>
    <row r="2466" spans="1:5" x14ac:dyDescent="0.25">
      <c r="A2466" s="180" t="s">
        <v>5052</v>
      </c>
      <c r="B2466" s="181">
        <v>2585</v>
      </c>
      <c r="C2466" s="180" t="s">
        <v>5054</v>
      </c>
      <c r="D2466" s="180"/>
      <c r="E2466" s="180"/>
    </row>
    <row r="2467" spans="1:5" x14ac:dyDescent="0.25">
      <c r="A2467" s="180" t="s">
        <v>5052</v>
      </c>
      <c r="B2467" s="181">
        <v>2585</v>
      </c>
      <c r="C2467" s="180" t="s">
        <v>5058</v>
      </c>
      <c r="D2467" s="180" t="s">
        <v>5054</v>
      </c>
      <c r="E2467" s="180"/>
    </row>
    <row r="2468" spans="1:5" x14ac:dyDescent="0.25">
      <c r="A2468" s="180" t="s">
        <v>5059</v>
      </c>
      <c r="B2468" s="181">
        <v>2586</v>
      </c>
      <c r="C2468" s="180" t="s">
        <v>5060</v>
      </c>
      <c r="D2468" s="180" t="s">
        <v>5061</v>
      </c>
      <c r="E2468" s="180"/>
    </row>
    <row r="2469" spans="1:5" x14ac:dyDescent="0.25">
      <c r="A2469" s="180" t="s">
        <v>5059</v>
      </c>
      <c r="B2469" s="181">
        <v>2586</v>
      </c>
      <c r="C2469" s="180" t="s">
        <v>5062</v>
      </c>
      <c r="D2469" s="180" t="s">
        <v>5061</v>
      </c>
      <c r="E2469" s="180"/>
    </row>
    <row r="2470" spans="1:5" x14ac:dyDescent="0.25">
      <c r="A2470" s="180" t="s">
        <v>5059</v>
      </c>
      <c r="B2470" s="181">
        <v>2586</v>
      </c>
      <c r="C2470" s="180" t="s">
        <v>5063</v>
      </c>
      <c r="D2470" s="180" t="s">
        <v>5061</v>
      </c>
      <c r="E2470" s="180"/>
    </row>
    <row r="2471" spans="1:5" x14ac:dyDescent="0.25">
      <c r="A2471" s="180" t="s">
        <v>5059</v>
      </c>
      <c r="B2471" s="181">
        <v>2586</v>
      </c>
      <c r="C2471" s="180" t="s">
        <v>5061</v>
      </c>
      <c r="D2471" s="180"/>
      <c r="E2471" s="180"/>
    </row>
    <row r="2472" spans="1:5" x14ac:dyDescent="0.25">
      <c r="A2472" s="180" t="s">
        <v>5059</v>
      </c>
      <c r="B2472" s="181">
        <v>2586</v>
      </c>
      <c r="C2472" s="180" t="s">
        <v>5064</v>
      </c>
      <c r="D2472" s="180" t="s">
        <v>5061</v>
      </c>
      <c r="E2472" s="180"/>
    </row>
    <row r="2473" spans="1:5" x14ac:dyDescent="0.25">
      <c r="A2473" s="180" t="s">
        <v>5059</v>
      </c>
      <c r="B2473" s="181">
        <v>2586</v>
      </c>
      <c r="C2473" s="180" t="s">
        <v>5065</v>
      </c>
      <c r="D2473" s="180" t="s">
        <v>5061</v>
      </c>
      <c r="E2473" s="180"/>
    </row>
    <row r="2474" spans="1:5" x14ac:dyDescent="0.25">
      <c r="A2474" s="180" t="s">
        <v>5066</v>
      </c>
      <c r="B2474" s="181">
        <v>2587</v>
      </c>
      <c r="C2474" s="180" t="s">
        <v>5067</v>
      </c>
      <c r="D2474" s="180" t="s">
        <v>5068</v>
      </c>
      <c r="E2474" s="180"/>
    </row>
    <row r="2475" spans="1:5" x14ac:dyDescent="0.25">
      <c r="A2475" s="180" t="s">
        <v>5066</v>
      </c>
      <c r="B2475" s="181">
        <v>2587</v>
      </c>
      <c r="C2475" s="180" t="s">
        <v>5068</v>
      </c>
      <c r="D2475" s="180"/>
      <c r="E2475" s="180"/>
    </row>
    <row r="2476" spans="1:5" x14ac:dyDescent="0.25">
      <c r="A2476" s="180" t="s">
        <v>5066</v>
      </c>
      <c r="B2476" s="181">
        <v>2587</v>
      </c>
      <c r="C2476" s="180" t="s">
        <v>5069</v>
      </c>
      <c r="D2476" s="180" t="s">
        <v>5068</v>
      </c>
      <c r="E2476" s="180"/>
    </row>
    <row r="2477" spans="1:5" x14ac:dyDescent="0.25">
      <c r="A2477" s="180" t="s">
        <v>5066</v>
      </c>
      <c r="B2477" s="181">
        <v>2587</v>
      </c>
      <c r="C2477" s="180" t="s">
        <v>5070</v>
      </c>
      <c r="D2477" s="180" t="s">
        <v>5068</v>
      </c>
      <c r="E2477" s="180"/>
    </row>
    <row r="2478" spans="1:5" x14ac:dyDescent="0.25">
      <c r="A2478" s="180" t="s">
        <v>5071</v>
      </c>
      <c r="B2478" s="181">
        <v>2588</v>
      </c>
      <c r="C2478" s="180" t="s">
        <v>5072</v>
      </c>
      <c r="D2478" s="180" t="s">
        <v>5073</v>
      </c>
      <c r="E2478" s="180"/>
    </row>
    <row r="2479" spans="1:5" x14ac:dyDescent="0.25">
      <c r="A2479" s="180" t="s">
        <v>5071</v>
      </c>
      <c r="B2479" s="181">
        <v>2588</v>
      </c>
      <c r="C2479" s="180" t="s">
        <v>5074</v>
      </c>
      <c r="D2479" s="180" t="s">
        <v>5073</v>
      </c>
      <c r="E2479" s="180"/>
    </row>
    <row r="2480" spans="1:5" x14ac:dyDescent="0.25">
      <c r="A2480" s="180" t="s">
        <v>5071</v>
      </c>
      <c r="B2480" s="181">
        <v>2588</v>
      </c>
      <c r="C2480" s="180" t="s">
        <v>5075</v>
      </c>
      <c r="D2480" s="180" t="s">
        <v>5073</v>
      </c>
      <c r="E2480" s="180"/>
    </row>
    <row r="2481" spans="1:5" x14ac:dyDescent="0.25">
      <c r="A2481" s="180" t="s">
        <v>5071</v>
      </c>
      <c r="B2481" s="181">
        <v>2588</v>
      </c>
      <c r="C2481" s="180" t="s">
        <v>5076</v>
      </c>
      <c r="D2481" s="180" t="s">
        <v>5073</v>
      </c>
      <c r="E2481" s="180"/>
    </row>
    <row r="2482" spans="1:5" x14ac:dyDescent="0.25">
      <c r="A2482" s="180" t="s">
        <v>5071</v>
      </c>
      <c r="B2482" s="181">
        <v>2588</v>
      </c>
      <c r="C2482" s="180" t="s">
        <v>5077</v>
      </c>
      <c r="D2482" s="180" t="s">
        <v>5073</v>
      </c>
      <c r="E2482" s="180"/>
    </row>
    <row r="2483" spans="1:5" x14ac:dyDescent="0.25">
      <c r="A2483" s="180" t="s">
        <v>5071</v>
      </c>
      <c r="B2483" s="181">
        <v>2588</v>
      </c>
      <c r="C2483" s="180" t="s">
        <v>5073</v>
      </c>
      <c r="D2483" s="180"/>
      <c r="E2483" s="180"/>
    </row>
    <row r="2484" spans="1:5" x14ac:dyDescent="0.25">
      <c r="A2484" s="180" t="s">
        <v>5071</v>
      </c>
      <c r="B2484" s="181">
        <v>2588</v>
      </c>
      <c r="C2484" s="180" t="s">
        <v>5078</v>
      </c>
      <c r="D2484" s="180" t="s">
        <v>5073</v>
      </c>
      <c r="E2484" s="180"/>
    </row>
    <row r="2485" spans="1:5" x14ac:dyDescent="0.25">
      <c r="A2485" s="180" t="s">
        <v>5071</v>
      </c>
      <c r="B2485" s="181">
        <v>2588</v>
      </c>
      <c r="C2485" s="180" t="s">
        <v>5079</v>
      </c>
      <c r="D2485" s="180" t="s">
        <v>5073</v>
      </c>
      <c r="E2485" s="180"/>
    </row>
    <row r="2486" spans="1:5" x14ac:dyDescent="0.25">
      <c r="A2486" s="180" t="s">
        <v>5071</v>
      </c>
      <c r="B2486" s="181">
        <v>2588</v>
      </c>
      <c r="C2486" s="180" t="s">
        <v>5080</v>
      </c>
      <c r="D2486" s="180" t="s">
        <v>5073</v>
      </c>
      <c r="E2486" s="180"/>
    </row>
    <row r="2487" spans="1:5" x14ac:dyDescent="0.25">
      <c r="A2487" s="180" t="s">
        <v>5081</v>
      </c>
      <c r="B2487" s="181">
        <v>2589</v>
      </c>
      <c r="C2487" s="180" t="s">
        <v>5082</v>
      </c>
      <c r="D2487" s="180"/>
      <c r="E2487" s="180"/>
    </row>
    <row r="2488" spans="1:5" x14ac:dyDescent="0.25">
      <c r="A2488" s="180" t="s">
        <v>5081</v>
      </c>
      <c r="B2488" s="181">
        <v>2589</v>
      </c>
      <c r="C2488" s="180" t="s">
        <v>5083</v>
      </c>
      <c r="D2488" s="180" t="s">
        <v>5082</v>
      </c>
      <c r="E2488" s="180"/>
    </row>
    <row r="2489" spans="1:5" x14ac:dyDescent="0.25">
      <c r="A2489" s="180" t="s">
        <v>5081</v>
      </c>
      <c r="B2489" s="181">
        <v>2590</v>
      </c>
      <c r="C2489" s="180" t="s">
        <v>5084</v>
      </c>
      <c r="D2489" s="180" t="s">
        <v>5085</v>
      </c>
      <c r="E2489" s="180"/>
    </row>
    <row r="2490" spans="1:5" x14ac:dyDescent="0.25">
      <c r="A2490" s="180" t="s">
        <v>5081</v>
      </c>
      <c r="B2490" s="181">
        <v>2590</v>
      </c>
      <c r="C2490" s="180" t="s">
        <v>5085</v>
      </c>
      <c r="D2490" s="180"/>
      <c r="E2490" s="180"/>
    </row>
    <row r="2491" spans="1:5" x14ac:dyDescent="0.25">
      <c r="A2491" s="180" t="s">
        <v>5081</v>
      </c>
      <c r="B2491" s="181">
        <v>2590</v>
      </c>
      <c r="C2491" s="180" t="s">
        <v>5086</v>
      </c>
      <c r="D2491" s="180" t="s">
        <v>5085</v>
      </c>
      <c r="E2491" s="180"/>
    </row>
    <row r="2492" spans="1:5" x14ac:dyDescent="0.25">
      <c r="A2492" s="180" t="s">
        <v>5087</v>
      </c>
      <c r="B2492" s="181">
        <v>2591</v>
      </c>
      <c r="C2492" s="180" t="s">
        <v>5088</v>
      </c>
      <c r="D2492" s="180"/>
      <c r="E2492" s="180"/>
    </row>
    <row r="2493" spans="1:5" x14ac:dyDescent="0.25">
      <c r="A2493" s="180" t="s">
        <v>5087</v>
      </c>
      <c r="B2493" s="181">
        <v>2591</v>
      </c>
      <c r="C2493" s="180" t="s">
        <v>5089</v>
      </c>
      <c r="D2493" s="180" t="s">
        <v>5088</v>
      </c>
      <c r="E2493" s="180"/>
    </row>
    <row r="2494" spans="1:5" x14ac:dyDescent="0.25">
      <c r="A2494" s="180" t="s">
        <v>5090</v>
      </c>
      <c r="B2494" s="181">
        <v>2592</v>
      </c>
      <c r="C2494" s="180" t="s">
        <v>5091</v>
      </c>
      <c r="D2494" s="180" t="s">
        <v>5092</v>
      </c>
      <c r="E2494" s="180"/>
    </row>
    <row r="2495" spans="1:5" x14ac:dyDescent="0.25">
      <c r="A2495" s="180" t="s">
        <v>5090</v>
      </c>
      <c r="B2495" s="181">
        <v>2592</v>
      </c>
      <c r="C2495" s="180" t="s">
        <v>5092</v>
      </c>
      <c r="D2495" s="180"/>
      <c r="E2495" s="180"/>
    </row>
    <row r="2496" spans="1:5" x14ac:dyDescent="0.25">
      <c r="A2496" s="180" t="s">
        <v>5093</v>
      </c>
      <c r="B2496" s="181">
        <v>2593</v>
      </c>
      <c r="C2496" s="180" t="s">
        <v>5094</v>
      </c>
      <c r="D2496" s="180" t="s">
        <v>5095</v>
      </c>
      <c r="E2496" s="180"/>
    </row>
    <row r="2497" spans="1:5" x14ac:dyDescent="0.25">
      <c r="A2497" s="180" t="s">
        <v>5093</v>
      </c>
      <c r="B2497" s="181">
        <v>2593</v>
      </c>
      <c r="C2497" s="180" t="s">
        <v>5096</v>
      </c>
      <c r="D2497" s="180" t="s">
        <v>5095</v>
      </c>
      <c r="E2497" s="180"/>
    </row>
    <row r="2498" spans="1:5" x14ac:dyDescent="0.25">
      <c r="A2498" s="180" t="s">
        <v>5093</v>
      </c>
      <c r="B2498" s="181">
        <v>2593</v>
      </c>
      <c r="C2498" s="180" t="s">
        <v>5097</v>
      </c>
      <c r="D2498" s="180" t="s">
        <v>5095</v>
      </c>
      <c r="E2498" s="180"/>
    </row>
    <row r="2499" spans="1:5" x14ac:dyDescent="0.25">
      <c r="A2499" s="180" t="s">
        <v>5093</v>
      </c>
      <c r="B2499" s="181">
        <v>2593</v>
      </c>
      <c r="C2499" s="180" t="s">
        <v>5098</v>
      </c>
      <c r="D2499" s="180" t="s">
        <v>5095</v>
      </c>
      <c r="E2499" s="180"/>
    </row>
    <row r="2500" spans="1:5" x14ac:dyDescent="0.25">
      <c r="A2500" s="180" t="s">
        <v>5093</v>
      </c>
      <c r="B2500" s="181">
        <v>2593</v>
      </c>
      <c r="C2500" s="180" t="s">
        <v>5095</v>
      </c>
      <c r="D2500" s="180"/>
      <c r="E2500" s="180"/>
    </row>
    <row r="2501" spans="1:5" x14ac:dyDescent="0.25">
      <c r="A2501" s="180" t="s">
        <v>5093</v>
      </c>
      <c r="B2501" s="181">
        <v>2593</v>
      </c>
      <c r="C2501" s="180" t="s">
        <v>5099</v>
      </c>
      <c r="D2501" s="180" t="s">
        <v>5095</v>
      </c>
      <c r="E2501" s="180"/>
    </row>
    <row r="2502" spans="1:5" x14ac:dyDescent="0.25">
      <c r="A2502" s="180" t="s">
        <v>5100</v>
      </c>
      <c r="B2502" s="181">
        <v>2594</v>
      </c>
      <c r="C2502" s="180" t="s">
        <v>5101</v>
      </c>
      <c r="D2502" s="180" t="s">
        <v>5102</v>
      </c>
      <c r="E2502" s="180"/>
    </row>
    <row r="2503" spans="1:5" x14ac:dyDescent="0.25">
      <c r="A2503" s="180" t="s">
        <v>5100</v>
      </c>
      <c r="B2503" s="181">
        <v>2594</v>
      </c>
      <c r="C2503" s="180" t="s">
        <v>5103</v>
      </c>
      <c r="D2503" s="180" t="s">
        <v>5102</v>
      </c>
      <c r="E2503" s="180"/>
    </row>
    <row r="2504" spans="1:5" x14ac:dyDescent="0.25">
      <c r="A2504" s="180" t="s">
        <v>5100</v>
      </c>
      <c r="B2504" s="181">
        <v>2594</v>
      </c>
      <c r="C2504" s="180" t="s">
        <v>5102</v>
      </c>
      <c r="D2504" s="180"/>
      <c r="E2504" s="180"/>
    </row>
    <row r="2505" spans="1:5" x14ac:dyDescent="0.25">
      <c r="A2505" s="180" t="s">
        <v>5100</v>
      </c>
      <c r="B2505" s="181">
        <v>2594</v>
      </c>
      <c r="C2505" s="180" t="s">
        <v>5104</v>
      </c>
      <c r="D2505" s="180" t="s">
        <v>5102</v>
      </c>
      <c r="E2505" s="180"/>
    </row>
    <row r="2506" spans="1:5" x14ac:dyDescent="0.25">
      <c r="A2506" s="180" t="s">
        <v>5100</v>
      </c>
      <c r="B2506" s="181">
        <v>2594</v>
      </c>
      <c r="C2506" s="180" t="s">
        <v>5105</v>
      </c>
      <c r="D2506" s="180" t="s">
        <v>5102</v>
      </c>
      <c r="E2506" s="180"/>
    </row>
    <row r="2507" spans="1:5" x14ac:dyDescent="0.25">
      <c r="A2507" s="180" t="s">
        <v>5106</v>
      </c>
      <c r="B2507" s="181">
        <v>2595</v>
      </c>
      <c r="C2507" s="180" t="s">
        <v>5107</v>
      </c>
      <c r="D2507" s="180" t="s">
        <v>5108</v>
      </c>
      <c r="E2507" s="180"/>
    </row>
    <row r="2508" spans="1:5" x14ac:dyDescent="0.25">
      <c r="A2508" s="180" t="s">
        <v>5106</v>
      </c>
      <c r="B2508" s="181">
        <v>2595</v>
      </c>
      <c r="C2508" s="180" t="s">
        <v>5109</v>
      </c>
      <c r="D2508" s="180" t="s">
        <v>5108</v>
      </c>
      <c r="E2508" s="180"/>
    </row>
    <row r="2509" spans="1:5" x14ac:dyDescent="0.25">
      <c r="A2509" s="180" t="s">
        <v>5106</v>
      </c>
      <c r="B2509" s="181">
        <v>2595</v>
      </c>
      <c r="C2509" s="180" t="s">
        <v>5108</v>
      </c>
      <c r="D2509" s="180"/>
      <c r="E2509" s="180"/>
    </row>
    <row r="2510" spans="1:5" x14ac:dyDescent="0.25">
      <c r="A2510" s="180" t="s">
        <v>5106</v>
      </c>
      <c r="B2510" s="181">
        <v>2595</v>
      </c>
      <c r="C2510" s="180" t="s">
        <v>5110</v>
      </c>
      <c r="D2510" s="180" t="s">
        <v>5108</v>
      </c>
      <c r="E2510" s="180"/>
    </row>
    <row r="2511" spans="1:5" x14ac:dyDescent="0.25">
      <c r="A2511" s="180" t="s">
        <v>5106</v>
      </c>
      <c r="B2511" s="181">
        <v>2595</v>
      </c>
      <c r="C2511" s="180" t="s">
        <v>5111</v>
      </c>
      <c r="D2511" s="180" t="s">
        <v>5108</v>
      </c>
      <c r="E2511" s="180"/>
    </row>
    <row r="2512" spans="1:5" x14ac:dyDescent="0.25">
      <c r="A2512" s="180" t="s">
        <v>5112</v>
      </c>
      <c r="B2512" s="181">
        <v>2596</v>
      </c>
      <c r="C2512" s="180" t="s">
        <v>5113</v>
      </c>
      <c r="D2512" s="180" t="s">
        <v>5114</v>
      </c>
      <c r="E2512" s="180"/>
    </row>
    <row r="2513" spans="1:5" x14ac:dyDescent="0.25">
      <c r="A2513" s="180" t="s">
        <v>5112</v>
      </c>
      <c r="B2513" s="181">
        <v>2596</v>
      </c>
      <c r="C2513" s="180" t="s">
        <v>5115</v>
      </c>
      <c r="D2513" s="180" t="s">
        <v>5114</v>
      </c>
      <c r="E2513" s="180"/>
    </row>
    <row r="2514" spans="1:5" x14ac:dyDescent="0.25">
      <c r="A2514" s="180" t="s">
        <v>5112</v>
      </c>
      <c r="B2514" s="181">
        <v>2596</v>
      </c>
      <c r="C2514" s="180" t="s">
        <v>5114</v>
      </c>
      <c r="D2514" s="180"/>
      <c r="E2514" s="180"/>
    </row>
    <row r="2515" spans="1:5" x14ac:dyDescent="0.25">
      <c r="A2515" s="180" t="s">
        <v>5116</v>
      </c>
      <c r="B2515" s="181">
        <v>2597</v>
      </c>
      <c r="C2515" s="180" t="s">
        <v>5117</v>
      </c>
      <c r="D2515" s="180" t="s">
        <v>5118</v>
      </c>
      <c r="E2515" s="180"/>
    </row>
    <row r="2516" spans="1:5" x14ac:dyDescent="0.25">
      <c r="A2516" s="180" t="s">
        <v>5116</v>
      </c>
      <c r="B2516" s="181">
        <v>2597</v>
      </c>
      <c r="C2516" s="180" t="s">
        <v>5118</v>
      </c>
      <c r="D2516" s="180"/>
      <c r="E2516" s="180"/>
    </row>
    <row r="2517" spans="1:5" x14ac:dyDescent="0.25">
      <c r="A2517" s="180" t="s">
        <v>5116</v>
      </c>
      <c r="B2517" s="181">
        <v>2597</v>
      </c>
      <c r="C2517" s="180" t="s">
        <v>5119</v>
      </c>
      <c r="D2517" s="180" t="s">
        <v>5118</v>
      </c>
      <c r="E2517" s="180"/>
    </row>
    <row r="2518" spans="1:5" x14ac:dyDescent="0.25">
      <c r="A2518" s="180" t="s">
        <v>5116</v>
      </c>
      <c r="B2518" s="181">
        <v>2597</v>
      </c>
      <c r="C2518" s="180" t="s">
        <v>5120</v>
      </c>
      <c r="D2518" s="180" t="s">
        <v>5118</v>
      </c>
      <c r="E2518" s="180"/>
    </row>
    <row r="2519" spans="1:5" x14ac:dyDescent="0.25">
      <c r="A2519" s="180" t="s">
        <v>5116</v>
      </c>
      <c r="B2519" s="181">
        <v>2597</v>
      </c>
      <c r="C2519" s="180" t="s">
        <v>5121</v>
      </c>
      <c r="D2519" s="180" t="s">
        <v>5118</v>
      </c>
      <c r="E2519" s="180"/>
    </row>
    <row r="2520" spans="1:5" x14ac:dyDescent="0.25">
      <c r="A2520" s="180" t="s">
        <v>5116</v>
      </c>
      <c r="B2520" s="181">
        <v>2597</v>
      </c>
      <c r="C2520" s="180" t="s">
        <v>5122</v>
      </c>
      <c r="D2520" s="180" t="s">
        <v>5118</v>
      </c>
      <c r="E2520" s="180"/>
    </row>
    <row r="2521" spans="1:5" x14ac:dyDescent="0.25">
      <c r="A2521" s="180" t="s">
        <v>5123</v>
      </c>
      <c r="B2521" s="181">
        <v>2598</v>
      </c>
      <c r="C2521" s="180" t="s">
        <v>5124</v>
      </c>
      <c r="D2521" s="180"/>
      <c r="E2521" s="180"/>
    </row>
    <row r="2522" spans="1:5" x14ac:dyDescent="0.25">
      <c r="A2522" s="180" t="s">
        <v>5123</v>
      </c>
      <c r="B2522" s="181">
        <v>2598</v>
      </c>
      <c r="C2522" s="180" t="s">
        <v>5125</v>
      </c>
      <c r="D2522" s="180" t="s">
        <v>5124</v>
      </c>
      <c r="E2522" s="180"/>
    </row>
    <row r="2523" spans="1:5" x14ac:dyDescent="0.25">
      <c r="A2523" s="180" t="s">
        <v>5123</v>
      </c>
      <c r="B2523" s="181">
        <v>2599</v>
      </c>
      <c r="C2523" s="180" t="s">
        <v>5126</v>
      </c>
      <c r="D2523" s="180"/>
      <c r="E2523" s="180"/>
    </row>
    <row r="2524" spans="1:5" x14ac:dyDescent="0.25">
      <c r="A2524" s="180" t="s">
        <v>5123</v>
      </c>
      <c r="B2524" s="181">
        <v>2599</v>
      </c>
      <c r="C2524" s="180" t="s">
        <v>5127</v>
      </c>
      <c r="D2524" s="180" t="s">
        <v>5126</v>
      </c>
      <c r="E2524" s="180"/>
    </row>
    <row r="2525" spans="1:5" x14ac:dyDescent="0.25">
      <c r="A2525" s="180" t="s">
        <v>5123</v>
      </c>
      <c r="B2525" s="181">
        <v>2599</v>
      </c>
      <c r="C2525" s="180" t="s">
        <v>5128</v>
      </c>
      <c r="D2525" s="180" t="s">
        <v>5126</v>
      </c>
      <c r="E2525" s="180"/>
    </row>
    <row r="2526" spans="1:5" x14ac:dyDescent="0.25">
      <c r="A2526" s="180" t="s">
        <v>5129</v>
      </c>
      <c r="B2526" s="181">
        <v>2600</v>
      </c>
      <c r="C2526" s="180" t="s">
        <v>5130</v>
      </c>
      <c r="D2526" s="180"/>
      <c r="E2526" s="180"/>
    </row>
    <row r="2527" spans="1:5" x14ac:dyDescent="0.25">
      <c r="A2527" s="180" t="s">
        <v>5129</v>
      </c>
      <c r="B2527" s="181">
        <v>2600</v>
      </c>
      <c r="C2527" s="180" t="s">
        <v>5131</v>
      </c>
      <c r="D2527" s="180" t="s">
        <v>5130</v>
      </c>
      <c r="E2527" s="180"/>
    </row>
    <row r="2528" spans="1:5" x14ac:dyDescent="0.25">
      <c r="A2528" s="180" t="s">
        <v>5123</v>
      </c>
      <c r="B2528" s="181">
        <v>2601</v>
      </c>
      <c r="C2528" s="180" t="s">
        <v>5132</v>
      </c>
      <c r="D2528" s="180"/>
      <c r="E2528" s="180"/>
    </row>
    <row r="2529" spans="1:5" x14ac:dyDescent="0.25">
      <c r="A2529" s="180" t="s">
        <v>5123</v>
      </c>
      <c r="B2529" s="181">
        <v>2601</v>
      </c>
      <c r="C2529" s="180" t="s">
        <v>5133</v>
      </c>
      <c r="D2529" s="180" t="s">
        <v>5132</v>
      </c>
      <c r="E2529" s="180"/>
    </row>
    <row r="2530" spans="1:5" x14ac:dyDescent="0.25">
      <c r="A2530" s="180" t="s">
        <v>5134</v>
      </c>
      <c r="B2530" s="181">
        <v>2602</v>
      </c>
      <c r="C2530" s="180" t="s">
        <v>5135</v>
      </c>
      <c r="D2530" s="180"/>
      <c r="E2530" s="180"/>
    </row>
    <row r="2531" spans="1:5" x14ac:dyDescent="0.25">
      <c r="A2531" s="180" t="s">
        <v>5134</v>
      </c>
      <c r="B2531" s="181">
        <v>2602</v>
      </c>
      <c r="C2531" s="180" t="s">
        <v>5136</v>
      </c>
      <c r="D2531" s="180" t="s">
        <v>5135</v>
      </c>
      <c r="E2531" s="180"/>
    </row>
    <row r="2532" spans="1:5" x14ac:dyDescent="0.25">
      <c r="A2532" s="180" t="s">
        <v>5134</v>
      </c>
      <c r="B2532" s="181">
        <v>2603</v>
      </c>
      <c r="C2532" s="180" t="s">
        <v>5137</v>
      </c>
      <c r="D2532" s="180" t="s">
        <v>5138</v>
      </c>
      <c r="E2532" s="180"/>
    </row>
    <row r="2533" spans="1:5" x14ac:dyDescent="0.25">
      <c r="A2533" s="180" t="s">
        <v>5134</v>
      </c>
      <c r="B2533" s="181">
        <v>2603</v>
      </c>
      <c r="C2533" s="180" t="s">
        <v>5138</v>
      </c>
      <c r="D2533" s="180"/>
      <c r="E2533" s="180"/>
    </row>
    <row r="2534" spans="1:5" x14ac:dyDescent="0.25">
      <c r="A2534" s="180" t="s">
        <v>5134</v>
      </c>
      <c r="B2534" s="181">
        <v>2603</v>
      </c>
      <c r="C2534" s="180" t="s">
        <v>5139</v>
      </c>
      <c r="D2534" s="180" t="s">
        <v>5138</v>
      </c>
      <c r="E2534" s="180"/>
    </row>
    <row r="2535" spans="1:5" x14ac:dyDescent="0.25">
      <c r="A2535" s="180" t="s">
        <v>5134</v>
      </c>
      <c r="B2535" s="181">
        <v>2603</v>
      </c>
      <c r="C2535" s="180" t="s">
        <v>5140</v>
      </c>
      <c r="D2535" s="180" t="s">
        <v>5138</v>
      </c>
      <c r="E2535" s="180"/>
    </row>
    <row r="2536" spans="1:5" x14ac:dyDescent="0.25">
      <c r="A2536" s="180" t="s">
        <v>5141</v>
      </c>
      <c r="B2536" s="181">
        <v>2604</v>
      </c>
      <c r="C2536" s="180" t="s">
        <v>5142</v>
      </c>
      <c r="D2536" s="180" t="s">
        <v>5143</v>
      </c>
      <c r="E2536" s="180"/>
    </row>
    <row r="2537" spans="1:5" x14ac:dyDescent="0.25">
      <c r="A2537" s="180" t="s">
        <v>5141</v>
      </c>
      <c r="B2537" s="181">
        <v>2604</v>
      </c>
      <c r="C2537" s="180" t="s">
        <v>5143</v>
      </c>
      <c r="D2537" s="180"/>
      <c r="E2537" s="180"/>
    </row>
    <row r="2538" spans="1:5" x14ac:dyDescent="0.25">
      <c r="A2538" s="180" t="s">
        <v>5141</v>
      </c>
      <c r="B2538" s="181">
        <v>2604</v>
      </c>
      <c r="C2538" s="180" t="s">
        <v>5144</v>
      </c>
      <c r="D2538" s="180" t="s">
        <v>5143</v>
      </c>
      <c r="E2538" s="180"/>
    </row>
    <row r="2539" spans="1:5" x14ac:dyDescent="0.25">
      <c r="A2539" s="180" t="s">
        <v>5145</v>
      </c>
      <c r="B2539" s="181">
        <v>2605</v>
      </c>
      <c r="C2539" s="180" t="s">
        <v>5146</v>
      </c>
      <c r="D2539" s="180" t="s">
        <v>5147</v>
      </c>
      <c r="E2539" s="180"/>
    </row>
    <row r="2540" spans="1:5" x14ac:dyDescent="0.25">
      <c r="A2540" s="180" t="s">
        <v>5145</v>
      </c>
      <c r="B2540" s="181">
        <v>2605</v>
      </c>
      <c r="C2540" s="180" t="s">
        <v>5147</v>
      </c>
      <c r="D2540" s="180"/>
      <c r="E2540" s="180"/>
    </row>
    <row r="2541" spans="1:5" x14ac:dyDescent="0.25">
      <c r="A2541" s="180" t="s">
        <v>5145</v>
      </c>
      <c r="B2541" s="181">
        <v>2605</v>
      </c>
      <c r="C2541" s="180" t="s">
        <v>5148</v>
      </c>
      <c r="D2541" s="180" t="s">
        <v>5147</v>
      </c>
      <c r="E2541" s="180"/>
    </row>
    <row r="2542" spans="1:5" x14ac:dyDescent="0.25">
      <c r="A2542" s="180" t="s">
        <v>5145</v>
      </c>
      <c r="B2542" s="181">
        <v>2605</v>
      </c>
      <c r="C2542" s="180" t="s">
        <v>5149</v>
      </c>
      <c r="D2542" s="180" t="s">
        <v>5147</v>
      </c>
      <c r="E2542" s="180"/>
    </row>
    <row r="2543" spans="1:5" x14ac:dyDescent="0.25">
      <c r="A2543" s="180" t="s">
        <v>5145</v>
      </c>
      <c r="B2543" s="181">
        <v>2605</v>
      </c>
      <c r="C2543" s="180" t="s">
        <v>5150</v>
      </c>
      <c r="D2543" s="180" t="s">
        <v>5147</v>
      </c>
      <c r="E2543" s="180"/>
    </row>
    <row r="2544" spans="1:5" x14ac:dyDescent="0.25">
      <c r="A2544" s="180" t="s">
        <v>5145</v>
      </c>
      <c r="B2544" s="181">
        <v>2605</v>
      </c>
      <c r="C2544" s="180" t="s">
        <v>5151</v>
      </c>
      <c r="D2544" s="180" t="s">
        <v>5147</v>
      </c>
      <c r="E2544" s="180"/>
    </row>
    <row r="2545" spans="1:5" x14ac:dyDescent="0.25">
      <c r="A2545" s="180" t="s">
        <v>5145</v>
      </c>
      <c r="B2545" s="181">
        <v>2605</v>
      </c>
      <c r="C2545" s="180" t="s">
        <v>5152</v>
      </c>
      <c r="D2545" s="180" t="s">
        <v>5147</v>
      </c>
      <c r="E2545" s="180"/>
    </row>
    <row r="2546" spans="1:5" x14ac:dyDescent="0.25">
      <c r="A2546" s="180" t="s">
        <v>5145</v>
      </c>
      <c r="B2546" s="181">
        <v>2605</v>
      </c>
      <c r="C2546" s="180" t="s">
        <v>5153</v>
      </c>
      <c r="D2546" s="180" t="s">
        <v>5147</v>
      </c>
      <c r="E2546" s="180"/>
    </row>
    <row r="2547" spans="1:5" x14ac:dyDescent="0.25">
      <c r="A2547" s="180" t="s">
        <v>5145</v>
      </c>
      <c r="B2547" s="181">
        <v>2605</v>
      </c>
      <c r="C2547" s="180" t="s">
        <v>5154</v>
      </c>
      <c r="D2547" s="180" t="s">
        <v>5147</v>
      </c>
      <c r="E2547" s="180"/>
    </row>
    <row r="2548" spans="1:5" x14ac:dyDescent="0.25">
      <c r="A2548" s="180" t="s">
        <v>5155</v>
      </c>
      <c r="B2548" s="181">
        <v>2606</v>
      </c>
      <c r="C2548" s="180" t="s">
        <v>5156</v>
      </c>
      <c r="D2548" s="180"/>
      <c r="E2548" s="180"/>
    </row>
    <row r="2549" spans="1:5" x14ac:dyDescent="0.25">
      <c r="A2549" s="180" t="s">
        <v>5155</v>
      </c>
      <c r="B2549" s="181">
        <v>2606</v>
      </c>
      <c r="C2549" s="180" t="s">
        <v>5157</v>
      </c>
      <c r="D2549" s="180" t="s">
        <v>5156</v>
      </c>
      <c r="E2549" s="180"/>
    </row>
    <row r="2550" spans="1:5" x14ac:dyDescent="0.25">
      <c r="A2550" s="180" t="s">
        <v>5155</v>
      </c>
      <c r="B2550" s="181">
        <v>2606</v>
      </c>
      <c r="C2550" s="180" t="s">
        <v>5158</v>
      </c>
      <c r="D2550" s="180" t="s">
        <v>5156</v>
      </c>
      <c r="E2550" s="180"/>
    </row>
    <row r="2551" spans="1:5" x14ac:dyDescent="0.25">
      <c r="A2551" s="180" t="s">
        <v>5159</v>
      </c>
      <c r="B2551" s="181">
        <v>2607</v>
      </c>
      <c r="C2551" s="180" t="s">
        <v>5160</v>
      </c>
      <c r="D2551" s="180" t="s">
        <v>5161</v>
      </c>
      <c r="E2551" s="180"/>
    </row>
    <row r="2552" spans="1:5" x14ac:dyDescent="0.25">
      <c r="A2552" s="180" t="s">
        <v>5159</v>
      </c>
      <c r="B2552" s="181">
        <v>2607</v>
      </c>
      <c r="C2552" s="180" t="s">
        <v>5161</v>
      </c>
      <c r="D2552" s="180"/>
      <c r="E2552" s="180"/>
    </row>
    <row r="2553" spans="1:5" x14ac:dyDescent="0.25">
      <c r="A2553" s="180" t="s">
        <v>5162</v>
      </c>
      <c r="B2553" s="181">
        <v>2608</v>
      </c>
      <c r="C2553" s="180" t="s">
        <v>5163</v>
      </c>
      <c r="D2553" s="180"/>
      <c r="E2553" s="180"/>
    </row>
    <row r="2554" spans="1:5" x14ac:dyDescent="0.25">
      <c r="A2554" s="180" t="s">
        <v>5162</v>
      </c>
      <c r="B2554" s="181">
        <v>2609</v>
      </c>
      <c r="C2554" s="180" t="s">
        <v>5164</v>
      </c>
      <c r="D2554" s="180" t="s">
        <v>5165</v>
      </c>
      <c r="E2554" s="180"/>
    </row>
    <row r="2555" spans="1:5" x14ac:dyDescent="0.25">
      <c r="A2555" s="180" t="s">
        <v>5162</v>
      </c>
      <c r="B2555" s="181">
        <v>2609</v>
      </c>
      <c r="C2555" s="180" t="s">
        <v>5166</v>
      </c>
      <c r="D2555" s="180" t="s">
        <v>5165</v>
      </c>
      <c r="E2555" s="180"/>
    </row>
    <row r="2556" spans="1:5" x14ac:dyDescent="0.25">
      <c r="A2556" s="180" t="s">
        <v>5162</v>
      </c>
      <c r="B2556" s="181">
        <v>2609</v>
      </c>
      <c r="C2556" s="180" t="s">
        <v>5165</v>
      </c>
      <c r="D2556" s="180"/>
      <c r="E2556" s="180"/>
    </row>
    <row r="2557" spans="1:5" x14ac:dyDescent="0.25">
      <c r="A2557" s="180" t="s">
        <v>5162</v>
      </c>
      <c r="B2557" s="181">
        <v>2610</v>
      </c>
      <c r="C2557" s="180" t="s">
        <v>5167</v>
      </c>
      <c r="D2557" s="180" t="s">
        <v>5168</v>
      </c>
      <c r="E2557" s="180"/>
    </row>
    <row r="2558" spans="1:5" x14ac:dyDescent="0.25">
      <c r="A2558" s="180" t="s">
        <v>5162</v>
      </c>
      <c r="B2558" s="181">
        <v>2610</v>
      </c>
      <c r="C2558" s="180" t="s">
        <v>5168</v>
      </c>
      <c r="D2558" s="180"/>
      <c r="E2558" s="180"/>
    </row>
    <row r="2559" spans="1:5" x14ac:dyDescent="0.25">
      <c r="A2559" s="180" t="s">
        <v>5169</v>
      </c>
      <c r="B2559" s="181">
        <v>2611</v>
      </c>
      <c r="C2559" s="180" t="s">
        <v>5170</v>
      </c>
      <c r="D2559" s="180" t="s">
        <v>5171</v>
      </c>
      <c r="E2559" s="180"/>
    </row>
    <row r="2560" spans="1:5" x14ac:dyDescent="0.25">
      <c r="A2560" s="180" t="s">
        <v>5169</v>
      </c>
      <c r="B2560" s="181">
        <v>2611</v>
      </c>
      <c r="C2560" s="180" t="s">
        <v>5172</v>
      </c>
      <c r="D2560" s="180" t="s">
        <v>5171</v>
      </c>
      <c r="E2560" s="180"/>
    </row>
    <row r="2561" spans="1:5" x14ac:dyDescent="0.25">
      <c r="A2561" s="180" t="s">
        <v>5169</v>
      </c>
      <c r="B2561" s="181">
        <v>2611</v>
      </c>
      <c r="C2561" s="180" t="s">
        <v>5173</v>
      </c>
      <c r="D2561" s="180" t="s">
        <v>5171</v>
      </c>
      <c r="E2561" s="180"/>
    </row>
    <row r="2562" spans="1:5" x14ac:dyDescent="0.25">
      <c r="A2562" s="180" t="s">
        <v>5169</v>
      </c>
      <c r="B2562" s="181">
        <v>2611</v>
      </c>
      <c r="C2562" s="180" t="s">
        <v>5171</v>
      </c>
      <c r="D2562" s="180"/>
      <c r="E2562" s="180"/>
    </row>
    <row r="2563" spans="1:5" x14ac:dyDescent="0.25">
      <c r="A2563" s="180" t="s">
        <v>5169</v>
      </c>
      <c r="B2563" s="181">
        <v>2611</v>
      </c>
      <c r="C2563" s="180" t="s">
        <v>5174</v>
      </c>
      <c r="D2563" s="180" t="s">
        <v>5171</v>
      </c>
      <c r="E2563" s="180"/>
    </row>
    <row r="2564" spans="1:5" x14ac:dyDescent="0.25">
      <c r="A2564" s="180" t="s">
        <v>2729</v>
      </c>
      <c r="B2564" s="181">
        <v>2612</v>
      </c>
      <c r="C2564" s="180" t="s">
        <v>5175</v>
      </c>
      <c r="D2564" s="180"/>
      <c r="E2564" s="180"/>
    </row>
    <row r="2565" spans="1:5" x14ac:dyDescent="0.25">
      <c r="A2565" s="180" t="s">
        <v>2729</v>
      </c>
      <c r="B2565" s="181">
        <v>2612</v>
      </c>
      <c r="C2565" s="180" t="s">
        <v>5176</v>
      </c>
      <c r="D2565" s="180" t="s">
        <v>5175</v>
      </c>
      <c r="E2565" s="180"/>
    </row>
    <row r="2566" spans="1:5" x14ac:dyDescent="0.25">
      <c r="A2566" s="180" t="s">
        <v>5177</v>
      </c>
      <c r="B2566" s="181">
        <v>2613</v>
      </c>
      <c r="C2566" s="180" t="s">
        <v>5178</v>
      </c>
      <c r="D2566" s="180"/>
      <c r="E2566" s="180"/>
    </row>
    <row r="2567" spans="1:5" x14ac:dyDescent="0.25">
      <c r="A2567" s="180" t="s">
        <v>5177</v>
      </c>
      <c r="B2567" s="181">
        <v>2613</v>
      </c>
      <c r="C2567" s="180" t="s">
        <v>5179</v>
      </c>
      <c r="D2567" s="180" t="s">
        <v>5178</v>
      </c>
      <c r="E2567" s="180"/>
    </row>
    <row r="2568" spans="1:5" x14ac:dyDescent="0.25">
      <c r="A2568" s="180" t="s">
        <v>5177</v>
      </c>
      <c r="B2568" s="181">
        <v>2613</v>
      </c>
      <c r="C2568" s="180" t="s">
        <v>5180</v>
      </c>
      <c r="D2568" s="180" t="s">
        <v>5178</v>
      </c>
      <c r="E2568" s="180"/>
    </row>
    <row r="2569" spans="1:5" x14ac:dyDescent="0.25">
      <c r="A2569" s="180" t="s">
        <v>5181</v>
      </c>
      <c r="B2569" s="181">
        <v>2614</v>
      </c>
      <c r="C2569" s="180" t="s">
        <v>5182</v>
      </c>
      <c r="D2569" s="180" t="s">
        <v>5183</v>
      </c>
      <c r="E2569" s="180"/>
    </row>
    <row r="2570" spans="1:5" x14ac:dyDescent="0.25">
      <c r="A2570" s="180" t="s">
        <v>5181</v>
      </c>
      <c r="B2570" s="181">
        <v>2614</v>
      </c>
      <c r="C2570" s="180" t="s">
        <v>5183</v>
      </c>
      <c r="D2570" s="180"/>
      <c r="E2570" s="180"/>
    </row>
    <row r="2571" spans="1:5" x14ac:dyDescent="0.25">
      <c r="A2571" s="180" t="s">
        <v>5181</v>
      </c>
      <c r="B2571" s="181">
        <v>2614</v>
      </c>
      <c r="C2571" s="180" t="s">
        <v>5184</v>
      </c>
      <c r="D2571" s="180" t="s">
        <v>5183</v>
      </c>
      <c r="E2571" s="180"/>
    </row>
    <row r="2572" spans="1:5" x14ac:dyDescent="0.25">
      <c r="A2572" s="180" t="s">
        <v>5181</v>
      </c>
      <c r="B2572" s="181">
        <v>2614</v>
      </c>
      <c r="C2572" s="180" t="s">
        <v>5185</v>
      </c>
      <c r="D2572" s="180" t="s">
        <v>5183</v>
      </c>
      <c r="E2572" s="180"/>
    </row>
    <row r="2573" spans="1:5" x14ac:dyDescent="0.25">
      <c r="A2573" s="180" t="s">
        <v>5186</v>
      </c>
      <c r="B2573" s="181">
        <v>2615</v>
      </c>
      <c r="C2573" s="180" t="s">
        <v>5187</v>
      </c>
      <c r="D2573" s="180" t="s">
        <v>5188</v>
      </c>
      <c r="E2573" s="180"/>
    </row>
    <row r="2574" spans="1:5" x14ac:dyDescent="0.25">
      <c r="A2574" s="180" t="s">
        <v>5186</v>
      </c>
      <c r="B2574" s="181">
        <v>2615</v>
      </c>
      <c r="C2574" s="180" t="s">
        <v>5189</v>
      </c>
      <c r="D2574" s="180" t="s">
        <v>5188</v>
      </c>
      <c r="E2574" s="180"/>
    </row>
    <row r="2575" spans="1:5" x14ac:dyDescent="0.25">
      <c r="A2575" s="180" t="s">
        <v>5186</v>
      </c>
      <c r="B2575" s="181">
        <v>2615</v>
      </c>
      <c r="C2575" s="180" t="s">
        <v>5190</v>
      </c>
      <c r="D2575" s="180" t="s">
        <v>5188</v>
      </c>
      <c r="E2575" s="180"/>
    </row>
    <row r="2576" spans="1:5" x14ac:dyDescent="0.25">
      <c r="A2576" s="180" t="s">
        <v>5186</v>
      </c>
      <c r="B2576" s="181">
        <v>2615</v>
      </c>
      <c r="C2576" s="180" t="s">
        <v>5191</v>
      </c>
      <c r="D2576" s="180" t="s">
        <v>5188</v>
      </c>
      <c r="E2576" s="180"/>
    </row>
    <row r="2577" spans="1:5" x14ac:dyDescent="0.25">
      <c r="A2577" s="180" t="s">
        <v>5186</v>
      </c>
      <c r="B2577" s="181">
        <v>2615</v>
      </c>
      <c r="C2577" s="180" t="s">
        <v>5192</v>
      </c>
      <c r="D2577" s="180" t="s">
        <v>5188</v>
      </c>
      <c r="E2577" s="180"/>
    </row>
    <row r="2578" spans="1:5" x14ac:dyDescent="0.25">
      <c r="A2578" s="180" t="s">
        <v>5186</v>
      </c>
      <c r="B2578" s="181">
        <v>2615</v>
      </c>
      <c r="C2578" s="180" t="s">
        <v>5188</v>
      </c>
      <c r="D2578" s="180"/>
      <c r="E2578" s="180"/>
    </row>
    <row r="2579" spans="1:5" x14ac:dyDescent="0.25">
      <c r="A2579" s="180" t="s">
        <v>5186</v>
      </c>
      <c r="B2579" s="181">
        <v>2615</v>
      </c>
      <c r="C2579" s="180" t="s">
        <v>5193</v>
      </c>
      <c r="D2579" s="180" t="s">
        <v>5188</v>
      </c>
      <c r="E2579" s="180"/>
    </row>
    <row r="2580" spans="1:5" x14ac:dyDescent="0.25">
      <c r="A2580" s="180" t="s">
        <v>5194</v>
      </c>
      <c r="B2580" s="181">
        <v>2616</v>
      </c>
      <c r="C2580" s="180" t="s">
        <v>5195</v>
      </c>
      <c r="D2580" s="180" t="s">
        <v>5196</v>
      </c>
      <c r="E2580" s="180"/>
    </row>
    <row r="2581" spans="1:5" x14ac:dyDescent="0.25">
      <c r="A2581" s="180" t="s">
        <v>5194</v>
      </c>
      <c r="B2581" s="181">
        <v>2616</v>
      </c>
      <c r="C2581" s="180" t="s">
        <v>5197</v>
      </c>
      <c r="D2581" s="180" t="s">
        <v>5196</v>
      </c>
      <c r="E2581" s="180"/>
    </row>
    <row r="2582" spans="1:5" x14ac:dyDescent="0.25">
      <c r="A2582" s="180" t="s">
        <v>5194</v>
      </c>
      <c r="B2582" s="181">
        <v>2616</v>
      </c>
      <c r="C2582" s="180" t="s">
        <v>5198</v>
      </c>
      <c r="D2582" s="180" t="s">
        <v>5196</v>
      </c>
      <c r="E2582" s="180"/>
    </row>
    <row r="2583" spans="1:5" x14ac:dyDescent="0.25">
      <c r="A2583" s="180" t="s">
        <v>5194</v>
      </c>
      <c r="B2583" s="181">
        <v>2616</v>
      </c>
      <c r="C2583" s="180" t="s">
        <v>5199</v>
      </c>
      <c r="D2583" s="180" t="s">
        <v>5196</v>
      </c>
      <c r="E2583" s="180"/>
    </row>
    <row r="2584" spans="1:5" x14ac:dyDescent="0.25">
      <c r="A2584" s="180" t="s">
        <v>5194</v>
      </c>
      <c r="B2584" s="181">
        <v>2616</v>
      </c>
      <c r="C2584" s="180" t="s">
        <v>5196</v>
      </c>
      <c r="D2584" s="180"/>
      <c r="E2584" s="180"/>
    </row>
    <row r="2585" spans="1:5" x14ac:dyDescent="0.25">
      <c r="A2585" s="180" t="s">
        <v>5200</v>
      </c>
      <c r="B2585" s="181">
        <v>2617</v>
      </c>
      <c r="C2585" s="180" t="s">
        <v>5201</v>
      </c>
      <c r="D2585" s="180" t="s">
        <v>5202</v>
      </c>
      <c r="E2585" s="180"/>
    </row>
    <row r="2586" spans="1:5" x14ac:dyDescent="0.25">
      <c r="A2586" s="180" t="s">
        <v>5200</v>
      </c>
      <c r="B2586" s="181">
        <v>2617</v>
      </c>
      <c r="C2586" s="180" t="s">
        <v>5203</v>
      </c>
      <c r="D2586" s="180" t="s">
        <v>5202</v>
      </c>
      <c r="E2586" s="180"/>
    </row>
    <row r="2587" spans="1:5" x14ac:dyDescent="0.25">
      <c r="A2587" s="180" t="s">
        <v>5200</v>
      </c>
      <c r="B2587" s="181">
        <v>2617</v>
      </c>
      <c r="C2587" s="180" t="s">
        <v>5204</v>
      </c>
      <c r="D2587" s="180" t="s">
        <v>5202</v>
      </c>
      <c r="E2587" s="180"/>
    </row>
    <row r="2588" spans="1:5" x14ac:dyDescent="0.25">
      <c r="A2588" s="180" t="s">
        <v>5200</v>
      </c>
      <c r="B2588" s="181">
        <v>2617</v>
      </c>
      <c r="C2588" s="180" t="s">
        <v>5205</v>
      </c>
      <c r="D2588" s="180" t="s">
        <v>5202</v>
      </c>
      <c r="E2588" s="180"/>
    </row>
    <row r="2589" spans="1:5" x14ac:dyDescent="0.25">
      <c r="A2589" s="180" t="s">
        <v>5200</v>
      </c>
      <c r="B2589" s="181">
        <v>2617</v>
      </c>
      <c r="C2589" s="180" t="s">
        <v>5206</v>
      </c>
      <c r="D2589" s="180" t="s">
        <v>5202</v>
      </c>
      <c r="E2589" s="180"/>
    </row>
    <row r="2590" spans="1:5" x14ac:dyDescent="0.25">
      <c r="A2590" s="180" t="s">
        <v>5200</v>
      </c>
      <c r="B2590" s="181">
        <v>2617</v>
      </c>
      <c r="C2590" s="180" t="s">
        <v>5202</v>
      </c>
      <c r="D2590" s="180"/>
      <c r="E2590" s="180"/>
    </row>
    <row r="2591" spans="1:5" x14ac:dyDescent="0.25">
      <c r="A2591" s="180" t="s">
        <v>5200</v>
      </c>
      <c r="B2591" s="181">
        <v>2617</v>
      </c>
      <c r="C2591" s="180" t="s">
        <v>5207</v>
      </c>
      <c r="D2591" s="180" t="s">
        <v>5202</v>
      </c>
      <c r="E2591" s="180"/>
    </row>
    <row r="2592" spans="1:5" x14ac:dyDescent="0.25">
      <c r="A2592" s="180" t="s">
        <v>5208</v>
      </c>
      <c r="B2592" s="181">
        <v>2618</v>
      </c>
      <c r="C2592" s="180" t="s">
        <v>5209</v>
      </c>
      <c r="D2592" s="180"/>
      <c r="E2592" s="180"/>
    </row>
    <row r="2593" spans="1:5" x14ac:dyDescent="0.25">
      <c r="A2593" s="180" t="s">
        <v>5208</v>
      </c>
      <c r="B2593" s="181">
        <v>2618</v>
      </c>
      <c r="C2593" s="180" t="s">
        <v>5210</v>
      </c>
      <c r="D2593" s="180" t="s">
        <v>5209</v>
      </c>
      <c r="E2593" s="180"/>
    </row>
    <row r="2594" spans="1:5" x14ac:dyDescent="0.25">
      <c r="A2594" s="180" t="s">
        <v>5211</v>
      </c>
      <c r="B2594" s="181">
        <v>2619</v>
      </c>
      <c r="C2594" s="180" t="s">
        <v>5212</v>
      </c>
      <c r="D2594" s="180" t="s">
        <v>5213</v>
      </c>
      <c r="E2594" s="180"/>
    </row>
    <row r="2595" spans="1:5" x14ac:dyDescent="0.25">
      <c r="A2595" s="180" t="s">
        <v>5211</v>
      </c>
      <c r="B2595" s="181">
        <v>2619</v>
      </c>
      <c r="C2595" s="180" t="s">
        <v>5213</v>
      </c>
      <c r="D2595" s="180"/>
      <c r="E2595" s="180"/>
    </row>
    <row r="2596" spans="1:5" x14ac:dyDescent="0.25">
      <c r="A2596" s="180" t="s">
        <v>5214</v>
      </c>
      <c r="B2596" s="181">
        <v>2620</v>
      </c>
      <c r="C2596" s="180" t="s">
        <v>5215</v>
      </c>
      <c r="D2596" s="180" t="s">
        <v>5216</v>
      </c>
      <c r="E2596" s="180"/>
    </row>
    <row r="2597" spans="1:5" x14ac:dyDescent="0.25">
      <c r="A2597" s="180" t="s">
        <v>5214</v>
      </c>
      <c r="B2597" s="181">
        <v>2620</v>
      </c>
      <c r="C2597" s="180" t="s">
        <v>5217</v>
      </c>
      <c r="D2597" s="180" t="s">
        <v>5216</v>
      </c>
      <c r="E2597" s="180"/>
    </row>
    <row r="2598" spans="1:5" x14ac:dyDescent="0.25">
      <c r="A2598" s="180" t="s">
        <v>5214</v>
      </c>
      <c r="B2598" s="181">
        <v>2620</v>
      </c>
      <c r="C2598" s="180" t="s">
        <v>5216</v>
      </c>
      <c r="D2598" s="180"/>
      <c r="E2598" s="180"/>
    </row>
    <row r="2599" spans="1:5" x14ac:dyDescent="0.25">
      <c r="A2599" s="180" t="s">
        <v>5214</v>
      </c>
      <c r="B2599" s="181">
        <v>2621</v>
      </c>
      <c r="C2599" s="180" t="s">
        <v>5218</v>
      </c>
      <c r="D2599" s="180" t="s">
        <v>5219</v>
      </c>
      <c r="E2599" s="180"/>
    </row>
    <row r="2600" spans="1:5" x14ac:dyDescent="0.25">
      <c r="A2600" s="180" t="s">
        <v>5214</v>
      </c>
      <c r="B2600" s="181">
        <v>2621</v>
      </c>
      <c r="C2600" s="180" t="s">
        <v>5219</v>
      </c>
      <c r="D2600" s="180"/>
      <c r="E2600" s="180"/>
    </row>
    <row r="2601" spans="1:5" x14ac:dyDescent="0.25">
      <c r="A2601" s="180" t="s">
        <v>5211</v>
      </c>
      <c r="B2601" s="181">
        <v>2622</v>
      </c>
      <c r="C2601" s="180" t="s">
        <v>5220</v>
      </c>
      <c r="D2601" s="180"/>
      <c r="E2601" s="180"/>
    </row>
    <row r="2602" spans="1:5" x14ac:dyDescent="0.25">
      <c r="A2602" s="180" t="s">
        <v>5221</v>
      </c>
      <c r="B2602" s="181">
        <v>2623</v>
      </c>
      <c r="C2602" s="180" t="s">
        <v>5222</v>
      </c>
      <c r="D2602" s="180" t="s">
        <v>5223</v>
      </c>
      <c r="E2602" s="180"/>
    </row>
    <row r="2603" spans="1:5" x14ac:dyDescent="0.25">
      <c r="A2603" s="180" t="s">
        <v>5221</v>
      </c>
      <c r="B2603" s="181">
        <v>2623</v>
      </c>
      <c r="C2603" s="180" t="s">
        <v>5224</v>
      </c>
      <c r="D2603" s="180" t="s">
        <v>5223</v>
      </c>
      <c r="E2603" s="180"/>
    </row>
    <row r="2604" spans="1:5" x14ac:dyDescent="0.25">
      <c r="A2604" s="180" t="s">
        <v>5221</v>
      </c>
      <c r="B2604" s="181">
        <v>2623</v>
      </c>
      <c r="C2604" s="180" t="s">
        <v>5223</v>
      </c>
      <c r="D2604" s="180"/>
      <c r="E2604" s="180"/>
    </row>
    <row r="2605" spans="1:5" x14ac:dyDescent="0.25">
      <c r="A2605" s="180" t="s">
        <v>5225</v>
      </c>
      <c r="B2605" s="181">
        <v>2624</v>
      </c>
      <c r="C2605" s="180" t="s">
        <v>5226</v>
      </c>
      <c r="D2605" s="180" t="s">
        <v>5227</v>
      </c>
      <c r="E2605" s="180"/>
    </row>
    <row r="2606" spans="1:5" x14ac:dyDescent="0.25">
      <c r="A2606" s="180" t="s">
        <v>5225</v>
      </c>
      <c r="B2606" s="181">
        <v>2624</v>
      </c>
      <c r="C2606" s="180" t="s">
        <v>5228</v>
      </c>
      <c r="D2606" s="180" t="s">
        <v>5227</v>
      </c>
      <c r="E2606" s="180"/>
    </row>
    <row r="2607" spans="1:5" x14ac:dyDescent="0.25">
      <c r="A2607" s="180" t="s">
        <v>5225</v>
      </c>
      <c r="B2607" s="181">
        <v>2624</v>
      </c>
      <c r="C2607" s="180" t="s">
        <v>5229</v>
      </c>
      <c r="D2607" s="180" t="s">
        <v>5227</v>
      </c>
      <c r="E2607" s="180"/>
    </row>
    <row r="2608" spans="1:5" x14ac:dyDescent="0.25">
      <c r="A2608" s="180" t="s">
        <v>5225</v>
      </c>
      <c r="B2608" s="181">
        <v>2624</v>
      </c>
      <c r="C2608" s="180" t="s">
        <v>5230</v>
      </c>
      <c r="D2608" s="180" t="s">
        <v>5227</v>
      </c>
      <c r="E2608" s="180"/>
    </row>
    <row r="2609" spans="1:5" x14ac:dyDescent="0.25">
      <c r="A2609" s="180" t="s">
        <v>5225</v>
      </c>
      <c r="B2609" s="181">
        <v>2624</v>
      </c>
      <c r="C2609" s="180" t="s">
        <v>5231</v>
      </c>
      <c r="D2609" s="180" t="s">
        <v>5227</v>
      </c>
      <c r="E2609" s="180"/>
    </row>
    <row r="2610" spans="1:5" x14ac:dyDescent="0.25">
      <c r="A2610" s="180" t="s">
        <v>5225</v>
      </c>
      <c r="B2610" s="181">
        <v>2624</v>
      </c>
      <c r="C2610" s="180" t="s">
        <v>5227</v>
      </c>
      <c r="D2610" s="180"/>
      <c r="E2610" s="180"/>
    </row>
    <row r="2611" spans="1:5" x14ac:dyDescent="0.25">
      <c r="A2611" s="180" t="s">
        <v>5225</v>
      </c>
      <c r="B2611" s="181">
        <v>2624</v>
      </c>
      <c r="C2611" s="180" t="s">
        <v>5232</v>
      </c>
      <c r="D2611" s="180" t="s">
        <v>5227</v>
      </c>
      <c r="E2611" s="180"/>
    </row>
    <row r="2612" spans="1:5" x14ac:dyDescent="0.25">
      <c r="A2612" s="180" t="s">
        <v>5225</v>
      </c>
      <c r="B2612" s="181">
        <v>2624</v>
      </c>
      <c r="C2612" s="180" t="s">
        <v>5233</v>
      </c>
      <c r="D2612" s="180" t="s">
        <v>5227</v>
      </c>
      <c r="E2612" s="180"/>
    </row>
    <row r="2613" spans="1:5" x14ac:dyDescent="0.25">
      <c r="A2613" s="180" t="s">
        <v>5234</v>
      </c>
      <c r="B2613" s="181">
        <v>2625</v>
      </c>
      <c r="C2613" s="180" t="s">
        <v>5235</v>
      </c>
      <c r="D2613" s="180" t="s">
        <v>5236</v>
      </c>
      <c r="E2613" s="180"/>
    </row>
    <row r="2614" spans="1:5" x14ac:dyDescent="0.25">
      <c r="A2614" s="180" t="s">
        <v>5234</v>
      </c>
      <c r="B2614" s="181">
        <v>2625</v>
      </c>
      <c r="C2614" s="180" t="s">
        <v>5237</v>
      </c>
      <c r="D2614" s="180" t="s">
        <v>5236</v>
      </c>
      <c r="E2614" s="180"/>
    </row>
    <row r="2615" spans="1:5" x14ac:dyDescent="0.25">
      <c r="A2615" s="180" t="s">
        <v>5234</v>
      </c>
      <c r="B2615" s="181">
        <v>2625</v>
      </c>
      <c r="C2615" s="180" t="s">
        <v>5238</v>
      </c>
      <c r="D2615" s="180" t="s">
        <v>5236</v>
      </c>
      <c r="E2615" s="180"/>
    </row>
    <row r="2616" spans="1:5" x14ac:dyDescent="0.25">
      <c r="A2616" s="180" t="s">
        <v>5234</v>
      </c>
      <c r="B2616" s="181">
        <v>2625</v>
      </c>
      <c r="C2616" s="180" t="s">
        <v>5236</v>
      </c>
      <c r="D2616" s="180"/>
      <c r="E2616" s="180"/>
    </row>
    <row r="2617" spans="1:5" x14ac:dyDescent="0.25">
      <c r="A2617" s="180" t="s">
        <v>5234</v>
      </c>
      <c r="B2617" s="181">
        <v>2625</v>
      </c>
      <c r="C2617" s="180" t="s">
        <v>5239</v>
      </c>
      <c r="D2617" s="180" t="s">
        <v>5236</v>
      </c>
      <c r="E2617" s="180"/>
    </row>
    <row r="2618" spans="1:5" x14ac:dyDescent="0.25">
      <c r="A2618" s="180" t="s">
        <v>5234</v>
      </c>
      <c r="B2618" s="181">
        <v>2625</v>
      </c>
      <c r="C2618" s="180" t="s">
        <v>5240</v>
      </c>
      <c r="D2618" s="180" t="s">
        <v>5236</v>
      </c>
      <c r="E2618" s="180"/>
    </row>
    <row r="2619" spans="1:5" x14ac:dyDescent="0.25">
      <c r="A2619" s="180" t="s">
        <v>5241</v>
      </c>
      <c r="B2619" s="181">
        <v>2626</v>
      </c>
      <c r="C2619" s="180" t="s">
        <v>5242</v>
      </c>
      <c r="D2619" s="180"/>
      <c r="E2619" s="180"/>
    </row>
    <row r="2620" spans="1:5" x14ac:dyDescent="0.25">
      <c r="A2620" s="180" t="s">
        <v>5243</v>
      </c>
      <c r="B2620" s="181">
        <v>2627</v>
      </c>
      <c r="C2620" s="180" t="s">
        <v>5244</v>
      </c>
      <c r="D2620" s="180" t="s">
        <v>5245</v>
      </c>
      <c r="E2620" s="180"/>
    </row>
    <row r="2621" spans="1:5" x14ac:dyDescent="0.25">
      <c r="A2621" s="180" t="s">
        <v>5243</v>
      </c>
      <c r="B2621" s="181">
        <v>2627</v>
      </c>
      <c r="C2621" s="180" t="s">
        <v>5246</v>
      </c>
      <c r="D2621" s="180" t="s">
        <v>5245</v>
      </c>
      <c r="E2621" s="180"/>
    </row>
    <row r="2622" spans="1:5" x14ac:dyDescent="0.25">
      <c r="A2622" s="180" t="s">
        <v>5243</v>
      </c>
      <c r="B2622" s="181">
        <v>2627</v>
      </c>
      <c r="C2622" s="180" t="s">
        <v>5247</v>
      </c>
      <c r="D2622" s="180" t="s">
        <v>5245</v>
      </c>
      <c r="E2622" s="180"/>
    </row>
    <row r="2623" spans="1:5" x14ac:dyDescent="0.25">
      <c r="A2623" s="180" t="s">
        <v>5243</v>
      </c>
      <c r="B2623" s="181">
        <v>2627</v>
      </c>
      <c r="C2623" s="180" t="s">
        <v>5248</v>
      </c>
      <c r="D2623" s="180" t="s">
        <v>5245</v>
      </c>
      <c r="E2623" s="180"/>
    </row>
    <row r="2624" spans="1:5" x14ac:dyDescent="0.25">
      <c r="A2624" s="180" t="s">
        <v>5243</v>
      </c>
      <c r="B2624" s="181">
        <v>2627</v>
      </c>
      <c r="C2624" s="180" t="s">
        <v>5245</v>
      </c>
      <c r="D2624" s="180"/>
      <c r="E2624" s="180"/>
    </row>
    <row r="2625" spans="1:5" x14ac:dyDescent="0.25">
      <c r="A2625" s="180" t="s">
        <v>5243</v>
      </c>
      <c r="B2625" s="181">
        <v>2627</v>
      </c>
      <c r="C2625" s="180" t="s">
        <v>5249</v>
      </c>
      <c r="D2625" s="180" t="s">
        <v>5245</v>
      </c>
      <c r="E2625" s="180"/>
    </row>
    <row r="2626" spans="1:5" x14ac:dyDescent="0.25">
      <c r="A2626" s="180" t="s">
        <v>5243</v>
      </c>
      <c r="B2626" s="181">
        <v>2627</v>
      </c>
      <c r="C2626" s="180" t="s">
        <v>5250</v>
      </c>
      <c r="D2626" s="180" t="s">
        <v>5245</v>
      </c>
      <c r="E2626" s="180"/>
    </row>
    <row r="2627" spans="1:5" x14ac:dyDescent="0.25">
      <c r="A2627" s="180" t="s">
        <v>5243</v>
      </c>
      <c r="B2627" s="181">
        <v>2627</v>
      </c>
      <c r="C2627" s="180" t="s">
        <v>5251</v>
      </c>
      <c r="D2627" s="180" t="s">
        <v>5245</v>
      </c>
      <c r="E2627" s="180"/>
    </row>
    <row r="2628" spans="1:5" x14ac:dyDescent="0.25">
      <c r="A2628" s="180" t="s">
        <v>5252</v>
      </c>
      <c r="B2628" s="181">
        <v>2628</v>
      </c>
      <c r="C2628" s="180" t="s">
        <v>5253</v>
      </c>
      <c r="D2628" s="180" t="s">
        <v>5254</v>
      </c>
      <c r="E2628" s="180"/>
    </row>
    <row r="2629" spans="1:5" x14ac:dyDescent="0.25">
      <c r="A2629" s="180" t="s">
        <v>5252</v>
      </c>
      <c r="B2629" s="181">
        <v>2628</v>
      </c>
      <c r="C2629" s="180" t="s">
        <v>5254</v>
      </c>
      <c r="D2629" s="180"/>
      <c r="E2629" s="180"/>
    </row>
    <row r="2630" spans="1:5" x14ac:dyDescent="0.25">
      <c r="A2630" s="180" t="s">
        <v>5252</v>
      </c>
      <c r="B2630" s="181">
        <v>2629</v>
      </c>
      <c r="C2630" s="180" t="s">
        <v>5255</v>
      </c>
      <c r="D2630" s="180" t="s">
        <v>5256</v>
      </c>
      <c r="E2630" s="180"/>
    </row>
    <row r="2631" spans="1:5" x14ac:dyDescent="0.25">
      <c r="A2631" s="180" t="s">
        <v>5252</v>
      </c>
      <c r="B2631" s="181">
        <v>2629</v>
      </c>
      <c r="C2631" s="180" t="s">
        <v>5256</v>
      </c>
      <c r="D2631" s="180"/>
      <c r="E2631" s="180"/>
    </row>
    <row r="2632" spans="1:5" x14ac:dyDescent="0.25">
      <c r="A2632" s="180" t="s">
        <v>5252</v>
      </c>
      <c r="B2632" s="181">
        <v>2630</v>
      </c>
      <c r="C2632" s="180" t="s">
        <v>5257</v>
      </c>
      <c r="D2632" s="180" t="s">
        <v>5258</v>
      </c>
      <c r="E2632" s="180"/>
    </row>
    <row r="2633" spans="1:5" x14ac:dyDescent="0.25">
      <c r="A2633" s="180" t="s">
        <v>5252</v>
      </c>
      <c r="B2633" s="181">
        <v>2630</v>
      </c>
      <c r="C2633" s="180" t="s">
        <v>5258</v>
      </c>
      <c r="D2633" s="180"/>
      <c r="E2633" s="180"/>
    </row>
    <row r="2634" spans="1:5" x14ac:dyDescent="0.25">
      <c r="A2634" s="180" t="s">
        <v>5259</v>
      </c>
      <c r="B2634" s="181">
        <v>2631</v>
      </c>
      <c r="C2634" s="180" t="s">
        <v>5260</v>
      </c>
      <c r="D2634" s="180" t="s">
        <v>5261</v>
      </c>
      <c r="E2634" s="180"/>
    </row>
    <row r="2635" spans="1:5" x14ac:dyDescent="0.25">
      <c r="A2635" s="180" t="s">
        <v>5259</v>
      </c>
      <c r="B2635" s="181">
        <v>2631</v>
      </c>
      <c r="C2635" s="180" t="s">
        <v>5262</v>
      </c>
      <c r="D2635" s="180" t="s">
        <v>5261</v>
      </c>
      <c r="E2635" s="180"/>
    </row>
    <row r="2636" spans="1:5" x14ac:dyDescent="0.25">
      <c r="A2636" s="180" t="s">
        <v>5259</v>
      </c>
      <c r="B2636" s="181">
        <v>2631</v>
      </c>
      <c r="C2636" s="180" t="s">
        <v>5263</v>
      </c>
      <c r="D2636" s="180" t="s">
        <v>5261</v>
      </c>
      <c r="E2636" s="180"/>
    </row>
    <row r="2637" spans="1:5" x14ac:dyDescent="0.25">
      <c r="A2637" s="180" t="s">
        <v>5259</v>
      </c>
      <c r="B2637" s="181">
        <v>2631</v>
      </c>
      <c r="C2637" s="180" t="s">
        <v>5261</v>
      </c>
      <c r="D2637" s="180"/>
      <c r="E2637" s="180"/>
    </row>
    <row r="2638" spans="1:5" x14ac:dyDescent="0.25">
      <c r="A2638" s="180" t="s">
        <v>5259</v>
      </c>
      <c r="B2638" s="181">
        <v>2631</v>
      </c>
      <c r="C2638" s="180" t="s">
        <v>5264</v>
      </c>
      <c r="D2638" s="180" t="s">
        <v>5261</v>
      </c>
      <c r="E2638" s="180"/>
    </row>
    <row r="2639" spans="1:5" x14ac:dyDescent="0.25">
      <c r="A2639" s="180" t="s">
        <v>5259</v>
      </c>
      <c r="B2639" s="181">
        <v>2631</v>
      </c>
      <c r="C2639" s="180" t="s">
        <v>5265</v>
      </c>
      <c r="D2639" s="180" t="s">
        <v>5261</v>
      </c>
      <c r="E2639" s="180"/>
    </row>
    <row r="2640" spans="1:5" x14ac:dyDescent="0.25">
      <c r="A2640" s="180" t="s">
        <v>5259</v>
      </c>
      <c r="B2640" s="181">
        <v>2631</v>
      </c>
      <c r="C2640" s="180" t="s">
        <v>5266</v>
      </c>
      <c r="D2640" s="180" t="s">
        <v>5261</v>
      </c>
      <c r="E2640" s="180"/>
    </row>
    <row r="2641" spans="1:5" x14ac:dyDescent="0.25">
      <c r="A2641" s="180" t="s">
        <v>5267</v>
      </c>
      <c r="B2641" s="181">
        <v>2632</v>
      </c>
      <c r="C2641" s="180" t="s">
        <v>5268</v>
      </c>
      <c r="D2641" s="180" t="s">
        <v>5269</v>
      </c>
      <c r="E2641" s="180"/>
    </row>
    <row r="2642" spans="1:5" x14ac:dyDescent="0.25">
      <c r="A2642" s="180" t="s">
        <v>5267</v>
      </c>
      <c r="B2642" s="181">
        <v>2632</v>
      </c>
      <c r="C2642" s="180" t="s">
        <v>5269</v>
      </c>
      <c r="D2642" s="180"/>
      <c r="E2642" s="180"/>
    </row>
    <row r="2643" spans="1:5" x14ac:dyDescent="0.25">
      <c r="A2643" s="180" t="s">
        <v>5270</v>
      </c>
      <c r="B2643" s="181">
        <v>2633</v>
      </c>
      <c r="C2643" s="180" t="s">
        <v>5271</v>
      </c>
      <c r="D2643" s="180" t="s">
        <v>5272</v>
      </c>
      <c r="E2643" s="180"/>
    </row>
    <row r="2644" spans="1:5" x14ac:dyDescent="0.25">
      <c r="A2644" s="180" t="s">
        <v>5270</v>
      </c>
      <c r="B2644" s="181">
        <v>2633</v>
      </c>
      <c r="C2644" s="180" t="s">
        <v>5272</v>
      </c>
      <c r="D2644" s="180"/>
      <c r="E2644" s="180"/>
    </row>
    <row r="2645" spans="1:5" x14ac:dyDescent="0.25">
      <c r="A2645" s="180" t="s">
        <v>5270</v>
      </c>
      <c r="B2645" s="181">
        <v>2633</v>
      </c>
      <c r="C2645" s="180" t="s">
        <v>5273</v>
      </c>
      <c r="D2645" s="180" t="s">
        <v>5272</v>
      </c>
      <c r="E2645" s="180"/>
    </row>
    <row r="2646" spans="1:5" x14ac:dyDescent="0.25">
      <c r="A2646" s="180" t="s">
        <v>5270</v>
      </c>
      <c r="B2646" s="181">
        <v>2633</v>
      </c>
      <c r="C2646" s="180" t="s">
        <v>5274</v>
      </c>
      <c r="D2646" s="180" t="s">
        <v>5272</v>
      </c>
      <c r="E2646" s="180"/>
    </row>
    <row r="2647" spans="1:5" x14ac:dyDescent="0.25">
      <c r="A2647" s="180" t="s">
        <v>5270</v>
      </c>
      <c r="B2647" s="181">
        <v>2633</v>
      </c>
      <c r="C2647" s="180" t="s">
        <v>5275</v>
      </c>
      <c r="D2647" s="180" t="s">
        <v>5272</v>
      </c>
      <c r="E2647" s="180"/>
    </row>
    <row r="2648" spans="1:5" x14ac:dyDescent="0.25">
      <c r="A2648" s="180" t="s">
        <v>5270</v>
      </c>
      <c r="B2648" s="181">
        <v>2633</v>
      </c>
      <c r="C2648" s="180" t="s">
        <v>5276</v>
      </c>
      <c r="D2648" s="180" t="s">
        <v>5272</v>
      </c>
      <c r="E2648" s="180"/>
    </row>
    <row r="2649" spans="1:5" x14ac:dyDescent="0.25">
      <c r="A2649" s="180" t="s">
        <v>5277</v>
      </c>
      <c r="B2649" s="181">
        <v>2634</v>
      </c>
      <c r="C2649" s="180" t="s">
        <v>5278</v>
      </c>
      <c r="D2649" s="180" t="s">
        <v>5279</v>
      </c>
      <c r="E2649" s="180"/>
    </row>
    <row r="2650" spans="1:5" x14ac:dyDescent="0.25">
      <c r="A2650" s="180" t="s">
        <v>5277</v>
      </c>
      <c r="B2650" s="181">
        <v>2634</v>
      </c>
      <c r="C2650" s="180" t="s">
        <v>5279</v>
      </c>
      <c r="D2650" s="180"/>
      <c r="E2650" s="180"/>
    </row>
    <row r="2651" spans="1:5" x14ac:dyDescent="0.25">
      <c r="A2651" s="180" t="s">
        <v>5280</v>
      </c>
      <c r="B2651" s="181">
        <v>2635</v>
      </c>
      <c r="C2651" s="180" t="s">
        <v>5281</v>
      </c>
      <c r="D2651" s="180" t="s">
        <v>5282</v>
      </c>
      <c r="E2651" s="180"/>
    </row>
    <row r="2652" spans="1:5" x14ac:dyDescent="0.25">
      <c r="A2652" s="180" t="s">
        <v>5280</v>
      </c>
      <c r="B2652" s="181">
        <v>2635</v>
      </c>
      <c r="C2652" s="180" t="s">
        <v>5283</v>
      </c>
      <c r="D2652" s="180" t="s">
        <v>5282</v>
      </c>
      <c r="E2652" s="180"/>
    </row>
    <row r="2653" spans="1:5" x14ac:dyDescent="0.25">
      <c r="A2653" s="180" t="s">
        <v>5280</v>
      </c>
      <c r="B2653" s="181">
        <v>2635</v>
      </c>
      <c r="C2653" s="180" t="s">
        <v>5284</v>
      </c>
      <c r="D2653" s="180" t="s">
        <v>5282</v>
      </c>
      <c r="E2653" s="180"/>
    </row>
    <row r="2654" spans="1:5" x14ac:dyDescent="0.25">
      <c r="A2654" s="180" t="s">
        <v>5280</v>
      </c>
      <c r="B2654" s="181">
        <v>2635</v>
      </c>
      <c r="C2654" s="180" t="s">
        <v>5285</v>
      </c>
      <c r="D2654" s="180" t="s">
        <v>5282</v>
      </c>
      <c r="E2654" s="180"/>
    </row>
    <row r="2655" spans="1:5" x14ac:dyDescent="0.25">
      <c r="A2655" s="180" t="s">
        <v>5280</v>
      </c>
      <c r="B2655" s="181">
        <v>2635</v>
      </c>
      <c r="C2655" s="180" t="s">
        <v>5286</v>
      </c>
      <c r="D2655" s="180" t="s">
        <v>5282</v>
      </c>
      <c r="E2655" s="180"/>
    </row>
    <row r="2656" spans="1:5" x14ac:dyDescent="0.25">
      <c r="A2656" s="180" t="s">
        <v>5280</v>
      </c>
      <c r="B2656" s="181">
        <v>2635</v>
      </c>
      <c r="C2656" s="180" t="s">
        <v>5282</v>
      </c>
      <c r="D2656" s="180"/>
      <c r="E2656" s="180"/>
    </row>
    <row r="2657" spans="1:5" x14ac:dyDescent="0.25">
      <c r="A2657" s="180" t="s">
        <v>5280</v>
      </c>
      <c r="B2657" s="181">
        <v>2635</v>
      </c>
      <c r="C2657" s="180" t="s">
        <v>5287</v>
      </c>
      <c r="D2657" s="180" t="s">
        <v>5282</v>
      </c>
      <c r="E2657" s="180"/>
    </row>
    <row r="2658" spans="1:5" x14ac:dyDescent="0.25">
      <c r="A2658" s="180" t="s">
        <v>5288</v>
      </c>
      <c r="B2658" s="181">
        <v>2636</v>
      </c>
      <c r="C2658" s="180" t="s">
        <v>5289</v>
      </c>
      <c r="D2658" s="180" t="s">
        <v>5290</v>
      </c>
      <c r="E2658" s="180"/>
    </row>
    <row r="2659" spans="1:5" x14ac:dyDescent="0.25">
      <c r="A2659" s="180" t="s">
        <v>5288</v>
      </c>
      <c r="B2659" s="181">
        <v>2636</v>
      </c>
      <c r="C2659" s="180" t="s">
        <v>5291</v>
      </c>
      <c r="D2659" s="180" t="s">
        <v>5290</v>
      </c>
      <c r="E2659" s="180"/>
    </row>
    <row r="2660" spans="1:5" x14ac:dyDescent="0.25">
      <c r="A2660" s="180" t="s">
        <v>5288</v>
      </c>
      <c r="B2660" s="181">
        <v>2636</v>
      </c>
      <c r="C2660" s="180" t="s">
        <v>5292</v>
      </c>
      <c r="D2660" s="180" t="s">
        <v>5290</v>
      </c>
      <c r="E2660" s="180"/>
    </row>
    <row r="2661" spans="1:5" x14ac:dyDescent="0.25">
      <c r="A2661" s="180" t="s">
        <v>5288</v>
      </c>
      <c r="B2661" s="181">
        <v>2636</v>
      </c>
      <c r="C2661" s="180" t="s">
        <v>5290</v>
      </c>
      <c r="D2661" s="180"/>
      <c r="E2661" s="180"/>
    </row>
    <row r="2662" spans="1:5" x14ac:dyDescent="0.25">
      <c r="A2662" s="180" t="s">
        <v>5288</v>
      </c>
      <c r="B2662" s="181">
        <v>2636</v>
      </c>
      <c r="C2662" s="180" t="s">
        <v>5293</v>
      </c>
      <c r="D2662" s="180" t="s">
        <v>5290</v>
      </c>
      <c r="E2662" s="180"/>
    </row>
    <row r="2663" spans="1:5" x14ac:dyDescent="0.25">
      <c r="A2663" s="180" t="s">
        <v>5288</v>
      </c>
      <c r="B2663" s="181">
        <v>2636</v>
      </c>
      <c r="C2663" s="180" t="s">
        <v>5294</v>
      </c>
      <c r="D2663" s="180" t="s">
        <v>5290</v>
      </c>
      <c r="E2663" s="180"/>
    </row>
    <row r="2664" spans="1:5" x14ac:dyDescent="0.25">
      <c r="A2664" s="180" t="s">
        <v>5295</v>
      </c>
      <c r="B2664" s="181">
        <v>2637</v>
      </c>
      <c r="C2664" s="180" t="s">
        <v>5296</v>
      </c>
      <c r="D2664" s="180" t="s">
        <v>5297</v>
      </c>
      <c r="E2664" s="180"/>
    </row>
    <row r="2665" spans="1:5" x14ac:dyDescent="0.25">
      <c r="A2665" s="180" t="s">
        <v>5295</v>
      </c>
      <c r="B2665" s="181">
        <v>2637</v>
      </c>
      <c r="C2665" s="180" t="s">
        <v>5298</v>
      </c>
      <c r="D2665" s="180" t="s">
        <v>5297</v>
      </c>
      <c r="E2665" s="180"/>
    </row>
    <row r="2666" spans="1:5" x14ac:dyDescent="0.25">
      <c r="A2666" s="180" t="s">
        <v>5295</v>
      </c>
      <c r="B2666" s="181">
        <v>2637</v>
      </c>
      <c r="C2666" s="180" t="s">
        <v>5299</v>
      </c>
      <c r="D2666" s="180" t="s">
        <v>5297</v>
      </c>
      <c r="E2666" s="180"/>
    </row>
    <row r="2667" spans="1:5" x14ac:dyDescent="0.25">
      <c r="A2667" s="180" t="s">
        <v>5295</v>
      </c>
      <c r="B2667" s="181">
        <v>2637</v>
      </c>
      <c r="C2667" s="180" t="s">
        <v>5300</v>
      </c>
      <c r="D2667" s="180" t="s">
        <v>5297</v>
      </c>
      <c r="E2667" s="180"/>
    </row>
    <row r="2668" spans="1:5" x14ac:dyDescent="0.25">
      <c r="A2668" s="180" t="s">
        <v>5295</v>
      </c>
      <c r="B2668" s="181">
        <v>2637</v>
      </c>
      <c r="C2668" s="180" t="s">
        <v>5297</v>
      </c>
      <c r="D2668" s="180"/>
      <c r="E2668" s="180"/>
    </row>
    <row r="2669" spans="1:5" x14ac:dyDescent="0.25">
      <c r="A2669" s="180" t="s">
        <v>5295</v>
      </c>
      <c r="B2669" s="181">
        <v>2637</v>
      </c>
      <c r="C2669" s="180" t="s">
        <v>5301</v>
      </c>
      <c r="D2669" s="180" t="s">
        <v>5297</v>
      </c>
      <c r="E2669" s="180"/>
    </row>
    <row r="2670" spans="1:5" x14ac:dyDescent="0.25">
      <c r="A2670" s="180" t="s">
        <v>5302</v>
      </c>
      <c r="B2670" s="181">
        <v>2638</v>
      </c>
      <c r="C2670" s="180" t="s">
        <v>5303</v>
      </c>
      <c r="D2670" s="180" t="s">
        <v>5304</v>
      </c>
      <c r="E2670" s="180"/>
    </row>
    <row r="2671" spans="1:5" x14ac:dyDescent="0.25">
      <c r="A2671" s="180" t="s">
        <v>5302</v>
      </c>
      <c r="B2671" s="181">
        <v>2638</v>
      </c>
      <c r="C2671" s="180" t="s">
        <v>5305</v>
      </c>
      <c r="D2671" s="180" t="s">
        <v>5304</v>
      </c>
      <c r="E2671" s="180"/>
    </row>
    <row r="2672" spans="1:5" x14ac:dyDescent="0.25">
      <c r="A2672" s="180" t="s">
        <v>5302</v>
      </c>
      <c r="B2672" s="181">
        <v>2638</v>
      </c>
      <c r="C2672" s="180" t="s">
        <v>5304</v>
      </c>
      <c r="D2672" s="180"/>
      <c r="E2672" s="180"/>
    </row>
    <row r="2673" spans="1:5" x14ac:dyDescent="0.25">
      <c r="A2673" s="180" t="s">
        <v>5302</v>
      </c>
      <c r="B2673" s="181">
        <v>2638</v>
      </c>
      <c r="C2673" s="180" t="s">
        <v>5306</v>
      </c>
      <c r="D2673" s="180" t="s">
        <v>5304</v>
      </c>
      <c r="E2673" s="180"/>
    </row>
    <row r="2674" spans="1:5" x14ac:dyDescent="0.25">
      <c r="A2674" s="180" t="s">
        <v>5307</v>
      </c>
      <c r="B2674" s="181">
        <v>2639</v>
      </c>
      <c r="C2674" s="180" t="s">
        <v>5308</v>
      </c>
      <c r="D2674" s="180" t="s">
        <v>5309</v>
      </c>
      <c r="E2674" s="180"/>
    </row>
    <row r="2675" spans="1:5" x14ac:dyDescent="0.25">
      <c r="A2675" s="180" t="s">
        <v>5307</v>
      </c>
      <c r="B2675" s="181">
        <v>2639</v>
      </c>
      <c r="C2675" s="180" t="s">
        <v>5310</v>
      </c>
      <c r="D2675" s="180" t="s">
        <v>5309</v>
      </c>
      <c r="E2675" s="180"/>
    </row>
    <row r="2676" spans="1:5" x14ac:dyDescent="0.25">
      <c r="A2676" s="180" t="s">
        <v>5307</v>
      </c>
      <c r="B2676" s="181">
        <v>2639</v>
      </c>
      <c r="C2676" s="180" t="s">
        <v>5311</v>
      </c>
      <c r="D2676" s="180" t="s">
        <v>5309</v>
      </c>
      <c r="E2676" s="180"/>
    </row>
    <row r="2677" spans="1:5" x14ac:dyDescent="0.25">
      <c r="A2677" s="180" t="s">
        <v>5307</v>
      </c>
      <c r="B2677" s="181">
        <v>2639</v>
      </c>
      <c r="C2677" s="180" t="s">
        <v>5312</v>
      </c>
      <c r="D2677" s="180" t="s">
        <v>5309</v>
      </c>
      <c r="E2677" s="180"/>
    </row>
    <row r="2678" spans="1:5" x14ac:dyDescent="0.25">
      <c r="A2678" s="180" t="s">
        <v>5307</v>
      </c>
      <c r="B2678" s="181">
        <v>2639</v>
      </c>
      <c r="C2678" s="180" t="s">
        <v>5309</v>
      </c>
      <c r="D2678" s="180"/>
      <c r="E2678" s="180"/>
    </row>
    <row r="2679" spans="1:5" x14ac:dyDescent="0.25">
      <c r="A2679" s="180" t="s">
        <v>5313</v>
      </c>
      <c r="B2679" s="181">
        <v>2640</v>
      </c>
      <c r="C2679" s="180" t="s">
        <v>5314</v>
      </c>
      <c r="D2679" s="180" t="s">
        <v>5315</v>
      </c>
      <c r="E2679" s="180"/>
    </row>
    <row r="2680" spans="1:5" x14ac:dyDescent="0.25">
      <c r="A2680" s="180" t="s">
        <v>5313</v>
      </c>
      <c r="B2680" s="181">
        <v>2640</v>
      </c>
      <c r="C2680" s="180" t="s">
        <v>5316</v>
      </c>
      <c r="D2680" s="180" t="s">
        <v>5315</v>
      </c>
      <c r="E2680" s="180"/>
    </row>
    <row r="2681" spans="1:5" x14ac:dyDescent="0.25">
      <c r="A2681" s="180" t="s">
        <v>5313</v>
      </c>
      <c r="B2681" s="181">
        <v>2640</v>
      </c>
      <c r="C2681" s="180" t="s">
        <v>5317</v>
      </c>
      <c r="D2681" s="180" t="s">
        <v>5315</v>
      </c>
      <c r="E2681" s="180"/>
    </row>
    <row r="2682" spans="1:5" x14ac:dyDescent="0.25">
      <c r="A2682" s="180" t="s">
        <v>5313</v>
      </c>
      <c r="B2682" s="181">
        <v>2640</v>
      </c>
      <c r="C2682" s="180" t="s">
        <v>5318</v>
      </c>
      <c r="D2682" s="180" t="s">
        <v>5315</v>
      </c>
      <c r="E2682" s="180"/>
    </row>
    <row r="2683" spans="1:5" x14ac:dyDescent="0.25">
      <c r="A2683" s="180" t="s">
        <v>5313</v>
      </c>
      <c r="B2683" s="181">
        <v>2640</v>
      </c>
      <c r="C2683" s="180" t="s">
        <v>5319</v>
      </c>
      <c r="D2683" s="180" t="s">
        <v>5315</v>
      </c>
      <c r="E2683" s="180"/>
    </row>
    <row r="2684" spans="1:5" x14ac:dyDescent="0.25">
      <c r="A2684" s="180" t="s">
        <v>5313</v>
      </c>
      <c r="B2684" s="181">
        <v>2640</v>
      </c>
      <c r="C2684" s="180" t="s">
        <v>5320</v>
      </c>
      <c r="D2684" s="180" t="s">
        <v>5315</v>
      </c>
      <c r="E2684" s="180"/>
    </row>
    <row r="2685" spans="1:5" x14ac:dyDescent="0.25">
      <c r="A2685" s="180" t="s">
        <v>5313</v>
      </c>
      <c r="B2685" s="181">
        <v>2640</v>
      </c>
      <c r="C2685" s="180" t="s">
        <v>5315</v>
      </c>
      <c r="D2685" s="180"/>
      <c r="E2685" s="180"/>
    </row>
    <row r="2686" spans="1:5" x14ac:dyDescent="0.25">
      <c r="A2686" s="180" t="s">
        <v>5313</v>
      </c>
      <c r="B2686" s="181">
        <v>2640</v>
      </c>
      <c r="C2686" s="180" t="s">
        <v>5321</v>
      </c>
      <c r="D2686" s="180" t="s">
        <v>5315</v>
      </c>
      <c r="E2686" s="180"/>
    </row>
    <row r="2687" spans="1:5" x14ac:dyDescent="0.25">
      <c r="A2687" s="180" t="s">
        <v>5322</v>
      </c>
      <c r="B2687" s="181">
        <v>2641</v>
      </c>
      <c r="C2687" s="180" t="s">
        <v>5323</v>
      </c>
      <c r="D2687" s="180" t="s">
        <v>5324</v>
      </c>
      <c r="E2687" s="180"/>
    </row>
    <row r="2688" spans="1:5" x14ac:dyDescent="0.25">
      <c r="A2688" s="180" t="s">
        <v>5322</v>
      </c>
      <c r="B2688" s="181">
        <v>2641</v>
      </c>
      <c r="C2688" s="180" t="s">
        <v>5325</v>
      </c>
      <c r="D2688" s="180" t="s">
        <v>5324</v>
      </c>
      <c r="E2688" s="180"/>
    </row>
    <row r="2689" spans="1:5" x14ac:dyDescent="0.25">
      <c r="A2689" s="180" t="s">
        <v>5322</v>
      </c>
      <c r="B2689" s="181">
        <v>2641</v>
      </c>
      <c r="C2689" s="180" t="s">
        <v>5326</v>
      </c>
      <c r="D2689" s="180" t="s">
        <v>5324</v>
      </c>
      <c r="E2689" s="180"/>
    </row>
    <row r="2690" spans="1:5" x14ac:dyDescent="0.25">
      <c r="A2690" s="180" t="s">
        <v>5322</v>
      </c>
      <c r="B2690" s="181">
        <v>2641</v>
      </c>
      <c r="C2690" s="180" t="s">
        <v>5327</v>
      </c>
      <c r="D2690" s="180" t="s">
        <v>5324</v>
      </c>
      <c r="E2690" s="180"/>
    </row>
    <row r="2691" spans="1:5" x14ac:dyDescent="0.25">
      <c r="A2691" s="180" t="s">
        <v>5322</v>
      </c>
      <c r="B2691" s="181">
        <v>2641</v>
      </c>
      <c r="C2691" s="180" t="s">
        <v>5324</v>
      </c>
      <c r="D2691" s="180"/>
      <c r="E2691" s="180"/>
    </row>
    <row r="2692" spans="1:5" x14ac:dyDescent="0.25">
      <c r="A2692" s="180" t="s">
        <v>5322</v>
      </c>
      <c r="B2692" s="181">
        <v>2641</v>
      </c>
      <c r="C2692" s="180" t="s">
        <v>5328</v>
      </c>
      <c r="D2692" s="180" t="s">
        <v>5324</v>
      </c>
      <c r="E2692" s="180"/>
    </row>
    <row r="2693" spans="1:5" x14ac:dyDescent="0.25">
      <c r="A2693" s="180" t="s">
        <v>5322</v>
      </c>
      <c r="B2693" s="181">
        <v>2641</v>
      </c>
      <c r="C2693" s="180" t="s">
        <v>5329</v>
      </c>
      <c r="D2693" s="180" t="s">
        <v>5324</v>
      </c>
      <c r="E2693" s="180"/>
    </row>
    <row r="2694" spans="1:5" x14ac:dyDescent="0.25">
      <c r="A2694" s="180" t="s">
        <v>5330</v>
      </c>
      <c r="B2694" s="181">
        <v>2642</v>
      </c>
      <c r="C2694" s="180" t="s">
        <v>5331</v>
      </c>
      <c r="D2694" s="180" t="s">
        <v>5332</v>
      </c>
      <c r="E2694" s="180"/>
    </row>
    <row r="2695" spans="1:5" x14ac:dyDescent="0.25">
      <c r="A2695" s="180" t="s">
        <v>5330</v>
      </c>
      <c r="B2695" s="181">
        <v>2642</v>
      </c>
      <c r="C2695" s="180" t="s">
        <v>5333</v>
      </c>
      <c r="D2695" s="180" t="s">
        <v>5332</v>
      </c>
      <c r="E2695" s="180"/>
    </row>
    <row r="2696" spans="1:5" x14ac:dyDescent="0.25">
      <c r="A2696" s="180" t="s">
        <v>5330</v>
      </c>
      <c r="B2696" s="181">
        <v>2642</v>
      </c>
      <c r="C2696" s="180" t="s">
        <v>5332</v>
      </c>
      <c r="D2696" s="180"/>
      <c r="E2696" s="180"/>
    </row>
    <row r="2697" spans="1:5" x14ac:dyDescent="0.25">
      <c r="A2697" s="180" t="s">
        <v>5330</v>
      </c>
      <c r="B2697" s="181">
        <v>2642</v>
      </c>
      <c r="C2697" s="180" t="s">
        <v>5334</v>
      </c>
      <c r="D2697" s="180" t="s">
        <v>5332</v>
      </c>
      <c r="E2697" s="180"/>
    </row>
    <row r="2698" spans="1:5" x14ac:dyDescent="0.25">
      <c r="A2698" s="180" t="s">
        <v>5335</v>
      </c>
      <c r="B2698" s="181">
        <v>2643</v>
      </c>
      <c r="C2698" s="180" t="s">
        <v>5336</v>
      </c>
      <c r="D2698" s="180" t="s">
        <v>5337</v>
      </c>
      <c r="E2698" s="180"/>
    </row>
    <row r="2699" spans="1:5" x14ac:dyDescent="0.25">
      <c r="A2699" s="180" t="s">
        <v>5335</v>
      </c>
      <c r="B2699" s="181">
        <v>2643</v>
      </c>
      <c r="C2699" s="180" t="s">
        <v>5338</v>
      </c>
      <c r="D2699" s="180" t="s">
        <v>5337</v>
      </c>
      <c r="E2699" s="180"/>
    </row>
    <row r="2700" spans="1:5" x14ac:dyDescent="0.25">
      <c r="A2700" s="180" t="s">
        <v>5335</v>
      </c>
      <c r="B2700" s="181">
        <v>2643</v>
      </c>
      <c r="C2700" s="180" t="s">
        <v>5339</v>
      </c>
      <c r="D2700" s="180" t="s">
        <v>5337</v>
      </c>
      <c r="E2700" s="180"/>
    </row>
    <row r="2701" spans="1:5" x14ac:dyDescent="0.25">
      <c r="A2701" s="180" t="s">
        <v>5335</v>
      </c>
      <c r="B2701" s="181">
        <v>2643</v>
      </c>
      <c r="C2701" s="180" t="s">
        <v>5340</v>
      </c>
      <c r="D2701" s="180" t="s">
        <v>5337</v>
      </c>
      <c r="E2701" s="180"/>
    </row>
    <row r="2702" spans="1:5" x14ac:dyDescent="0.25">
      <c r="A2702" s="180" t="s">
        <v>5335</v>
      </c>
      <c r="B2702" s="181">
        <v>2643</v>
      </c>
      <c r="C2702" s="180" t="s">
        <v>5341</v>
      </c>
      <c r="D2702" s="180" t="s">
        <v>5337</v>
      </c>
      <c r="E2702" s="180"/>
    </row>
    <row r="2703" spans="1:5" x14ac:dyDescent="0.25">
      <c r="A2703" s="180" t="s">
        <v>5335</v>
      </c>
      <c r="B2703" s="181">
        <v>2643</v>
      </c>
      <c r="C2703" s="180" t="s">
        <v>5337</v>
      </c>
      <c r="D2703" s="180"/>
      <c r="E2703" s="180"/>
    </row>
    <row r="2704" spans="1:5" x14ac:dyDescent="0.25">
      <c r="A2704" s="180" t="s">
        <v>5342</v>
      </c>
      <c r="B2704" s="181">
        <v>2644</v>
      </c>
      <c r="C2704" s="180" t="s">
        <v>5343</v>
      </c>
      <c r="D2704" s="180" t="s">
        <v>5344</v>
      </c>
      <c r="E2704" s="180"/>
    </row>
    <row r="2705" spans="1:5" x14ac:dyDescent="0.25">
      <c r="A2705" s="180" t="s">
        <v>5342</v>
      </c>
      <c r="B2705" s="181">
        <v>2644</v>
      </c>
      <c r="C2705" s="180" t="s">
        <v>5345</v>
      </c>
      <c r="D2705" s="180" t="s">
        <v>5344</v>
      </c>
      <c r="E2705" s="180"/>
    </row>
    <row r="2706" spans="1:5" x14ac:dyDescent="0.25">
      <c r="A2706" s="180" t="s">
        <v>5342</v>
      </c>
      <c r="B2706" s="181">
        <v>2644</v>
      </c>
      <c r="C2706" s="180" t="s">
        <v>5346</v>
      </c>
      <c r="D2706" s="180" t="s">
        <v>5344</v>
      </c>
      <c r="E2706" s="180"/>
    </row>
    <row r="2707" spans="1:5" x14ac:dyDescent="0.25">
      <c r="A2707" s="180" t="s">
        <v>5342</v>
      </c>
      <c r="B2707" s="181">
        <v>2644</v>
      </c>
      <c r="C2707" s="180" t="s">
        <v>5344</v>
      </c>
      <c r="D2707" s="180"/>
      <c r="E2707" s="180"/>
    </row>
    <row r="2708" spans="1:5" x14ac:dyDescent="0.25">
      <c r="A2708" s="180" t="s">
        <v>5342</v>
      </c>
      <c r="B2708" s="181">
        <v>2644</v>
      </c>
      <c r="C2708" s="180" t="s">
        <v>5347</v>
      </c>
      <c r="D2708" s="180" t="s">
        <v>5344</v>
      </c>
      <c r="E2708" s="180"/>
    </row>
    <row r="2709" spans="1:5" x14ac:dyDescent="0.25">
      <c r="A2709" s="180" t="s">
        <v>5348</v>
      </c>
      <c r="B2709" s="181">
        <v>2645</v>
      </c>
      <c r="C2709" s="180" t="s">
        <v>5349</v>
      </c>
      <c r="D2709" s="180" t="s">
        <v>5350</v>
      </c>
      <c r="E2709" s="180"/>
    </row>
    <row r="2710" spans="1:5" x14ac:dyDescent="0.25">
      <c r="A2710" s="180" t="s">
        <v>5348</v>
      </c>
      <c r="B2710" s="181">
        <v>2645</v>
      </c>
      <c r="C2710" s="180" t="s">
        <v>5351</v>
      </c>
      <c r="D2710" s="180" t="s">
        <v>5350</v>
      </c>
      <c r="E2710" s="180"/>
    </row>
    <row r="2711" spans="1:5" x14ac:dyDescent="0.25">
      <c r="A2711" s="180" t="s">
        <v>5348</v>
      </c>
      <c r="B2711" s="181">
        <v>2645</v>
      </c>
      <c r="C2711" s="180" t="s">
        <v>5352</v>
      </c>
      <c r="D2711" s="180" t="s">
        <v>5350</v>
      </c>
      <c r="E2711" s="180"/>
    </row>
    <row r="2712" spans="1:5" x14ac:dyDescent="0.25">
      <c r="A2712" s="180" t="s">
        <v>5348</v>
      </c>
      <c r="B2712" s="181">
        <v>2645</v>
      </c>
      <c r="C2712" s="180" t="s">
        <v>5350</v>
      </c>
      <c r="D2712" s="180"/>
      <c r="E2712" s="180"/>
    </row>
    <row r="2713" spans="1:5" x14ac:dyDescent="0.25">
      <c r="A2713" s="180" t="s">
        <v>5348</v>
      </c>
      <c r="B2713" s="181">
        <v>2645</v>
      </c>
      <c r="C2713" s="180" t="s">
        <v>5353</v>
      </c>
      <c r="D2713" s="180" t="s">
        <v>5350</v>
      </c>
      <c r="E2713" s="180"/>
    </row>
    <row r="2714" spans="1:5" x14ac:dyDescent="0.25">
      <c r="A2714" s="180" t="s">
        <v>5354</v>
      </c>
      <c r="B2714" s="181">
        <v>2646</v>
      </c>
      <c r="C2714" s="180" t="s">
        <v>5355</v>
      </c>
      <c r="D2714" s="180" t="s">
        <v>5356</v>
      </c>
      <c r="E2714" s="180"/>
    </row>
    <row r="2715" spans="1:5" x14ac:dyDescent="0.25">
      <c r="A2715" s="180" t="s">
        <v>5354</v>
      </c>
      <c r="B2715" s="181">
        <v>2646</v>
      </c>
      <c r="C2715" s="180" t="s">
        <v>5357</v>
      </c>
      <c r="D2715" s="180" t="s">
        <v>5356</v>
      </c>
      <c r="E2715" s="180"/>
    </row>
    <row r="2716" spans="1:5" x14ac:dyDescent="0.25">
      <c r="A2716" s="180" t="s">
        <v>5354</v>
      </c>
      <c r="B2716" s="181">
        <v>2646</v>
      </c>
      <c r="C2716" s="180" t="s">
        <v>5358</v>
      </c>
      <c r="D2716" s="180" t="s">
        <v>5356</v>
      </c>
      <c r="E2716" s="180"/>
    </row>
    <row r="2717" spans="1:5" x14ac:dyDescent="0.25">
      <c r="A2717" s="180" t="s">
        <v>5354</v>
      </c>
      <c r="B2717" s="181">
        <v>2646</v>
      </c>
      <c r="C2717" s="180" t="s">
        <v>5359</v>
      </c>
      <c r="D2717" s="180" t="s">
        <v>5356</v>
      </c>
      <c r="E2717" s="180"/>
    </row>
    <row r="2718" spans="1:5" x14ac:dyDescent="0.25">
      <c r="A2718" s="180" t="s">
        <v>5354</v>
      </c>
      <c r="B2718" s="181">
        <v>2646</v>
      </c>
      <c r="C2718" s="180" t="s">
        <v>5356</v>
      </c>
      <c r="D2718" s="180"/>
      <c r="E2718" s="180"/>
    </row>
    <row r="2719" spans="1:5" x14ac:dyDescent="0.25">
      <c r="A2719" s="180" t="s">
        <v>5354</v>
      </c>
      <c r="B2719" s="181">
        <v>2646</v>
      </c>
      <c r="C2719" s="180" t="s">
        <v>5360</v>
      </c>
      <c r="D2719" s="180" t="s">
        <v>5356</v>
      </c>
      <c r="E2719" s="180"/>
    </row>
    <row r="2720" spans="1:5" x14ac:dyDescent="0.25">
      <c r="A2720" s="180" t="s">
        <v>5354</v>
      </c>
      <c r="B2720" s="181">
        <v>2646</v>
      </c>
      <c r="C2720" s="180" t="s">
        <v>5361</v>
      </c>
      <c r="D2720" s="180" t="s">
        <v>5356</v>
      </c>
      <c r="E2720" s="180"/>
    </row>
    <row r="2721" spans="1:5" x14ac:dyDescent="0.25">
      <c r="A2721" s="180" t="s">
        <v>5362</v>
      </c>
      <c r="B2721" s="181">
        <v>2647</v>
      </c>
      <c r="C2721" s="180" t="s">
        <v>5363</v>
      </c>
      <c r="D2721" s="180"/>
      <c r="E2721" s="180"/>
    </row>
    <row r="2722" spans="1:5" x14ac:dyDescent="0.25">
      <c r="A2722" s="180" t="s">
        <v>5362</v>
      </c>
      <c r="B2722" s="181">
        <v>2647</v>
      </c>
      <c r="C2722" s="180" t="s">
        <v>5364</v>
      </c>
      <c r="D2722" s="180" t="s">
        <v>5363</v>
      </c>
      <c r="E2722" s="180"/>
    </row>
    <row r="2723" spans="1:5" x14ac:dyDescent="0.25">
      <c r="A2723" s="180" t="s">
        <v>5365</v>
      </c>
      <c r="B2723" s="181">
        <v>2648</v>
      </c>
      <c r="C2723" s="180" t="s">
        <v>5366</v>
      </c>
      <c r="D2723" s="180" t="s">
        <v>5367</v>
      </c>
      <c r="E2723" s="180"/>
    </row>
    <row r="2724" spans="1:5" x14ac:dyDescent="0.25">
      <c r="A2724" s="180" t="s">
        <v>5365</v>
      </c>
      <c r="B2724" s="181">
        <v>2648</v>
      </c>
      <c r="C2724" s="180" t="s">
        <v>5367</v>
      </c>
      <c r="D2724" s="180"/>
      <c r="E2724" s="180"/>
    </row>
    <row r="2725" spans="1:5" x14ac:dyDescent="0.25">
      <c r="A2725" s="180" t="s">
        <v>5368</v>
      </c>
      <c r="B2725" s="181">
        <v>2649</v>
      </c>
      <c r="C2725" s="180" t="s">
        <v>5369</v>
      </c>
      <c r="D2725" s="180" t="s">
        <v>5370</v>
      </c>
      <c r="E2725" s="180"/>
    </row>
    <row r="2726" spans="1:5" x14ac:dyDescent="0.25">
      <c r="A2726" s="180" t="s">
        <v>5368</v>
      </c>
      <c r="B2726" s="181">
        <v>2649</v>
      </c>
      <c r="C2726" s="180" t="s">
        <v>5370</v>
      </c>
      <c r="D2726" s="180"/>
      <c r="E2726" s="180"/>
    </row>
    <row r="2727" spans="1:5" x14ac:dyDescent="0.25">
      <c r="A2727" s="180" t="s">
        <v>5368</v>
      </c>
      <c r="B2727" s="181">
        <v>2649</v>
      </c>
      <c r="C2727" s="180" t="s">
        <v>5371</v>
      </c>
      <c r="D2727" s="180" t="s">
        <v>5370</v>
      </c>
      <c r="E2727" s="180"/>
    </row>
    <row r="2728" spans="1:5" x14ac:dyDescent="0.25">
      <c r="A2728" s="180" t="s">
        <v>5368</v>
      </c>
      <c r="B2728" s="181">
        <v>2649</v>
      </c>
      <c r="C2728" s="180" t="s">
        <v>5372</v>
      </c>
      <c r="D2728" s="180" t="s">
        <v>5370</v>
      </c>
      <c r="E2728" s="180"/>
    </row>
    <row r="2729" spans="1:5" x14ac:dyDescent="0.25">
      <c r="A2729" s="180" t="s">
        <v>5368</v>
      </c>
      <c r="B2729" s="181">
        <v>2650</v>
      </c>
      <c r="C2729" s="180" t="s">
        <v>5373</v>
      </c>
      <c r="D2729" s="180" t="s">
        <v>5374</v>
      </c>
      <c r="E2729" s="180"/>
    </row>
    <row r="2730" spans="1:5" x14ac:dyDescent="0.25">
      <c r="A2730" s="180" t="s">
        <v>5368</v>
      </c>
      <c r="B2730" s="181">
        <v>2650</v>
      </c>
      <c r="C2730" s="180" t="s">
        <v>5374</v>
      </c>
      <c r="D2730" s="180"/>
      <c r="E2730" s="180"/>
    </row>
    <row r="2731" spans="1:5" x14ac:dyDescent="0.25">
      <c r="A2731" s="180" t="s">
        <v>5368</v>
      </c>
      <c r="B2731" s="181">
        <v>2650</v>
      </c>
      <c r="C2731" s="180" t="s">
        <v>5375</v>
      </c>
      <c r="D2731" s="180" t="s">
        <v>5374</v>
      </c>
      <c r="E2731" s="180"/>
    </row>
    <row r="2732" spans="1:5" x14ac:dyDescent="0.25">
      <c r="A2732" s="180" t="s">
        <v>5368</v>
      </c>
      <c r="B2732" s="181">
        <v>2650</v>
      </c>
      <c r="C2732" s="180" t="s">
        <v>5376</v>
      </c>
      <c r="D2732" s="180" t="s">
        <v>5374</v>
      </c>
      <c r="E2732" s="180"/>
    </row>
    <row r="2733" spans="1:5" x14ac:dyDescent="0.25">
      <c r="A2733" s="180" t="s">
        <v>5368</v>
      </c>
      <c r="B2733" s="181">
        <v>2651</v>
      </c>
      <c r="C2733" s="180" t="s">
        <v>5377</v>
      </c>
      <c r="D2733" s="180" t="s">
        <v>5378</v>
      </c>
      <c r="E2733" s="180"/>
    </row>
    <row r="2734" spans="1:5" x14ac:dyDescent="0.25">
      <c r="A2734" s="180" t="s">
        <v>5368</v>
      </c>
      <c r="B2734" s="181">
        <v>2651</v>
      </c>
      <c r="C2734" s="180" t="s">
        <v>5379</v>
      </c>
      <c r="D2734" s="180" t="s">
        <v>5378</v>
      </c>
      <c r="E2734" s="180"/>
    </row>
    <row r="2735" spans="1:5" x14ac:dyDescent="0.25">
      <c r="A2735" s="180" t="s">
        <v>5368</v>
      </c>
      <c r="B2735" s="181">
        <v>2651</v>
      </c>
      <c r="C2735" s="180" t="s">
        <v>5378</v>
      </c>
      <c r="D2735" s="180"/>
      <c r="E2735" s="180"/>
    </row>
    <row r="2736" spans="1:5" x14ac:dyDescent="0.25">
      <c r="A2736" s="180" t="s">
        <v>5368</v>
      </c>
      <c r="B2736" s="181">
        <v>2651</v>
      </c>
      <c r="C2736" s="180" t="s">
        <v>5380</v>
      </c>
      <c r="D2736" s="180" t="s">
        <v>5378</v>
      </c>
      <c r="E2736" s="180"/>
    </row>
    <row r="2737" spans="1:5" x14ac:dyDescent="0.25">
      <c r="A2737" s="180" t="s">
        <v>5368</v>
      </c>
      <c r="B2737" s="181">
        <v>2651</v>
      </c>
      <c r="C2737" s="180" t="s">
        <v>5381</v>
      </c>
      <c r="D2737" s="180" t="s">
        <v>5378</v>
      </c>
      <c r="E2737" s="180"/>
    </row>
    <row r="2738" spans="1:5" x14ac:dyDescent="0.25">
      <c r="A2738" s="180" t="s">
        <v>5382</v>
      </c>
      <c r="B2738" s="181">
        <v>2652</v>
      </c>
      <c r="C2738" s="180" t="s">
        <v>5383</v>
      </c>
      <c r="D2738" s="180"/>
      <c r="E2738" s="180"/>
    </row>
    <row r="2739" spans="1:5" x14ac:dyDescent="0.25">
      <c r="A2739" s="180" t="s">
        <v>5382</v>
      </c>
      <c r="B2739" s="181">
        <v>2652</v>
      </c>
      <c r="C2739" s="180" t="s">
        <v>5384</v>
      </c>
      <c r="D2739" s="180" t="s">
        <v>5383</v>
      </c>
      <c r="E2739" s="180"/>
    </row>
    <row r="2740" spans="1:5" x14ac:dyDescent="0.25">
      <c r="A2740" s="180" t="s">
        <v>5382</v>
      </c>
      <c r="B2740" s="181">
        <v>2653</v>
      </c>
      <c r="C2740" s="180" t="s">
        <v>5385</v>
      </c>
      <c r="D2740" s="180"/>
      <c r="E2740" s="180"/>
    </row>
    <row r="2741" spans="1:5" x14ac:dyDescent="0.25">
      <c r="A2741" s="180" t="s">
        <v>5382</v>
      </c>
      <c r="B2741" s="181">
        <v>2653</v>
      </c>
      <c r="C2741" s="180" t="s">
        <v>5386</v>
      </c>
      <c r="D2741" s="180" t="s">
        <v>5385</v>
      </c>
      <c r="E2741" s="180"/>
    </row>
    <row r="2742" spans="1:5" x14ac:dyDescent="0.25">
      <c r="A2742" s="180" t="s">
        <v>5382</v>
      </c>
      <c r="B2742" s="181">
        <v>2654</v>
      </c>
      <c r="C2742" s="180" t="s">
        <v>5387</v>
      </c>
      <c r="D2742" s="180"/>
      <c r="E2742" s="180"/>
    </row>
    <row r="2743" spans="1:5" x14ac:dyDescent="0.25">
      <c r="A2743" s="180" t="s">
        <v>5382</v>
      </c>
      <c r="B2743" s="181">
        <v>2654</v>
      </c>
      <c r="C2743" s="180" t="s">
        <v>5388</v>
      </c>
      <c r="D2743" s="180" t="s">
        <v>5387</v>
      </c>
      <c r="E2743" s="180"/>
    </row>
    <row r="2744" spans="1:5" x14ac:dyDescent="0.25">
      <c r="A2744" s="180" t="s">
        <v>5389</v>
      </c>
      <c r="B2744" s="181">
        <v>2655</v>
      </c>
      <c r="C2744" s="180" t="s">
        <v>5390</v>
      </c>
      <c r="D2744" s="180" t="s">
        <v>5391</v>
      </c>
      <c r="E2744" s="180"/>
    </row>
    <row r="2745" spans="1:5" x14ac:dyDescent="0.25">
      <c r="A2745" s="180" t="s">
        <v>5389</v>
      </c>
      <c r="B2745" s="181">
        <v>2655</v>
      </c>
      <c r="C2745" s="180" t="s">
        <v>5392</v>
      </c>
      <c r="D2745" s="180" t="s">
        <v>5391</v>
      </c>
      <c r="E2745" s="180"/>
    </row>
    <row r="2746" spans="1:5" x14ac:dyDescent="0.25">
      <c r="A2746" s="180" t="s">
        <v>5389</v>
      </c>
      <c r="B2746" s="181">
        <v>2655</v>
      </c>
      <c r="C2746" s="180" t="s">
        <v>5393</v>
      </c>
      <c r="D2746" s="180" t="s">
        <v>5391</v>
      </c>
      <c r="E2746" s="180"/>
    </row>
    <row r="2747" spans="1:5" x14ac:dyDescent="0.25">
      <c r="A2747" s="180" t="s">
        <v>5389</v>
      </c>
      <c r="B2747" s="181">
        <v>2655</v>
      </c>
      <c r="C2747" s="180" t="s">
        <v>5394</v>
      </c>
      <c r="D2747" s="180" t="s">
        <v>5391</v>
      </c>
      <c r="E2747" s="180"/>
    </row>
    <row r="2748" spans="1:5" x14ac:dyDescent="0.25">
      <c r="A2748" s="180" t="s">
        <v>5389</v>
      </c>
      <c r="B2748" s="181">
        <v>2655</v>
      </c>
      <c r="C2748" s="180" t="s">
        <v>5395</v>
      </c>
      <c r="D2748" s="180" t="s">
        <v>5391</v>
      </c>
      <c r="E2748" s="180"/>
    </row>
    <row r="2749" spans="1:5" x14ac:dyDescent="0.25">
      <c r="A2749" s="180" t="s">
        <v>5389</v>
      </c>
      <c r="B2749" s="181">
        <v>2655</v>
      </c>
      <c r="C2749" s="180" t="s">
        <v>5391</v>
      </c>
      <c r="D2749" s="180"/>
      <c r="E2749" s="180"/>
    </row>
    <row r="2750" spans="1:5" x14ac:dyDescent="0.25">
      <c r="A2750" s="180" t="s">
        <v>5396</v>
      </c>
      <c r="B2750" s="181">
        <v>2656</v>
      </c>
      <c r="C2750" s="180" t="s">
        <v>5397</v>
      </c>
      <c r="D2750" s="180" t="s">
        <v>5398</v>
      </c>
      <c r="E2750" s="180"/>
    </row>
    <row r="2751" spans="1:5" x14ac:dyDescent="0.25">
      <c r="A2751" s="180" t="s">
        <v>5396</v>
      </c>
      <c r="B2751" s="181">
        <v>2656</v>
      </c>
      <c r="C2751" s="180" t="s">
        <v>5399</v>
      </c>
      <c r="D2751" s="180" t="s">
        <v>5398</v>
      </c>
      <c r="E2751" s="180"/>
    </row>
    <row r="2752" spans="1:5" x14ac:dyDescent="0.25">
      <c r="A2752" s="180" t="s">
        <v>5396</v>
      </c>
      <c r="B2752" s="181">
        <v>2656</v>
      </c>
      <c r="C2752" s="180" t="s">
        <v>5400</v>
      </c>
      <c r="D2752" s="180" t="s">
        <v>5398</v>
      </c>
      <c r="E2752" s="180"/>
    </row>
    <row r="2753" spans="1:5" x14ac:dyDescent="0.25">
      <c r="A2753" s="180" t="s">
        <v>5396</v>
      </c>
      <c r="B2753" s="181">
        <v>2656</v>
      </c>
      <c r="C2753" s="180" t="s">
        <v>5401</v>
      </c>
      <c r="D2753" s="180" t="s">
        <v>5398</v>
      </c>
      <c r="E2753" s="180"/>
    </row>
    <row r="2754" spans="1:5" x14ac:dyDescent="0.25">
      <c r="A2754" s="180" t="s">
        <v>5396</v>
      </c>
      <c r="B2754" s="181">
        <v>2656</v>
      </c>
      <c r="C2754" s="180" t="s">
        <v>5402</v>
      </c>
      <c r="D2754" s="180" t="s">
        <v>5398</v>
      </c>
      <c r="E2754" s="180"/>
    </row>
    <row r="2755" spans="1:5" x14ac:dyDescent="0.25">
      <c r="A2755" s="180" t="s">
        <v>5396</v>
      </c>
      <c r="B2755" s="181">
        <v>2656</v>
      </c>
      <c r="C2755" s="180" t="s">
        <v>5398</v>
      </c>
      <c r="D2755" s="180"/>
      <c r="E2755" s="180"/>
    </row>
    <row r="2756" spans="1:5" x14ac:dyDescent="0.25">
      <c r="A2756" s="180" t="s">
        <v>5396</v>
      </c>
      <c r="B2756" s="181">
        <v>2656</v>
      </c>
      <c r="C2756" s="180" t="s">
        <v>5403</v>
      </c>
      <c r="D2756" s="180" t="s">
        <v>5398</v>
      </c>
      <c r="E2756" s="180"/>
    </row>
    <row r="2757" spans="1:5" x14ac:dyDescent="0.25">
      <c r="A2757" s="180" t="s">
        <v>5396</v>
      </c>
      <c r="B2757" s="181">
        <v>2656</v>
      </c>
      <c r="C2757" s="180" t="s">
        <v>5404</v>
      </c>
      <c r="D2757" s="180" t="s">
        <v>5398</v>
      </c>
      <c r="E2757" s="180"/>
    </row>
    <row r="2758" spans="1:5" x14ac:dyDescent="0.25">
      <c r="A2758" s="180" t="s">
        <v>5405</v>
      </c>
      <c r="B2758" s="181">
        <v>2657</v>
      </c>
      <c r="C2758" s="180" t="s">
        <v>5406</v>
      </c>
      <c r="D2758" s="180" t="s">
        <v>5407</v>
      </c>
      <c r="E2758" s="180"/>
    </row>
    <row r="2759" spans="1:5" x14ac:dyDescent="0.25">
      <c r="A2759" s="180" t="s">
        <v>5405</v>
      </c>
      <c r="B2759" s="181">
        <v>2657</v>
      </c>
      <c r="C2759" s="180" t="s">
        <v>5407</v>
      </c>
      <c r="D2759" s="180"/>
      <c r="E2759" s="180"/>
    </row>
    <row r="2760" spans="1:5" x14ac:dyDescent="0.25">
      <c r="A2760" s="180" t="s">
        <v>5405</v>
      </c>
      <c r="B2760" s="181">
        <v>2657</v>
      </c>
      <c r="C2760" s="180" t="s">
        <v>5408</v>
      </c>
      <c r="D2760" s="180" t="s">
        <v>5407</v>
      </c>
      <c r="E2760" s="180"/>
    </row>
    <row r="2761" spans="1:5" x14ac:dyDescent="0.25">
      <c r="A2761" s="180" t="s">
        <v>5409</v>
      </c>
      <c r="B2761" s="181">
        <v>2658</v>
      </c>
      <c r="C2761" s="180" t="s">
        <v>5410</v>
      </c>
      <c r="D2761" s="180" t="s">
        <v>5411</v>
      </c>
      <c r="E2761" s="180"/>
    </row>
    <row r="2762" spans="1:5" x14ac:dyDescent="0.25">
      <c r="A2762" s="180" t="s">
        <v>5409</v>
      </c>
      <c r="B2762" s="181">
        <v>2658</v>
      </c>
      <c r="C2762" s="180" t="s">
        <v>5411</v>
      </c>
      <c r="D2762" s="180"/>
      <c r="E2762" s="180"/>
    </row>
    <row r="2763" spans="1:5" x14ac:dyDescent="0.25">
      <c r="A2763" s="180" t="s">
        <v>5409</v>
      </c>
      <c r="B2763" s="181">
        <v>2658</v>
      </c>
      <c r="C2763" s="180" t="s">
        <v>5412</v>
      </c>
      <c r="D2763" s="180" t="s">
        <v>5411</v>
      </c>
      <c r="E2763" s="180"/>
    </row>
    <row r="2764" spans="1:5" x14ac:dyDescent="0.25">
      <c r="A2764" s="180" t="s">
        <v>5413</v>
      </c>
      <c r="B2764" s="181">
        <v>2659</v>
      </c>
      <c r="C2764" s="180" t="s">
        <v>5414</v>
      </c>
      <c r="D2764" s="180"/>
      <c r="E2764" s="180"/>
    </row>
    <row r="2765" spans="1:5" x14ac:dyDescent="0.25">
      <c r="A2765" s="180" t="s">
        <v>5413</v>
      </c>
      <c r="B2765" s="181">
        <v>2659</v>
      </c>
      <c r="C2765" s="180" t="s">
        <v>5415</v>
      </c>
      <c r="D2765" s="180" t="s">
        <v>5414</v>
      </c>
      <c r="E2765" s="180"/>
    </row>
    <row r="2766" spans="1:5" x14ac:dyDescent="0.25">
      <c r="A2766" s="180" t="s">
        <v>5413</v>
      </c>
      <c r="B2766" s="181">
        <v>2659</v>
      </c>
      <c r="C2766" s="180" t="s">
        <v>5416</v>
      </c>
      <c r="D2766" s="180" t="s">
        <v>5414</v>
      </c>
      <c r="E2766" s="180"/>
    </row>
    <row r="2767" spans="1:5" x14ac:dyDescent="0.25">
      <c r="A2767" s="180" t="s">
        <v>5413</v>
      </c>
      <c r="B2767" s="181">
        <v>2659</v>
      </c>
      <c r="C2767" s="180" t="s">
        <v>5417</v>
      </c>
      <c r="D2767" s="180" t="s">
        <v>5414</v>
      </c>
      <c r="E2767" s="180"/>
    </row>
    <row r="2768" spans="1:5" x14ac:dyDescent="0.25">
      <c r="A2768" s="180" t="s">
        <v>5418</v>
      </c>
      <c r="B2768" s="181">
        <v>2660</v>
      </c>
      <c r="C2768" s="180" t="s">
        <v>5419</v>
      </c>
      <c r="D2768" s="180"/>
      <c r="E2768" s="180"/>
    </row>
    <row r="2769" spans="1:5" x14ac:dyDescent="0.25">
      <c r="A2769" s="180" t="s">
        <v>5418</v>
      </c>
      <c r="B2769" s="181">
        <v>2660</v>
      </c>
      <c r="C2769" s="180" t="s">
        <v>5420</v>
      </c>
      <c r="D2769" s="180" t="s">
        <v>5419</v>
      </c>
      <c r="E2769" s="180"/>
    </row>
    <row r="2770" spans="1:5" x14ac:dyDescent="0.25">
      <c r="A2770" s="180" t="s">
        <v>5421</v>
      </c>
      <c r="B2770" s="181">
        <v>2661</v>
      </c>
      <c r="C2770" s="180" t="s">
        <v>5422</v>
      </c>
      <c r="D2770" s="180" t="s">
        <v>5423</v>
      </c>
      <c r="E2770" s="180"/>
    </row>
    <row r="2771" spans="1:5" x14ac:dyDescent="0.25">
      <c r="A2771" s="180" t="s">
        <v>5421</v>
      </c>
      <c r="B2771" s="181">
        <v>2661</v>
      </c>
      <c r="C2771" s="180" t="s">
        <v>5423</v>
      </c>
      <c r="D2771" s="180"/>
      <c r="E2771" s="180"/>
    </row>
    <row r="2772" spans="1:5" x14ac:dyDescent="0.25">
      <c r="A2772" s="180" t="s">
        <v>5421</v>
      </c>
      <c r="B2772" s="181">
        <v>2661</v>
      </c>
      <c r="C2772" s="180" t="s">
        <v>5424</v>
      </c>
      <c r="D2772" s="180" t="s">
        <v>5423</v>
      </c>
      <c r="E2772" s="180"/>
    </row>
    <row r="2773" spans="1:5" x14ac:dyDescent="0.25">
      <c r="A2773" s="180" t="s">
        <v>5421</v>
      </c>
      <c r="B2773" s="181">
        <v>2662</v>
      </c>
      <c r="C2773" s="180" t="s">
        <v>5425</v>
      </c>
      <c r="D2773" s="180" t="s">
        <v>5426</v>
      </c>
      <c r="E2773" s="180"/>
    </row>
    <row r="2774" spans="1:5" x14ac:dyDescent="0.25">
      <c r="A2774" s="180" t="s">
        <v>5421</v>
      </c>
      <c r="B2774" s="181">
        <v>2662</v>
      </c>
      <c r="C2774" s="180" t="s">
        <v>5426</v>
      </c>
      <c r="D2774" s="180"/>
      <c r="E2774" s="180"/>
    </row>
    <row r="2775" spans="1:5" x14ac:dyDescent="0.25">
      <c r="A2775" s="180" t="s">
        <v>5421</v>
      </c>
      <c r="B2775" s="181">
        <v>2662</v>
      </c>
      <c r="C2775" s="180" t="s">
        <v>5427</v>
      </c>
      <c r="D2775" s="180" t="s">
        <v>5426</v>
      </c>
      <c r="E2775" s="180"/>
    </row>
    <row r="2776" spans="1:5" x14ac:dyDescent="0.25">
      <c r="A2776" s="180" t="s">
        <v>5421</v>
      </c>
      <c r="B2776" s="181">
        <v>2663</v>
      </c>
      <c r="C2776" s="180" t="s">
        <v>5428</v>
      </c>
      <c r="D2776" s="180"/>
      <c r="E2776" s="180"/>
    </row>
    <row r="2777" spans="1:5" x14ac:dyDescent="0.25">
      <c r="A2777" s="180" t="s">
        <v>5421</v>
      </c>
      <c r="B2777" s="181">
        <v>2663</v>
      </c>
      <c r="C2777" s="180" t="s">
        <v>5429</v>
      </c>
      <c r="D2777" s="180" t="s">
        <v>5428</v>
      </c>
      <c r="E2777" s="180"/>
    </row>
    <row r="2778" spans="1:5" x14ac:dyDescent="0.25">
      <c r="A2778" s="180" t="s">
        <v>5421</v>
      </c>
      <c r="B2778" s="181">
        <v>2663</v>
      </c>
      <c r="C2778" s="180" t="s">
        <v>5430</v>
      </c>
      <c r="D2778" s="180" t="s">
        <v>5428</v>
      </c>
      <c r="E2778" s="180"/>
    </row>
    <row r="2779" spans="1:5" x14ac:dyDescent="0.25">
      <c r="A2779" s="180" t="s">
        <v>5431</v>
      </c>
      <c r="B2779" s="181">
        <v>2664</v>
      </c>
      <c r="C2779" s="180" t="s">
        <v>5432</v>
      </c>
      <c r="D2779" s="180" t="s">
        <v>5433</v>
      </c>
      <c r="E2779" s="180"/>
    </row>
    <row r="2780" spans="1:5" x14ac:dyDescent="0.25">
      <c r="A2780" s="180" t="s">
        <v>5431</v>
      </c>
      <c r="B2780" s="181">
        <v>2664</v>
      </c>
      <c r="C2780" s="180" t="s">
        <v>5434</v>
      </c>
      <c r="D2780" s="180" t="s">
        <v>5433</v>
      </c>
      <c r="E2780" s="180"/>
    </row>
    <row r="2781" spans="1:5" x14ac:dyDescent="0.25">
      <c r="A2781" s="180" t="s">
        <v>5431</v>
      </c>
      <c r="B2781" s="181">
        <v>2664</v>
      </c>
      <c r="C2781" s="180" t="s">
        <v>5435</v>
      </c>
      <c r="D2781" s="180" t="s">
        <v>5433</v>
      </c>
      <c r="E2781" s="180"/>
    </row>
    <row r="2782" spans="1:5" x14ac:dyDescent="0.25">
      <c r="A2782" s="180" t="s">
        <v>5431</v>
      </c>
      <c r="B2782" s="181">
        <v>2664</v>
      </c>
      <c r="C2782" s="180" t="s">
        <v>5436</v>
      </c>
      <c r="D2782" s="180" t="s">
        <v>5433</v>
      </c>
      <c r="E2782" s="180"/>
    </row>
    <row r="2783" spans="1:5" x14ac:dyDescent="0.25">
      <c r="A2783" s="180" t="s">
        <v>5431</v>
      </c>
      <c r="B2783" s="181">
        <v>2664</v>
      </c>
      <c r="C2783" s="180" t="s">
        <v>5437</v>
      </c>
      <c r="D2783" s="180" t="s">
        <v>5433</v>
      </c>
      <c r="E2783" s="180"/>
    </row>
    <row r="2784" spans="1:5" x14ac:dyDescent="0.25">
      <c r="A2784" s="180" t="s">
        <v>5431</v>
      </c>
      <c r="B2784" s="181">
        <v>2664</v>
      </c>
      <c r="C2784" s="180" t="s">
        <v>5438</v>
      </c>
      <c r="D2784" s="180" t="s">
        <v>5433</v>
      </c>
      <c r="E2784" s="180"/>
    </row>
    <row r="2785" spans="1:5" x14ac:dyDescent="0.25">
      <c r="A2785" s="180" t="s">
        <v>5431</v>
      </c>
      <c r="B2785" s="181">
        <v>2664</v>
      </c>
      <c r="C2785" s="180" t="s">
        <v>5439</v>
      </c>
      <c r="D2785" s="180" t="s">
        <v>5433</v>
      </c>
      <c r="E2785" s="180"/>
    </row>
    <row r="2786" spans="1:5" x14ac:dyDescent="0.25">
      <c r="A2786" s="180" t="s">
        <v>5431</v>
      </c>
      <c r="B2786" s="181">
        <v>2664</v>
      </c>
      <c r="C2786" s="180" t="s">
        <v>5433</v>
      </c>
      <c r="D2786" s="180"/>
      <c r="E2786" s="180"/>
    </row>
    <row r="2787" spans="1:5" x14ac:dyDescent="0.25">
      <c r="A2787" s="180" t="s">
        <v>5431</v>
      </c>
      <c r="B2787" s="181">
        <v>2664</v>
      </c>
      <c r="C2787" s="180" t="s">
        <v>5440</v>
      </c>
      <c r="D2787" s="180" t="s">
        <v>5433</v>
      </c>
      <c r="E2787" s="180"/>
    </row>
    <row r="2788" spans="1:5" x14ac:dyDescent="0.25">
      <c r="A2788" s="180" t="s">
        <v>5441</v>
      </c>
      <c r="B2788" s="181">
        <v>2665</v>
      </c>
      <c r="C2788" s="180" t="s">
        <v>5442</v>
      </c>
      <c r="D2788" s="180" t="s">
        <v>5443</v>
      </c>
      <c r="E2788" s="180"/>
    </row>
    <row r="2789" spans="1:5" x14ac:dyDescent="0.25">
      <c r="A2789" s="180" t="s">
        <v>5441</v>
      </c>
      <c r="B2789" s="181">
        <v>2665</v>
      </c>
      <c r="C2789" s="180" t="s">
        <v>5444</v>
      </c>
      <c r="D2789" s="180" t="s">
        <v>5443</v>
      </c>
      <c r="E2789" s="180"/>
    </row>
    <row r="2790" spans="1:5" x14ac:dyDescent="0.25">
      <c r="A2790" s="180" t="s">
        <v>5441</v>
      </c>
      <c r="B2790" s="181">
        <v>2665</v>
      </c>
      <c r="C2790" s="180" t="s">
        <v>5445</v>
      </c>
      <c r="D2790" s="180" t="s">
        <v>5443</v>
      </c>
      <c r="E2790" s="180"/>
    </row>
    <row r="2791" spans="1:5" x14ac:dyDescent="0.25">
      <c r="A2791" s="180" t="s">
        <v>5441</v>
      </c>
      <c r="B2791" s="181">
        <v>2665</v>
      </c>
      <c r="C2791" s="180" t="s">
        <v>5443</v>
      </c>
      <c r="D2791" s="180"/>
      <c r="E2791" s="180"/>
    </row>
    <row r="2792" spans="1:5" x14ac:dyDescent="0.25">
      <c r="A2792" s="180" t="s">
        <v>5441</v>
      </c>
      <c r="B2792" s="181">
        <v>2665</v>
      </c>
      <c r="C2792" s="180" t="s">
        <v>5446</v>
      </c>
      <c r="D2792" s="180" t="s">
        <v>5443</v>
      </c>
      <c r="E2792" s="180"/>
    </row>
    <row r="2793" spans="1:5" x14ac:dyDescent="0.25">
      <c r="A2793" s="180" t="s">
        <v>5441</v>
      </c>
      <c r="B2793" s="181">
        <v>2665</v>
      </c>
      <c r="C2793" s="180" t="s">
        <v>5447</v>
      </c>
      <c r="D2793" s="180" t="s">
        <v>5443</v>
      </c>
      <c r="E2793" s="180"/>
    </row>
    <row r="2794" spans="1:5" x14ac:dyDescent="0.25">
      <c r="A2794" s="180" t="s">
        <v>5441</v>
      </c>
      <c r="B2794" s="181">
        <v>2665</v>
      </c>
      <c r="C2794" s="180" t="s">
        <v>5448</v>
      </c>
      <c r="D2794" s="180" t="s">
        <v>5443</v>
      </c>
      <c r="E2794" s="180"/>
    </row>
    <row r="2795" spans="1:5" x14ac:dyDescent="0.25">
      <c r="A2795" s="180" t="s">
        <v>5449</v>
      </c>
      <c r="B2795" s="181">
        <v>2666</v>
      </c>
      <c r="C2795" s="180" t="s">
        <v>5450</v>
      </c>
      <c r="D2795" s="180" t="s">
        <v>5451</v>
      </c>
      <c r="E2795" s="180"/>
    </row>
    <row r="2796" spans="1:5" x14ac:dyDescent="0.25">
      <c r="A2796" s="180" t="s">
        <v>5449</v>
      </c>
      <c r="B2796" s="181">
        <v>2666</v>
      </c>
      <c r="C2796" s="180" t="s">
        <v>5452</v>
      </c>
      <c r="D2796" s="180" t="s">
        <v>5451</v>
      </c>
      <c r="E2796" s="180"/>
    </row>
    <row r="2797" spans="1:5" x14ac:dyDescent="0.25">
      <c r="A2797" s="180" t="s">
        <v>5449</v>
      </c>
      <c r="B2797" s="181">
        <v>2666</v>
      </c>
      <c r="C2797" s="180" t="s">
        <v>5453</v>
      </c>
      <c r="D2797" s="180" t="s">
        <v>5451</v>
      </c>
      <c r="E2797" s="180"/>
    </row>
    <row r="2798" spans="1:5" x14ac:dyDescent="0.25">
      <c r="A2798" s="180" t="s">
        <v>5449</v>
      </c>
      <c r="B2798" s="181">
        <v>2666</v>
      </c>
      <c r="C2798" s="180" t="s">
        <v>5451</v>
      </c>
      <c r="D2798" s="180"/>
      <c r="E2798" s="180"/>
    </row>
    <row r="2799" spans="1:5" x14ac:dyDescent="0.25">
      <c r="A2799" s="180" t="s">
        <v>5454</v>
      </c>
      <c r="B2799" s="181">
        <v>2667</v>
      </c>
      <c r="C2799" s="180" t="s">
        <v>5455</v>
      </c>
      <c r="D2799" s="180" t="s">
        <v>5456</v>
      </c>
      <c r="E2799" s="180"/>
    </row>
    <row r="2800" spans="1:5" x14ac:dyDescent="0.25">
      <c r="A2800" s="180" t="s">
        <v>5454</v>
      </c>
      <c r="B2800" s="181">
        <v>2667</v>
      </c>
      <c r="C2800" s="180" t="s">
        <v>5457</v>
      </c>
      <c r="D2800" s="180" t="s">
        <v>5456</v>
      </c>
      <c r="E2800" s="180"/>
    </row>
    <row r="2801" spans="1:5" x14ac:dyDescent="0.25">
      <c r="A2801" s="180" t="s">
        <v>5454</v>
      </c>
      <c r="B2801" s="181">
        <v>2667</v>
      </c>
      <c r="C2801" s="180" t="s">
        <v>5458</v>
      </c>
      <c r="D2801" s="180" t="s">
        <v>5456</v>
      </c>
      <c r="E2801" s="180"/>
    </row>
    <row r="2802" spans="1:5" x14ac:dyDescent="0.25">
      <c r="A2802" s="180" t="s">
        <v>5454</v>
      </c>
      <c r="B2802" s="181">
        <v>2667</v>
      </c>
      <c r="C2802" s="180" t="s">
        <v>5456</v>
      </c>
      <c r="D2802" s="180"/>
      <c r="E2802" s="180"/>
    </row>
    <row r="2803" spans="1:5" x14ac:dyDescent="0.25">
      <c r="A2803" s="180" t="s">
        <v>5454</v>
      </c>
      <c r="B2803" s="181">
        <v>2667</v>
      </c>
      <c r="C2803" s="180" t="s">
        <v>5459</v>
      </c>
      <c r="D2803" s="180" t="s">
        <v>5456</v>
      </c>
      <c r="E2803" s="180"/>
    </row>
    <row r="2804" spans="1:5" x14ac:dyDescent="0.25">
      <c r="A2804" s="180" t="s">
        <v>5460</v>
      </c>
      <c r="B2804" s="181">
        <v>2668</v>
      </c>
      <c r="C2804" s="180" t="s">
        <v>5461</v>
      </c>
      <c r="D2804" s="180" t="s">
        <v>5462</v>
      </c>
      <c r="E2804" s="180"/>
    </row>
    <row r="2805" spans="1:5" x14ac:dyDescent="0.25">
      <c r="A2805" s="180" t="s">
        <v>5460</v>
      </c>
      <c r="B2805" s="181">
        <v>2668</v>
      </c>
      <c r="C2805" s="180" t="s">
        <v>5463</v>
      </c>
      <c r="D2805" s="180" t="s">
        <v>5462</v>
      </c>
      <c r="E2805" s="180"/>
    </row>
    <row r="2806" spans="1:5" x14ac:dyDescent="0.25">
      <c r="A2806" s="180" t="s">
        <v>5460</v>
      </c>
      <c r="B2806" s="181">
        <v>2668</v>
      </c>
      <c r="C2806" s="180" t="s">
        <v>5464</v>
      </c>
      <c r="D2806" s="180" t="s">
        <v>5462</v>
      </c>
      <c r="E2806" s="180"/>
    </row>
    <row r="2807" spans="1:5" x14ac:dyDescent="0.25">
      <c r="A2807" s="180" t="s">
        <v>5460</v>
      </c>
      <c r="B2807" s="181">
        <v>2668</v>
      </c>
      <c r="C2807" s="180" t="s">
        <v>5465</v>
      </c>
      <c r="D2807" s="180" t="s">
        <v>5462</v>
      </c>
      <c r="E2807" s="180"/>
    </row>
    <row r="2808" spans="1:5" x14ac:dyDescent="0.25">
      <c r="A2808" s="180" t="s">
        <v>5460</v>
      </c>
      <c r="B2808" s="181">
        <v>2668</v>
      </c>
      <c r="C2808" s="180" t="s">
        <v>5462</v>
      </c>
      <c r="D2808" s="180"/>
      <c r="E2808" s="180"/>
    </row>
    <row r="2809" spans="1:5" x14ac:dyDescent="0.25">
      <c r="A2809" s="180" t="s">
        <v>5460</v>
      </c>
      <c r="B2809" s="181">
        <v>2668</v>
      </c>
      <c r="C2809" s="180" t="s">
        <v>5466</v>
      </c>
      <c r="D2809" s="180" t="s">
        <v>5462</v>
      </c>
      <c r="E2809" s="180"/>
    </row>
    <row r="2810" spans="1:5" x14ac:dyDescent="0.25">
      <c r="A2810" s="180" t="s">
        <v>5467</v>
      </c>
      <c r="B2810" s="181">
        <v>2669</v>
      </c>
      <c r="C2810" s="180" t="s">
        <v>5468</v>
      </c>
      <c r="D2810" s="180" t="s">
        <v>5469</v>
      </c>
      <c r="E2810" s="180"/>
    </row>
    <row r="2811" spans="1:5" x14ac:dyDescent="0.25">
      <c r="A2811" s="180" t="s">
        <v>5467</v>
      </c>
      <c r="B2811" s="181">
        <v>2669</v>
      </c>
      <c r="C2811" s="180" t="s">
        <v>5470</v>
      </c>
      <c r="D2811" s="180" t="s">
        <v>5469</v>
      </c>
      <c r="E2811" s="180"/>
    </row>
    <row r="2812" spans="1:5" x14ac:dyDescent="0.25">
      <c r="A2812" s="180" t="s">
        <v>5467</v>
      </c>
      <c r="B2812" s="181">
        <v>2669</v>
      </c>
      <c r="C2812" s="180" t="s">
        <v>5471</v>
      </c>
      <c r="D2812" s="180" t="s">
        <v>5469</v>
      </c>
      <c r="E2812" s="180"/>
    </row>
    <row r="2813" spans="1:5" x14ac:dyDescent="0.25">
      <c r="A2813" s="180" t="s">
        <v>5467</v>
      </c>
      <c r="B2813" s="181">
        <v>2669</v>
      </c>
      <c r="C2813" s="180" t="s">
        <v>5469</v>
      </c>
      <c r="D2813" s="180"/>
      <c r="E2813" s="180"/>
    </row>
    <row r="2814" spans="1:5" x14ac:dyDescent="0.25">
      <c r="A2814" s="180" t="s">
        <v>5467</v>
      </c>
      <c r="B2814" s="181">
        <v>2669</v>
      </c>
      <c r="C2814" s="180" t="s">
        <v>5472</v>
      </c>
      <c r="D2814" s="180" t="s">
        <v>5469</v>
      </c>
      <c r="E2814" s="180"/>
    </row>
    <row r="2815" spans="1:5" x14ac:dyDescent="0.25">
      <c r="A2815" s="180" t="s">
        <v>5467</v>
      </c>
      <c r="B2815" s="181">
        <v>2669</v>
      </c>
      <c r="C2815" s="180" t="s">
        <v>5473</v>
      </c>
      <c r="D2815" s="180" t="s">
        <v>5469</v>
      </c>
      <c r="E2815" s="180"/>
    </row>
    <row r="2816" spans="1:5" x14ac:dyDescent="0.25">
      <c r="A2816" s="180" t="s">
        <v>5467</v>
      </c>
      <c r="B2816" s="181">
        <v>2669</v>
      </c>
      <c r="C2816" s="180" t="s">
        <v>5474</v>
      </c>
      <c r="D2816" s="180" t="s">
        <v>5469</v>
      </c>
      <c r="E2816" s="180"/>
    </row>
    <row r="2817" spans="1:5" x14ac:dyDescent="0.25">
      <c r="A2817" s="180" t="s">
        <v>5467</v>
      </c>
      <c r="B2817" s="181">
        <v>2669</v>
      </c>
      <c r="C2817" s="180" t="s">
        <v>5475</v>
      </c>
      <c r="D2817" s="180" t="s">
        <v>5469</v>
      </c>
      <c r="E2817" s="180"/>
    </row>
    <row r="2818" spans="1:5" x14ac:dyDescent="0.25">
      <c r="A2818" s="180" t="s">
        <v>5476</v>
      </c>
      <c r="B2818" s="181">
        <v>2670</v>
      </c>
      <c r="C2818" s="180" t="s">
        <v>5477</v>
      </c>
      <c r="D2818" s="180" t="s">
        <v>5478</v>
      </c>
      <c r="E2818" s="180"/>
    </row>
    <row r="2819" spans="1:5" x14ac:dyDescent="0.25">
      <c r="A2819" s="180" t="s">
        <v>5476</v>
      </c>
      <c r="B2819" s="181">
        <v>2670</v>
      </c>
      <c r="C2819" s="180" t="s">
        <v>5479</v>
      </c>
      <c r="D2819" s="180" t="s">
        <v>5478</v>
      </c>
      <c r="E2819" s="180"/>
    </row>
    <row r="2820" spans="1:5" x14ac:dyDescent="0.25">
      <c r="A2820" s="180" t="s">
        <v>5476</v>
      </c>
      <c r="B2820" s="181">
        <v>2670</v>
      </c>
      <c r="C2820" s="180" t="s">
        <v>5480</v>
      </c>
      <c r="D2820" s="180" t="s">
        <v>5478</v>
      </c>
      <c r="E2820" s="180"/>
    </row>
    <row r="2821" spans="1:5" x14ac:dyDescent="0.25">
      <c r="A2821" s="180" t="s">
        <v>5476</v>
      </c>
      <c r="B2821" s="181">
        <v>2670</v>
      </c>
      <c r="C2821" s="180" t="s">
        <v>5481</v>
      </c>
      <c r="D2821" s="180" t="s">
        <v>5478</v>
      </c>
      <c r="E2821" s="180"/>
    </row>
    <row r="2822" spans="1:5" x14ac:dyDescent="0.25">
      <c r="A2822" s="180" t="s">
        <v>5476</v>
      </c>
      <c r="B2822" s="181">
        <v>2670</v>
      </c>
      <c r="C2822" s="180" t="s">
        <v>5478</v>
      </c>
      <c r="D2822" s="180"/>
      <c r="E2822" s="180"/>
    </row>
    <row r="2823" spans="1:5" x14ac:dyDescent="0.25">
      <c r="A2823" s="180" t="s">
        <v>5482</v>
      </c>
      <c r="B2823" s="181">
        <v>2671</v>
      </c>
      <c r="C2823" s="180" t="s">
        <v>5483</v>
      </c>
      <c r="D2823" s="180" t="s">
        <v>5484</v>
      </c>
      <c r="E2823" s="180"/>
    </row>
    <row r="2824" spans="1:5" x14ac:dyDescent="0.25">
      <c r="A2824" s="180" t="s">
        <v>5482</v>
      </c>
      <c r="B2824" s="181">
        <v>2671</v>
      </c>
      <c r="C2824" s="180" t="s">
        <v>5485</v>
      </c>
      <c r="D2824" s="180" t="s">
        <v>5484</v>
      </c>
      <c r="E2824" s="180"/>
    </row>
    <row r="2825" spans="1:5" x14ac:dyDescent="0.25">
      <c r="A2825" s="180" t="s">
        <v>5482</v>
      </c>
      <c r="B2825" s="181">
        <v>2671</v>
      </c>
      <c r="C2825" s="180" t="s">
        <v>5486</v>
      </c>
      <c r="D2825" s="180" t="s">
        <v>5484</v>
      </c>
      <c r="E2825" s="180"/>
    </row>
    <row r="2826" spans="1:5" x14ac:dyDescent="0.25">
      <c r="A2826" s="180" t="s">
        <v>5482</v>
      </c>
      <c r="B2826" s="181">
        <v>2671</v>
      </c>
      <c r="C2826" s="180" t="s">
        <v>5487</v>
      </c>
      <c r="D2826" s="180" t="s">
        <v>5484</v>
      </c>
      <c r="E2826" s="180"/>
    </row>
    <row r="2827" spans="1:5" x14ac:dyDescent="0.25">
      <c r="A2827" s="180" t="s">
        <v>5482</v>
      </c>
      <c r="B2827" s="181">
        <v>2671</v>
      </c>
      <c r="C2827" s="180" t="s">
        <v>5484</v>
      </c>
      <c r="D2827" s="180"/>
      <c r="E2827" s="180"/>
    </row>
    <row r="2828" spans="1:5" x14ac:dyDescent="0.25">
      <c r="A2828" s="180" t="s">
        <v>5482</v>
      </c>
      <c r="B2828" s="181">
        <v>2671</v>
      </c>
      <c r="C2828" s="180" t="s">
        <v>5488</v>
      </c>
      <c r="D2828" s="180" t="s">
        <v>5484</v>
      </c>
      <c r="E2828" s="180"/>
    </row>
    <row r="2829" spans="1:5" x14ac:dyDescent="0.25">
      <c r="A2829" s="180" t="s">
        <v>5482</v>
      </c>
      <c r="B2829" s="181">
        <v>2671</v>
      </c>
      <c r="C2829" s="180" t="s">
        <v>5489</v>
      </c>
      <c r="D2829" s="180" t="s">
        <v>5484</v>
      </c>
      <c r="E2829" s="180"/>
    </row>
    <row r="2830" spans="1:5" x14ac:dyDescent="0.25">
      <c r="A2830" s="180" t="s">
        <v>5482</v>
      </c>
      <c r="B2830" s="181">
        <v>2671</v>
      </c>
      <c r="C2830" s="180" t="s">
        <v>5490</v>
      </c>
      <c r="D2830" s="180" t="s">
        <v>5484</v>
      </c>
      <c r="E2830" s="180"/>
    </row>
    <row r="2831" spans="1:5" x14ac:dyDescent="0.25">
      <c r="A2831" s="180" t="s">
        <v>5491</v>
      </c>
      <c r="B2831" s="181">
        <v>2672</v>
      </c>
      <c r="C2831" s="180" t="s">
        <v>5492</v>
      </c>
      <c r="D2831" s="180" t="s">
        <v>5493</v>
      </c>
      <c r="E2831" s="180"/>
    </row>
    <row r="2832" spans="1:5" x14ac:dyDescent="0.25">
      <c r="A2832" s="180" t="s">
        <v>5491</v>
      </c>
      <c r="B2832" s="181">
        <v>2672</v>
      </c>
      <c r="C2832" s="180" t="s">
        <v>5494</v>
      </c>
      <c r="D2832" s="180" t="s">
        <v>5493</v>
      </c>
      <c r="E2832" s="180"/>
    </row>
    <row r="2833" spans="1:5" x14ac:dyDescent="0.25">
      <c r="A2833" s="180" t="s">
        <v>5491</v>
      </c>
      <c r="B2833" s="181">
        <v>2672</v>
      </c>
      <c r="C2833" s="180" t="s">
        <v>5495</v>
      </c>
      <c r="D2833" s="180" t="s">
        <v>5493</v>
      </c>
      <c r="E2833" s="180"/>
    </row>
    <row r="2834" spans="1:5" x14ac:dyDescent="0.25">
      <c r="A2834" s="180" t="s">
        <v>5491</v>
      </c>
      <c r="B2834" s="181">
        <v>2672</v>
      </c>
      <c r="C2834" s="180" t="s">
        <v>5493</v>
      </c>
      <c r="D2834" s="180"/>
      <c r="E2834" s="180"/>
    </row>
    <row r="2835" spans="1:5" x14ac:dyDescent="0.25">
      <c r="A2835" s="180" t="s">
        <v>5491</v>
      </c>
      <c r="B2835" s="181">
        <v>2672</v>
      </c>
      <c r="C2835" s="180" t="s">
        <v>5496</v>
      </c>
      <c r="D2835" s="180" t="s">
        <v>5493</v>
      </c>
      <c r="E2835" s="180"/>
    </row>
    <row r="2836" spans="1:5" x14ac:dyDescent="0.25">
      <c r="A2836" s="180" t="s">
        <v>5491</v>
      </c>
      <c r="B2836" s="181">
        <v>2672</v>
      </c>
      <c r="C2836" s="180" t="s">
        <v>5497</v>
      </c>
      <c r="D2836" s="180" t="s">
        <v>5493</v>
      </c>
      <c r="E2836" s="180"/>
    </row>
    <row r="2837" spans="1:5" x14ac:dyDescent="0.25">
      <c r="A2837" s="180" t="s">
        <v>5491</v>
      </c>
      <c r="B2837" s="181">
        <v>2672</v>
      </c>
      <c r="C2837" s="180" t="s">
        <v>5498</v>
      </c>
      <c r="D2837" s="180" t="s">
        <v>5493</v>
      </c>
      <c r="E2837" s="180"/>
    </row>
    <row r="2838" spans="1:5" x14ac:dyDescent="0.25">
      <c r="A2838" s="180" t="s">
        <v>5499</v>
      </c>
      <c r="B2838" s="181">
        <v>2673</v>
      </c>
      <c r="C2838" s="180" t="s">
        <v>5500</v>
      </c>
      <c r="D2838" s="180" t="s">
        <v>5501</v>
      </c>
      <c r="E2838" s="180"/>
    </row>
    <row r="2839" spans="1:5" x14ac:dyDescent="0.25">
      <c r="A2839" s="180" t="s">
        <v>5499</v>
      </c>
      <c r="B2839" s="181">
        <v>2673</v>
      </c>
      <c r="C2839" s="180" t="s">
        <v>5501</v>
      </c>
      <c r="D2839" s="180"/>
      <c r="E2839" s="180"/>
    </row>
    <row r="2840" spans="1:5" x14ac:dyDescent="0.25">
      <c r="A2840" s="180" t="s">
        <v>5499</v>
      </c>
      <c r="B2840" s="181">
        <v>2673</v>
      </c>
      <c r="C2840" s="180" t="s">
        <v>5502</v>
      </c>
      <c r="D2840" s="180" t="s">
        <v>5501</v>
      </c>
      <c r="E2840" s="180"/>
    </row>
    <row r="2841" spans="1:5" x14ac:dyDescent="0.25">
      <c r="A2841" s="180" t="s">
        <v>5499</v>
      </c>
      <c r="B2841" s="181">
        <v>2673</v>
      </c>
      <c r="C2841" s="180" t="s">
        <v>5503</v>
      </c>
      <c r="D2841" s="180" t="s">
        <v>5501</v>
      </c>
      <c r="E2841" s="180"/>
    </row>
    <row r="2842" spans="1:5" x14ac:dyDescent="0.25">
      <c r="A2842" s="180" t="s">
        <v>5499</v>
      </c>
      <c r="B2842" s="181">
        <v>2673</v>
      </c>
      <c r="C2842" s="180" t="s">
        <v>5504</v>
      </c>
      <c r="D2842" s="180" t="s">
        <v>5501</v>
      </c>
      <c r="E2842" s="180"/>
    </row>
    <row r="2843" spans="1:5" x14ac:dyDescent="0.25">
      <c r="A2843" s="180" t="s">
        <v>5499</v>
      </c>
      <c r="B2843" s="181">
        <v>2673</v>
      </c>
      <c r="C2843" s="180" t="s">
        <v>5505</v>
      </c>
      <c r="D2843" s="180" t="s">
        <v>5501</v>
      </c>
      <c r="E2843" s="180"/>
    </row>
    <row r="2844" spans="1:5" x14ac:dyDescent="0.25">
      <c r="A2844" s="180" t="s">
        <v>5506</v>
      </c>
      <c r="B2844" s="181">
        <v>2674</v>
      </c>
      <c r="C2844" s="180" t="s">
        <v>5507</v>
      </c>
      <c r="D2844" s="180" t="s">
        <v>5508</v>
      </c>
      <c r="E2844" s="180"/>
    </row>
    <row r="2845" spans="1:5" x14ac:dyDescent="0.25">
      <c r="A2845" s="180" t="s">
        <v>5506</v>
      </c>
      <c r="B2845" s="181">
        <v>2674</v>
      </c>
      <c r="C2845" s="180" t="s">
        <v>5509</v>
      </c>
      <c r="D2845" s="180" t="s">
        <v>5508</v>
      </c>
      <c r="E2845" s="180"/>
    </row>
    <row r="2846" spans="1:5" x14ac:dyDescent="0.25">
      <c r="A2846" s="180" t="s">
        <v>5506</v>
      </c>
      <c r="B2846" s="181">
        <v>2674</v>
      </c>
      <c r="C2846" s="180" t="s">
        <v>5510</v>
      </c>
      <c r="D2846" s="180" t="s">
        <v>5508</v>
      </c>
      <c r="E2846" s="180"/>
    </row>
    <row r="2847" spans="1:5" x14ac:dyDescent="0.25">
      <c r="A2847" s="180" t="s">
        <v>5506</v>
      </c>
      <c r="B2847" s="181">
        <v>2674</v>
      </c>
      <c r="C2847" s="180" t="s">
        <v>5511</v>
      </c>
      <c r="D2847" s="180" t="s">
        <v>5508</v>
      </c>
      <c r="E2847" s="180"/>
    </row>
    <row r="2848" spans="1:5" x14ac:dyDescent="0.25">
      <c r="A2848" s="180" t="s">
        <v>5506</v>
      </c>
      <c r="B2848" s="181">
        <v>2674</v>
      </c>
      <c r="C2848" s="180" t="s">
        <v>5512</v>
      </c>
      <c r="D2848" s="180" t="s">
        <v>5508</v>
      </c>
      <c r="E2848" s="180"/>
    </row>
    <row r="2849" spans="1:5" x14ac:dyDescent="0.25">
      <c r="A2849" s="180" t="s">
        <v>5506</v>
      </c>
      <c r="B2849" s="181">
        <v>2674</v>
      </c>
      <c r="C2849" s="180" t="s">
        <v>5508</v>
      </c>
      <c r="D2849" s="180"/>
      <c r="E2849" s="180"/>
    </row>
    <row r="2850" spans="1:5" x14ac:dyDescent="0.25">
      <c r="A2850" s="180" t="s">
        <v>5506</v>
      </c>
      <c r="B2850" s="181">
        <v>2674</v>
      </c>
      <c r="C2850" s="180" t="s">
        <v>5513</v>
      </c>
      <c r="D2850" s="180" t="s">
        <v>5508</v>
      </c>
      <c r="E2850" s="180"/>
    </row>
    <row r="2851" spans="1:5" x14ac:dyDescent="0.25">
      <c r="A2851" s="180" t="s">
        <v>5514</v>
      </c>
      <c r="B2851" s="181">
        <v>2675</v>
      </c>
      <c r="C2851" s="180" t="s">
        <v>5515</v>
      </c>
      <c r="D2851" s="180" t="s">
        <v>5516</v>
      </c>
      <c r="E2851" s="180"/>
    </row>
    <row r="2852" spans="1:5" x14ac:dyDescent="0.25">
      <c r="A2852" s="180" t="s">
        <v>5514</v>
      </c>
      <c r="B2852" s="181">
        <v>2675</v>
      </c>
      <c r="C2852" s="180" t="s">
        <v>5516</v>
      </c>
      <c r="D2852" s="180"/>
      <c r="E2852" s="180"/>
    </row>
    <row r="2853" spans="1:5" x14ac:dyDescent="0.25">
      <c r="A2853" s="180" t="s">
        <v>5514</v>
      </c>
      <c r="B2853" s="181">
        <v>2675</v>
      </c>
      <c r="C2853" s="180" t="s">
        <v>5517</v>
      </c>
      <c r="D2853" s="180" t="s">
        <v>5516</v>
      </c>
      <c r="E2853" s="180"/>
    </row>
    <row r="2854" spans="1:5" x14ac:dyDescent="0.25">
      <c r="A2854" s="180" t="s">
        <v>5514</v>
      </c>
      <c r="B2854" s="181">
        <v>2675</v>
      </c>
      <c r="C2854" s="180" t="s">
        <v>5518</v>
      </c>
      <c r="D2854" s="180" t="s">
        <v>5516</v>
      </c>
      <c r="E2854" s="180"/>
    </row>
    <row r="2855" spans="1:5" x14ac:dyDescent="0.25">
      <c r="A2855" s="180" t="s">
        <v>5514</v>
      </c>
      <c r="B2855" s="181">
        <v>2675</v>
      </c>
      <c r="C2855" s="180" t="s">
        <v>5519</v>
      </c>
      <c r="D2855" s="180" t="s">
        <v>5516</v>
      </c>
      <c r="E2855" s="180"/>
    </row>
    <row r="2856" spans="1:5" x14ac:dyDescent="0.25">
      <c r="A2856" s="180" t="s">
        <v>5520</v>
      </c>
      <c r="B2856" s="181">
        <v>2676</v>
      </c>
      <c r="C2856" s="180" t="s">
        <v>5521</v>
      </c>
      <c r="D2856" s="180" t="s">
        <v>5522</v>
      </c>
      <c r="E2856" s="180"/>
    </row>
    <row r="2857" spans="1:5" x14ac:dyDescent="0.25">
      <c r="A2857" s="180" t="s">
        <v>5520</v>
      </c>
      <c r="B2857" s="181">
        <v>2676</v>
      </c>
      <c r="C2857" s="180" t="s">
        <v>5522</v>
      </c>
      <c r="D2857" s="180"/>
      <c r="E2857" s="180"/>
    </row>
    <row r="2858" spans="1:5" x14ac:dyDescent="0.25">
      <c r="A2858" s="180" t="s">
        <v>5523</v>
      </c>
      <c r="B2858" s="181">
        <v>2677</v>
      </c>
      <c r="C2858" s="180" t="s">
        <v>5524</v>
      </c>
      <c r="D2858" s="180" t="s">
        <v>5525</v>
      </c>
      <c r="E2858" s="180"/>
    </row>
    <row r="2859" spans="1:5" x14ac:dyDescent="0.25">
      <c r="A2859" s="180" t="s">
        <v>5523</v>
      </c>
      <c r="B2859" s="181">
        <v>2677</v>
      </c>
      <c r="C2859" s="180" t="s">
        <v>5526</v>
      </c>
      <c r="D2859" s="180" t="s">
        <v>5525</v>
      </c>
      <c r="E2859" s="180"/>
    </row>
    <row r="2860" spans="1:5" x14ac:dyDescent="0.25">
      <c r="A2860" s="180" t="s">
        <v>5523</v>
      </c>
      <c r="B2860" s="181">
        <v>2677</v>
      </c>
      <c r="C2860" s="180" t="s">
        <v>5527</v>
      </c>
      <c r="D2860" s="180" t="s">
        <v>5525</v>
      </c>
      <c r="E2860" s="180"/>
    </row>
    <row r="2861" spans="1:5" x14ac:dyDescent="0.25">
      <c r="A2861" s="180" t="s">
        <v>5523</v>
      </c>
      <c r="B2861" s="181">
        <v>2677</v>
      </c>
      <c r="C2861" s="180" t="s">
        <v>5525</v>
      </c>
      <c r="D2861" s="180"/>
      <c r="E2861" s="180"/>
    </row>
    <row r="2862" spans="1:5" x14ac:dyDescent="0.25">
      <c r="A2862" s="180" t="s">
        <v>5523</v>
      </c>
      <c r="B2862" s="181">
        <v>2677</v>
      </c>
      <c r="C2862" s="180" t="s">
        <v>5528</v>
      </c>
      <c r="D2862" s="180" t="s">
        <v>5525</v>
      </c>
      <c r="E2862" s="180"/>
    </row>
    <row r="2863" spans="1:5" x14ac:dyDescent="0.25">
      <c r="A2863" s="180" t="s">
        <v>5523</v>
      </c>
      <c r="B2863" s="181">
        <v>2677</v>
      </c>
      <c r="C2863" s="180" t="s">
        <v>5529</v>
      </c>
      <c r="D2863" s="180" t="s">
        <v>5525</v>
      </c>
      <c r="E2863" s="180"/>
    </row>
    <row r="2864" spans="1:5" x14ac:dyDescent="0.25">
      <c r="A2864" s="180" t="s">
        <v>5523</v>
      </c>
      <c r="B2864" s="181">
        <v>2677</v>
      </c>
      <c r="C2864" s="180" t="s">
        <v>5530</v>
      </c>
      <c r="D2864" s="180" t="s">
        <v>5525</v>
      </c>
      <c r="E2864" s="180"/>
    </row>
    <row r="2865" spans="1:5" x14ac:dyDescent="0.25">
      <c r="A2865" s="180" t="s">
        <v>5523</v>
      </c>
      <c r="B2865" s="181">
        <v>2677</v>
      </c>
      <c r="C2865" s="180" t="s">
        <v>5531</v>
      </c>
      <c r="D2865" s="180" t="s">
        <v>5525</v>
      </c>
      <c r="E2865" s="180"/>
    </row>
    <row r="2866" spans="1:5" x14ac:dyDescent="0.25">
      <c r="A2866" s="180" t="s">
        <v>5532</v>
      </c>
      <c r="B2866" s="181">
        <v>2678</v>
      </c>
      <c r="C2866" s="180" t="s">
        <v>5533</v>
      </c>
      <c r="D2866" s="180" t="s">
        <v>5534</v>
      </c>
      <c r="E2866" s="180"/>
    </row>
    <row r="2867" spans="1:5" x14ac:dyDescent="0.25">
      <c r="A2867" s="180" t="s">
        <v>5532</v>
      </c>
      <c r="B2867" s="181">
        <v>2678</v>
      </c>
      <c r="C2867" s="180" t="s">
        <v>5535</v>
      </c>
      <c r="D2867" s="180" t="s">
        <v>5534</v>
      </c>
      <c r="E2867" s="180"/>
    </row>
    <row r="2868" spans="1:5" x14ac:dyDescent="0.25">
      <c r="A2868" s="180" t="s">
        <v>5532</v>
      </c>
      <c r="B2868" s="181">
        <v>2678</v>
      </c>
      <c r="C2868" s="180" t="s">
        <v>5534</v>
      </c>
      <c r="D2868" s="180"/>
      <c r="E2868" s="180"/>
    </row>
    <row r="2869" spans="1:5" x14ac:dyDescent="0.25">
      <c r="A2869" s="180" t="s">
        <v>5532</v>
      </c>
      <c r="B2869" s="181">
        <v>2678</v>
      </c>
      <c r="C2869" s="180" t="s">
        <v>5536</v>
      </c>
      <c r="D2869" s="180" t="s">
        <v>5534</v>
      </c>
      <c r="E2869" s="180"/>
    </row>
    <row r="2870" spans="1:5" x14ac:dyDescent="0.25">
      <c r="A2870" s="180" t="s">
        <v>5537</v>
      </c>
      <c r="B2870" s="181">
        <v>2679</v>
      </c>
      <c r="C2870" s="180" t="s">
        <v>5538</v>
      </c>
      <c r="D2870" s="180" t="s">
        <v>5539</v>
      </c>
      <c r="E2870" s="180"/>
    </row>
    <row r="2871" spans="1:5" x14ac:dyDescent="0.25">
      <c r="A2871" s="180" t="s">
        <v>5537</v>
      </c>
      <c r="B2871" s="181">
        <v>2679</v>
      </c>
      <c r="C2871" s="180" t="s">
        <v>5539</v>
      </c>
      <c r="D2871" s="180"/>
      <c r="E2871" s="180"/>
    </row>
    <row r="2872" spans="1:5" x14ac:dyDescent="0.25">
      <c r="A2872" s="180" t="s">
        <v>5537</v>
      </c>
      <c r="B2872" s="181">
        <v>2679</v>
      </c>
      <c r="C2872" s="180" t="s">
        <v>5540</v>
      </c>
      <c r="D2872" s="180" t="s">
        <v>5539</v>
      </c>
      <c r="E2872" s="180"/>
    </row>
    <row r="2873" spans="1:5" x14ac:dyDescent="0.25">
      <c r="A2873" s="180" t="s">
        <v>5541</v>
      </c>
      <c r="B2873" s="181">
        <v>2680</v>
      </c>
      <c r="C2873" s="180" t="s">
        <v>5542</v>
      </c>
      <c r="D2873" s="180" t="s">
        <v>5543</v>
      </c>
      <c r="E2873" s="180"/>
    </row>
    <row r="2874" spans="1:5" x14ac:dyDescent="0.25">
      <c r="A2874" s="180" t="s">
        <v>5541</v>
      </c>
      <c r="B2874" s="181">
        <v>2680</v>
      </c>
      <c r="C2874" s="180" t="s">
        <v>5544</v>
      </c>
      <c r="D2874" s="180" t="s">
        <v>5543</v>
      </c>
      <c r="E2874" s="180"/>
    </row>
    <row r="2875" spans="1:5" x14ac:dyDescent="0.25">
      <c r="A2875" s="180" t="s">
        <v>5541</v>
      </c>
      <c r="B2875" s="181">
        <v>2680</v>
      </c>
      <c r="C2875" s="180" t="s">
        <v>5545</v>
      </c>
      <c r="D2875" s="180" t="s">
        <v>5543</v>
      </c>
      <c r="E2875" s="180"/>
    </row>
    <row r="2876" spans="1:5" x14ac:dyDescent="0.25">
      <c r="A2876" s="180" t="s">
        <v>5541</v>
      </c>
      <c r="B2876" s="181">
        <v>2680</v>
      </c>
      <c r="C2876" s="180" t="s">
        <v>5546</v>
      </c>
      <c r="D2876" s="180" t="s">
        <v>5543</v>
      </c>
      <c r="E2876" s="180"/>
    </row>
    <row r="2877" spans="1:5" x14ac:dyDescent="0.25">
      <c r="A2877" s="180" t="s">
        <v>5541</v>
      </c>
      <c r="B2877" s="181">
        <v>2680</v>
      </c>
      <c r="C2877" s="180" t="s">
        <v>5543</v>
      </c>
      <c r="D2877" s="180"/>
      <c r="E2877" s="180"/>
    </row>
    <row r="2878" spans="1:5" x14ac:dyDescent="0.25">
      <c r="A2878" s="180" t="s">
        <v>5541</v>
      </c>
      <c r="B2878" s="181">
        <v>2680</v>
      </c>
      <c r="C2878" s="180" t="s">
        <v>5547</v>
      </c>
      <c r="D2878" s="180" t="s">
        <v>5543</v>
      </c>
      <c r="E2878" s="180"/>
    </row>
    <row r="2879" spans="1:5" x14ac:dyDescent="0.25">
      <c r="A2879" s="180" t="s">
        <v>5548</v>
      </c>
      <c r="B2879" s="181">
        <v>2681</v>
      </c>
      <c r="C2879" s="180" t="s">
        <v>5549</v>
      </c>
      <c r="D2879" s="180" t="s">
        <v>5550</v>
      </c>
      <c r="E2879" s="180"/>
    </row>
    <row r="2880" spans="1:5" x14ac:dyDescent="0.25">
      <c r="A2880" s="180" t="s">
        <v>5548</v>
      </c>
      <c r="B2880" s="181">
        <v>2681</v>
      </c>
      <c r="C2880" s="180" t="s">
        <v>5551</v>
      </c>
      <c r="D2880" s="180" t="s">
        <v>5550</v>
      </c>
      <c r="E2880" s="180"/>
    </row>
    <row r="2881" spans="1:5" x14ac:dyDescent="0.25">
      <c r="A2881" s="180" t="s">
        <v>5548</v>
      </c>
      <c r="B2881" s="181">
        <v>2681</v>
      </c>
      <c r="C2881" s="180" t="s">
        <v>5552</v>
      </c>
      <c r="D2881" s="180" t="s">
        <v>5550</v>
      </c>
      <c r="E2881" s="180"/>
    </row>
    <row r="2882" spans="1:5" x14ac:dyDescent="0.25">
      <c r="A2882" s="180" t="s">
        <v>5548</v>
      </c>
      <c r="B2882" s="181">
        <v>2681</v>
      </c>
      <c r="C2882" s="180" t="s">
        <v>5553</v>
      </c>
      <c r="D2882" s="180" t="s">
        <v>5550</v>
      </c>
      <c r="E2882" s="180"/>
    </row>
    <row r="2883" spans="1:5" x14ac:dyDescent="0.25">
      <c r="A2883" s="180" t="s">
        <v>5548</v>
      </c>
      <c r="B2883" s="181">
        <v>2681</v>
      </c>
      <c r="C2883" s="180" t="s">
        <v>5550</v>
      </c>
      <c r="D2883" s="180"/>
      <c r="E2883" s="180"/>
    </row>
    <row r="2884" spans="1:5" x14ac:dyDescent="0.25">
      <c r="A2884" s="180" t="s">
        <v>5548</v>
      </c>
      <c r="B2884" s="181">
        <v>2681</v>
      </c>
      <c r="C2884" s="180" t="s">
        <v>5554</v>
      </c>
      <c r="D2884" s="180" t="s">
        <v>5550</v>
      </c>
      <c r="E2884" s="180"/>
    </row>
    <row r="2885" spans="1:5" x14ac:dyDescent="0.25">
      <c r="A2885" s="180" t="s">
        <v>5548</v>
      </c>
      <c r="B2885" s="181">
        <v>2681</v>
      </c>
      <c r="C2885" s="180" t="s">
        <v>5555</v>
      </c>
      <c r="D2885" s="180" t="s">
        <v>5550</v>
      </c>
      <c r="E2885" s="180"/>
    </row>
    <row r="2886" spans="1:5" x14ac:dyDescent="0.25">
      <c r="A2886" s="180" t="s">
        <v>5548</v>
      </c>
      <c r="B2886" s="181">
        <v>2681</v>
      </c>
      <c r="C2886" s="180" t="s">
        <v>5556</v>
      </c>
      <c r="D2886" s="180" t="s">
        <v>5550</v>
      </c>
      <c r="E2886" s="180"/>
    </row>
    <row r="2887" spans="1:5" x14ac:dyDescent="0.25">
      <c r="A2887" s="180" t="s">
        <v>5548</v>
      </c>
      <c r="B2887" s="181">
        <v>2681</v>
      </c>
      <c r="C2887" s="180" t="s">
        <v>5557</v>
      </c>
      <c r="D2887" s="180" t="s">
        <v>5550</v>
      </c>
      <c r="E2887" s="180"/>
    </row>
    <row r="2888" spans="1:5" x14ac:dyDescent="0.25">
      <c r="A2888" s="180" t="s">
        <v>5558</v>
      </c>
      <c r="B2888" s="181">
        <v>2682</v>
      </c>
      <c r="C2888" s="180" t="s">
        <v>5559</v>
      </c>
      <c r="D2888" s="180" t="s">
        <v>5560</v>
      </c>
      <c r="E2888" s="180"/>
    </row>
    <row r="2889" spans="1:5" x14ac:dyDescent="0.25">
      <c r="A2889" s="180" t="s">
        <v>5558</v>
      </c>
      <c r="B2889" s="181">
        <v>2682</v>
      </c>
      <c r="C2889" s="180" t="s">
        <v>5561</v>
      </c>
      <c r="D2889" s="180" t="s">
        <v>5560</v>
      </c>
      <c r="E2889" s="180"/>
    </row>
    <row r="2890" spans="1:5" x14ac:dyDescent="0.25">
      <c r="A2890" s="180" t="s">
        <v>5558</v>
      </c>
      <c r="B2890" s="181">
        <v>2682</v>
      </c>
      <c r="C2890" s="180" t="s">
        <v>5562</v>
      </c>
      <c r="D2890" s="180" t="s">
        <v>5560</v>
      </c>
      <c r="E2890" s="180"/>
    </row>
    <row r="2891" spans="1:5" x14ac:dyDescent="0.25">
      <c r="A2891" s="180" t="s">
        <v>5558</v>
      </c>
      <c r="B2891" s="181">
        <v>2682</v>
      </c>
      <c r="C2891" s="180" t="s">
        <v>5563</v>
      </c>
      <c r="D2891" s="180" t="s">
        <v>5560</v>
      </c>
      <c r="E2891" s="180"/>
    </row>
    <row r="2892" spans="1:5" x14ac:dyDescent="0.25">
      <c r="A2892" s="180" t="s">
        <v>5558</v>
      </c>
      <c r="B2892" s="181">
        <v>2682</v>
      </c>
      <c r="C2892" s="180" t="s">
        <v>5560</v>
      </c>
      <c r="D2892" s="180"/>
      <c r="E2892" s="180"/>
    </row>
    <row r="2893" spans="1:5" x14ac:dyDescent="0.25">
      <c r="A2893" s="180" t="s">
        <v>5564</v>
      </c>
      <c r="B2893" s="181">
        <v>2683</v>
      </c>
      <c r="C2893" s="180" t="s">
        <v>5565</v>
      </c>
      <c r="D2893" s="180" t="s">
        <v>5566</v>
      </c>
      <c r="E2893" s="180"/>
    </row>
    <row r="2894" spans="1:5" x14ac:dyDescent="0.25">
      <c r="A2894" s="180" t="s">
        <v>5564</v>
      </c>
      <c r="B2894" s="181">
        <v>2683</v>
      </c>
      <c r="C2894" s="180" t="s">
        <v>5567</v>
      </c>
      <c r="D2894" s="180" t="s">
        <v>5566</v>
      </c>
      <c r="E2894" s="180"/>
    </row>
    <row r="2895" spans="1:5" x14ac:dyDescent="0.25">
      <c r="A2895" s="180" t="s">
        <v>5564</v>
      </c>
      <c r="B2895" s="181">
        <v>2683</v>
      </c>
      <c r="C2895" s="180" t="s">
        <v>5566</v>
      </c>
      <c r="D2895" s="180"/>
      <c r="E2895" s="180"/>
    </row>
    <row r="2896" spans="1:5" x14ac:dyDescent="0.25">
      <c r="A2896" s="180" t="s">
        <v>5564</v>
      </c>
      <c r="B2896" s="181">
        <v>2683</v>
      </c>
      <c r="C2896" s="180" t="s">
        <v>5568</v>
      </c>
      <c r="D2896" s="180" t="s">
        <v>5566</v>
      </c>
      <c r="E2896" s="180"/>
    </row>
    <row r="2897" spans="1:5" x14ac:dyDescent="0.25">
      <c r="A2897" s="180" t="s">
        <v>5569</v>
      </c>
      <c r="B2897" s="181">
        <v>2684</v>
      </c>
      <c r="C2897" s="180" t="s">
        <v>5570</v>
      </c>
      <c r="D2897" s="180" t="s">
        <v>5571</v>
      </c>
      <c r="E2897" s="180"/>
    </row>
    <row r="2898" spans="1:5" x14ac:dyDescent="0.25">
      <c r="A2898" s="180" t="s">
        <v>5569</v>
      </c>
      <c r="B2898" s="181">
        <v>2684</v>
      </c>
      <c r="C2898" s="180" t="s">
        <v>5572</v>
      </c>
      <c r="D2898" s="180" t="s">
        <v>5571</v>
      </c>
      <c r="E2898" s="180"/>
    </row>
    <row r="2899" spans="1:5" x14ac:dyDescent="0.25">
      <c r="A2899" s="180" t="s">
        <v>5569</v>
      </c>
      <c r="B2899" s="181">
        <v>2684</v>
      </c>
      <c r="C2899" s="180" t="s">
        <v>5571</v>
      </c>
      <c r="D2899" s="180"/>
      <c r="E2899" s="180"/>
    </row>
    <row r="2900" spans="1:5" x14ac:dyDescent="0.25">
      <c r="A2900" s="180" t="s">
        <v>5569</v>
      </c>
      <c r="B2900" s="181">
        <v>2684</v>
      </c>
      <c r="C2900" s="180" t="s">
        <v>5573</v>
      </c>
      <c r="D2900" s="180" t="s">
        <v>5571</v>
      </c>
      <c r="E2900" s="180"/>
    </row>
    <row r="2901" spans="1:5" x14ac:dyDescent="0.25">
      <c r="A2901" s="180" t="s">
        <v>5569</v>
      </c>
      <c r="B2901" s="181">
        <v>2684</v>
      </c>
      <c r="C2901" s="180" t="s">
        <v>5574</v>
      </c>
      <c r="D2901" s="180" t="s">
        <v>5571</v>
      </c>
      <c r="E2901" s="180"/>
    </row>
    <row r="2902" spans="1:5" x14ac:dyDescent="0.25">
      <c r="A2902" s="180" t="s">
        <v>5569</v>
      </c>
      <c r="B2902" s="181">
        <v>2684</v>
      </c>
      <c r="C2902" s="180" t="s">
        <v>5575</v>
      </c>
      <c r="D2902" s="180" t="s">
        <v>5571</v>
      </c>
      <c r="E2902" s="180"/>
    </row>
    <row r="2903" spans="1:5" x14ac:dyDescent="0.25">
      <c r="A2903" s="180" t="s">
        <v>5569</v>
      </c>
      <c r="B2903" s="181">
        <v>2684</v>
      </c>
      <c r="C2903" s="180" t="s">
        <v>5576</v>
      </c>
      <c r="D2903" s="180" t="s">
        <v>5571</v>
      </c>
      <c r="E2903" s="180"/>
    </row>
    <row r="2904" spans="1:5" x14ac:dyDescent="0.25">
      <c r="A2904" s="180" t="s">
        <v>5569</v>
      </c>
      <c r="B2904" s="181">
        <v>2684</v>
      </c>
      <c r="C2904" s="180" t="s">
        <v>5577</v>
      </c>
      <c r="D2904" s="180" t="s">
        <v>5571</v>
      </c>
      <c r="E2904" s="180"/>
    </row>
    <row r="2905" spans="1:5" x14ac:dyDescent="0.25">
      <c r="A2905" s="180" t="s">
        <v>5578</v>
      </c>
      <c r="B2905" s="181">
        <v>2685</v>
      </c>
      <c r="C2905" s="180" t="s">
        <v>5579</v>
      </c>
      <c r="D2905" s="180" t="s">
        <v>5580</v>
      </c>
      <c r="E2905" s="180"/>
    </row>
    <row r="2906" spans="1:5" x14ac:dyDescent="0.25">
      <c r="A2906" s="180" t="s">
        <v>5578</v>
      </c>
      <c r="B2906" s="181">
        <v>2685</v>
      </c>
      <c r="C2906" s="180" t="s">
        <v>5580</v>
      </c>
      <c r="D2906" s="180"/>
      <c r="E2906" s="180"/>
    </row>
    <row r="2907" spans="1:5" x14ac:dyDescent="0.25">
      <c r="A2907" s="180" t="s">
        <v>5578</v>
      </c>
      <c r="B2907" s="181">
        <v>2685</v>
      </c>
      <c r="C2907" s="180" t="s">
        <v>5581</v>
      </c>
      <c r="D2907" s="180" t="s">
        <v>5580</v>
      </c>
      <c r="E2907" s="180"/>
    </row>
    <row r="2908" spans="1:5" x14ac:dyDescent="0.25">
      <c r="A2908" s="180" t="s">
        <v>5578</v>
      </c>
      <c r="B2908" s="181">
        <v>2685</v>
      </c>
      <c r="C2908" s="180" t="s">
        <v>5582</v>
      </c>
      <c r="D2908" s="180" t="s">
        <v>5580</v>
      </c>
      <c r="E2908" s="180"/>
    </row>
    <row r="2909" spans="1:5" x14ac:dyDescent="0.25">
      <c r="A2909" s="180" t="s">
        <v>5578</v>
      </c>
      <c r="B2909" s="181">
        <v>2685</v>
      </c>
      <c r="C2909" s="180" t="s">
        <v>5583</v>
      </c>
      <c r="D2909" s="180" t="s">
        <v>5580</v>
      </c>
      <c r="E2909" s="180"/>
    </row>
    <row r="2910" spans="1:5" x14ac:dyDescent="0.25">
      <c r="A2910" s="180" t="s">
        <v>5578</v>
      </c>
      <c r="B2910" s="181">
        <v>2685</v>
      </c>
      <c r="C2910" s="180" t="s">
        <v>5584</v>
      </c>
      <c r="D2910" s="180" t="s">
        <v>5580</v>
      </c>
      <c r="E2910" s="180"/>
    </row>
    <row r="2911" spans="1:5" x14ac:dyDescent="0.25">
      <c r="A2911" s="180" t="s">
        <v>5578</v>
      </c>
      <c r="B2911" s="181">
        <v>2685</v>
      </c>
      <c r="C2911" s="180" t="s">
        <v>5585</v>
      </c>
      <c r="D2911" s="180" t="s">
        <v>5580</v>
      </c>
      <c r="E2911" s="180"/>
    </row>
    <row r="2912" spans="1:5" x14ac:dyDescent="0.25">
      <c r="A2912" s="180" t="s">
        <v>5578</v>
      </c>
      <c r="B2912" s="181">
        <v>2685</v>
      </c>
      <c r="C2912" s="180" t="s">
        <v>5586</v>
      </c>
      <c r="D2912" s="180" t="s">
        <v>5580</v>
      </c>
      <c r="E2912" s="180"/>
    </row>
    <row r="2913" spans="1:5" x14ac:dyDescent="0.25">
      <c r="A2913" s="180" t="s">
        <v>5578</v>
      </c>
      <c r="B2913" s="181">
        <v>2685</v>
      </c>
      <c r="C2913" s="180" t="s">
        <v>5587</v>
      </c>
      <c r="D2913" s="180" t="s">
        <v>5580</v>
      </c>
      <c r="E2913" s="180"/>
    </row>
    <row r="2914" spans="1:5" x14ac:dyDescent="0.25">
      <c r="A2914" s="180" t="s">
        <v>5578</v>
      </c>
      <c r="B2914" s="181">
        <v>2685</v>
      </c>
      <c r="C2914" s="180" t="s">
        <v>5588</v>
      </c>
      <c r="D2914" s="180" t="s">
        <v>5580</v>
      </c>
      <c r="E2914" s="180"/>
    </row>
    <row r="2915" spans="1:5" x14ac:dyDescent="0.25">
      <c r="A2915" s="180" t="s">
        <v>5589</v>
      </c>
      <c r="B2915" s="181">
        <v>2686</v>
      </c>
      <c r="C2915" s="180" t="s">
        <v>5590</v>
      </c>
      <c r="D2915" s="180" t="s">
        <v>5591</v>
      </c>
      <c r="E2915" s="180"/>
    </row>
    <row r="2916" spans="1:5" x14ac:dyDescent="0.25">
      <c r="A2916" s="180" t="s">
        <v>5589</v>
      </c>
      <c r="B2916" s="181">
        <v>2686</v>
      </c>
      <c r="C2916" s="180" t="s">
        <v>5591</v>
      </c>
      <c r="D2916" s="180"/>
      <c r="E2916" s="180"/>
    </row>
    <row r="2917" spans="1:5" x14ac:dyDescent="0.25">
      <c r="A2917" s="180" t="s">
        <v>5589</v>
      </c>
      <c r="B2917" s="181">
        <v>2686</v>
      </c>
      <c r="C2917" s="180" t="s">
        <v>5592</v>
      </c>
      <c r="D2917" s="180" t="s">
        <v>5591</v>
      </c>
      <c r="E2917" s="180"/>
    </row>
    <row r="2918" spans="1:5" x14ac:dyDescent="0.25">
      <c r="A2918" s="180" t="s">
        <v>5589</v>
      </c>
      <c r="B2918" s="181">
        <v>2686</v>
      </c>
      <c r="C2918" s="180" t="s">
        <v>5593</v>
      </c>
      <c r="D2918" s="180" t="s">
        <v>5591</v>
      </c>
      <c r="E2918" s="180"/>
    </row>
    <row r="2919" spans="1:5" x14ac:dyDescent="0.25">
      <c r="A2919" s="180" t="s">
        <v>5589</v>
      </c>
      <c r="B2919" s="181">
        <v>2686</v>
      </c>
      <c r="C2919" s="180" t="s">
        <v>5594</v>
      </c>
      <c r="D2919" s="180" t="s">
        <v>5591</v>
      </c>
      <c r="E2919" s="180"/>
    </row>
    <row r="2920" spans="1:5" x14ac:dyDescent="0.25">
      <c r="A2920" s="180" t="s">
        <v>5595</v>
      </c>
      <c r="B2920" s="181">
        <v>2687</v>
      </c>
      <c r="C2920" s="180" t="s">
        <v>5596</v>
      </c>
      <c r="D2920" s="180"/>
      <c r="E2920" s="180"/>
    </row>
    <row r="2921" spans="1:5" x14ac:dyDescent="0.25">
      <c r="A2921" s="180" t="s">
        <v>5595</v>
      </c>
      <c r="B2921" s="181">
        <v>2687</v>
      </c>
      <c r="C2921" s="180" t="s">
        <v>5597</v>
      </c>
      <c r="D2921" s="180" t="s">
        <v>5596</v>
      </c>
      <c r="E2921" s="180"/>
    </row>
    <row r="2922" spans="1:5" x14ac:dyDescent="0.25">
      <c r="A2922" s="180" t="s">
        <v>5595</v>
      </c>
      <c r="B2922" s="181">
        <v>2687</v>
      </c>
      <c r="C2922" s="180" t="s">
        <v>5598</v>
      </c>
      <c r="D2922" s="180" t="s">
        <v>5596</v>
      </c>
      <c r="E2922" s="180"/>
    </row>
    <row r="2923" spans="1:5" x14ac:dyDescent="0.25">
      <c r="A2923" s="180" t="s">
        <v>5595</v>
      </c>
      <c r="B2923" s="181">
        <v>2687</v>
      </c>
      <c r="C2923" s="180" t="s">
        <v>5599</v>
      </c>
      <c r="D2923" s="180" t="s">
        <v>5596</v>
      </c>
      <c r="E2923" s="180"/>
    </row>
    <row r="2924" spans="1:5" x14ac:dyDescent="0.25">
      <c r="A2924" s="180" t="s">
        <v>5595</v>
      </c>
      <c r="B2924" s="181">
        <v>2687</v>
      </c>
      <c r="C2924" s="180" t="s">
        <v>5600</v>
      </c>
      <c r="D2924" s="180" t="s">
        <v>5596</v>
      </c>
      <c r="E2924" s="180"/>
    </row>
    <row r="2925" spans="1:5" x14ac:dyDescent="0.25">
      <c r="A2925" s="180" t="s">
        <v>5595</v>
      </c>
      <c r="B2925" s="181">
        <v>2687</v>
      </c>
      <c r="C2925" s="180" t="s">
        <v>5601</v>
      </c>
      <c r="D2925" s="180" t="s">
        <v>5596</v>
      </c>
      <c r="E2925" s="180"/>
    </row>
    <row r="2926" spans="1:5" x14ac:dyDescent="0.25">
      <c r="A2926" s="180" t="s">
        <v>5595</v>
      </c>
      <c r="B2926" s="181">
        <v>2687</v>
      </c>
      <c r="C2926" s="180" t="s">
        <v>5602</v>
      </c>
      <c r="D2926" s="180" t="s">
        <v>5596</v>
      </c>
      <c r="E2926" s="180"/>
    </row>
    <row r="2927" spans="1:5" x14ac:dyDescent="0.25">
      <c r="A2927" s="180" t="s">
        <v>5603</v>
      </c>
      <c r="B2927" s="181">
        <v>2688</v>
      </c>
      <c r="C2927" s="180" t="s">
        <v>5604</v>
      </c>
      <c r="D2927" s="180" t="s">
        <v>5605</v>
      </c>
      <c r="E2927" s="180"/>
    </row>
    <row r="2928" spans="1:5" x14ac:dyDescent="0.25">
      <c r="A2928" s="180" t="s">
        <v>5603</v>
      </c>
      <c r="B2928" s="181">
        <v>2688</v>
      </c>
      <c r="C2928" s="180" t="s">
        <v>5605</v>
      </c>
      <c r="D2928" s="180"/>
      <c r="E2928" s="180"/>
    </row>
    <row r="2929" spans="1:5" x14ac:dyDescent="0.25">
      <c r="A2929" s="180" t="s">
        <v>5603</v>
      </c>
      <c r="B2929" s="181">
        <v>2688</v>
      </c>
      <c r="C2929" s="180" t="s">
        <v>5606</v>
      </c>
      <c r="D2929" s="180" t="s">
        <v>5605</v>
      </c>
      <c r="E2929" s="180"/>
    </row>
    <row r="2930" spans="1:5" x14ac:dyDescent="0.25">
      <c r="A2930" s="180" t="s">
        <v>5603</v>
      </c>
      <c r="B2930" s="181">
        <v>2688</v>
      </c>
      <c r="C2930" s="180" t="s">
        <v>5607</v>
      </c>
      <c r="D2930" s="180" t="s">
        <v>5605</v>
      </c>
      <c r="E2930" s="180"/>
    </row>
    <row r="2931" spans="1:5" x14ac:dyDescent="0.25">
      <c r="A2931" s="180" t="s">
        <v>5603</v>
      </c>
      <c r="B2931" s="181">
        <v>2688</v>
      </c>
      <c r="C2931" s="180" t="s">
        <v>5608</v>
      </c>
      <c r="D2931" s="180" t="s">
        <v>5605</v>
      </c>
      <c r="E2931" s="180"/>
    </row>
    <row r="2932" spans="1:5" x14ac:dyDescent="0.25">
      <c r="A2932" s="180" t="s">
        <v>5603</v>
      </c>
      <c r="B2932" s="181">
        <v>2688</v>
      </c>
      <c r="C2932" s="180" t="s">
        <v>5609</v>
      </c>
      <c r="D2932" s="180" t="s">
        <v>5605</v>
      </c>
      <c r="E2932" s="180"/>
    </row>
    <row r="2933" spans="1:5" x14ac:dyDescent="0.25">
      <c r="A2933" s="180" t="s">
        <v>5610</v>
      </c>
      <c r="B2933" s="181">
        <v>2689</v>
      </c>
      <c r="C2933" s="180" t="s">
        <v>5611</v>
      </c>
      <c r="D2933" s="180" t="s">
        <v>5612</v>
      </c>
      <c r="E2933" s="180"/>
    </row>
    <row r="2934" spans="1:5" x14ac:dyDescent="0.25">
      <c r="A2934" s="180" t="s">
        <v>5610</v>
      </c>
      <c r="B2934" s="181">
        <v>2689</v>
      </c>
      <c r="C2934" s="180" t="s">
        <v>5612</v>
      </c>
      <c r="D2934" s="180"/>
      <c r="E2934" s="180"/>
    </row>
    <row r="2935" spans="1:5" x14ac:dyDescent="0.25">
      <c r="A2935" s="180" t="s">
        <v>5610</v>
      </c>
      <c r="B2935" s="181">
        <v>2689</v>
      </c>
      <c r="C2935" s="180" t="s">
        <v>5613</v>
      </c>
      <c r="D2935" s="180" t="s">
        <v>5612</v>
      </c>
      <c r="E2935" s="180"/>
    </row>
    <row r="2936" spans="1:5" x14ac:dyDescent="0.25">
      <c r="A2936" s="180" t="s">
        <v>5610</v>
      </c>
      <c r="B2936" s="181">
        <v>2689</v>
      </c>
      <c r="C2936" s="180" t="s">
        <v>5614</v>
      </c>
      <c r="D2936" s="180" t="s">
        <v>5612</v>
      </c>
      <c r="E2936" s="180"/>
    </row>
    <row r="2937" spans="1:5" x14ac:dyDescent="0.25">
      <c r="A2937" s="180" t="s">
        <v>5610</v>
      </c>
      <c r="B2937" s="181">
        <v>2689</v>
      </c>
      <c r="C2937" s="180" t="s">
        <v>5615</v>
      </c>
      <c r="D2937" s="180" t="s">
        <v>5612</v>
      </c>
      <c r="E2937" s="180"/>
    </row>
    <row r="2938" spans="1:5" x14ac:dyDescent="0.25">
      <c r="A2938" s="180" t="s">
        <v>5616</v>
      </c>
      <c r="B2938" s="181">
        <v>2690</v>
      </c>
      <c r="C2938" s="180" t="s">
        <v>5617</v>
      </c>
      <c r="D2938" s="180" t="s">
        <v>5618</v>
      </c>
      <c r="E2938" s="180"/>
    </row>
    <row r="2939" spans="1:5" x14ac:dyDescent="0.25">
      <c r="A2939" s="180" t="s">
        <v>5616</v>
      </c>
      <c r="B2939" s="181">
        <v>2690</v>
      </c>
      <c r="C2939" s="180" t="s">
        <v>5618</v>
      </c>
      <c r="D2939" s="180"/>
      <c r="E2939" s="180"/>
    </row>
    <row r="2940" spans="1:5" x14ac:dyDescent="0.25">
      <c r="A2940" s="180" t="s">
        <v>5619</v>
      </c>
      <c r="B2940" s="181">
        <v>2691</v>
      </c>
      <c r="C2940" s="180" t="s">
        <v>5620</v>
      </c>
      <c r="D2940" s="180" t="s">
        <v>5621</v>
      </c>
      <c r="E2940" s="180"/>
    </row>
    <row r="2941" spans="1:5" x14ac:dyDescent="0.25">
      <c r="A2941" s="180" t="s">
        <v>5619</v>
      </c>
      <c r="B2941" s="181">
        <v>2691</v>
      </c>
      <c r="C2941" s="180" t="s">
        <v>5622</v>
      </c>
      <c r="D2941" s="180" t="s">
        <v>5621</v>
      </c>
      <c r="E2941" s="180"/>
    </row>
    <row r="2942" spans="1:5" x14ac:dyDescent="0.25">
      <c r="A2942" s="180" t="s">
        <v>5619</v>
      </c>
      <c r="B2942" s="181">
        <v>2691</v>
      </c>
      <c r="C2942" s="180" t="s">
        <v>5623</v>
      </c>
      <c r="D2942" s="180" t="s">
        <v>5621</v>
      </c>
      <c r="E2942" s="180"/>
    </row>
    <row r="2943" spans="1:5" x14ac:dyDescent="0.25">
      <c r="A2943" s="180" t="s">
        <v>5619</v>
      </c>
      <c r="B2943" s="181">
        <v>2691</v>
      </c>
      <c r="C2943" s="180" t="s">
        <v>5621</v>
      </c>
      <c r="D2943" s="180"/>
      <c r="E2943" s="180"/>
    </row>
    <row r="2944" spans="1:5" x14ac:dyDescent="0.25">
      <c r="A2944" s="180" t="s">
        <v>5619</v>
      </c>
      <c r="B2944" s="181">
        <v>2691</v>
      </c>
      <c r="C2944" s="180" t="s">
        <v>5624</v>
      </c>
      <c r="D2944" s="180" t="s">
        <v>5621</v>
      </c>
      <c r="E2944" s="180"/>
    </row>
    <row r="2945" spans="1:5" x14ac:dyDescent="0.25">
      <c r="A2945" s="180" t="s">
        <v>5625</v>
      </c>
      <c r="B2945" s="181">
        <v>2692</v>
      </c>
      <c r="C2945" s="180" t="s">
        <v>5626</v>
      </c>
      <c r="D2945" s="180" t="s">
        <v>5627</v>
      </c>
      <c r="E2945" s="180"/>
    </row>
    <row r="2946" spans="1:5" x14ac:dyDescent="0.25">
      <c r="A2946" s="180" t="s">
        <v>5625</v>
      </c>
      <c r="B2946" s="181">
        <v>2692</v>
      </c>
      <c r="C2946" s="180" t="s">
        <v>5628</v>
      </c>
      <c r="D2946" s="180" t="s">
        <v>5627</v>
      </c>
      <c r="E2946" s="180"/>
    </row>
    <row r="2947" spans="1:5" x14ac:dyDescent="0.25">
      <c r="A2947" s="180" t="s">
        <v>5625</v>
      </c>
      <c r="B2947" s="181">
        <v>2692</v>
      </c>
      <c r="C2947" s="180" t="s">
        <v>5629</v>
      </c>
      <c r="D2947" s="180" t="s">
        <v>5627</v>
      </c>
      <c r="E2947" s="180"/>
    </row>
    <row r="2948" spans="1:5" x14ac:dyDescent="0.25">
      <c r="A2948" s="180" t="s">
        <v>5625</v>
      </c>
      <c r="B2948" s="181">
        <v>2692</v>
      </c>
      <c r="C2948" s="180" t="s">
        <v>5630</v>
      </c>
      <c r="D2948" s="180" t="s">
        <v>5627</v>
      </c>
      <c r="E2948" s="180"/>
    </row>
    <row r="2949" spans="1:5" x14ac:dyDescent="0.25">
      <c r="A2949" s="180" t="s">
        <v>5625</v>
      </c>
      <c r="B2949" s="181">
        <v>2692</v>
      </c>
      <c r="C2949" s="180" t="s">
        <v>5631</v>
      </c>
      <c r="D2949" s="180" t="s">
        <v>5627</v>
      </c>
      <c r="E2949" s="180"/>
    </row>
    <row r="2950" spans="1:5" x14ac:dyDescent="0.25">
      <c r="A2950" s="180" t="s">
        <v>5625</v>
      </c>
      <c r="B2950" s="181">
        <v>2692</v>
      </c>
      <c r="C2950" s="180" t="s">
        <v>5632</v>
      </c>
      <c r="D2950" s="180" t="s">
        <v>5627</v>
      </c>
      <c r="E2950" s="180"/>
    </row>
    <row r="2951" spans="1:5" x14ac:dyDescent="0.25">
      <c r="A2951" s="180" t="s">
        <v>5625</v>
      </c>
      <c r="B2951" s="181">
        <v>2692</v>
      </c>
      <c r="C2951" s="180" t="s">
        <v>5633</v>
      </c>
      <c r="D2951" s="180" t="s">
        <v>5627</v>
      </c>
      <c r="E2951" s="180"/>
    </row>
    <row r="2952" spans="1:5" x14ac:dyDescent="0.25">
      <c r="A2952" s="180" t="s">
        <v>5625</v>
      </c>
      <c r="B2952" s="181">
        <v>2692</v>
      </c>
      <c r="C2952" s="180" t="s">
        <v>5627</v>
      </c>
      <c r="D2952" s="180"/>
      <c r="E2952" s="180"/>
    </row>
    <row r="2953" spans="1:5" x14ac:dyDescent="0.25">
      <c r="A2953" s="180" t="s">
        <v>5634</v>
      </c>
      <c r="B2953" s="181">
        <v>2693</v>
      </c>
      <c r="C2953" s="180" t="s">
        <v>5635</v>
      </c>
      <c r="D2953" s="180" t="s">
        <v>5636</v>
      </c>
      <c r="E2953" s="180"/>
    </row>
    <row r="2954" spans="1:5" x14ac:dyDescent="0.25">
      <c r="A2954" s="180" t="s">
        <v>5634</v>
      </c>
      <c r="B2954" s="181">
        <v>2693</v>
      </c>
      <c r="C2954" s="180" t="s">
        <v>5637</v>
      </c>
      <c r="D2954" s="180" t="s">
        <v>5636</v>
      </c>
      <c r="E2954" s="180"/>
    </row>
    <row r="2955" spans="1:5" x14ac:dyDescent="0.25">
      <c r="A2955" s="180" t="s">
        <v>5634</v>
      </c>
      <c r="B2955" s="181">
        <v>2693</v>
      </c>
      <c r="C2955" s="180" t="s">
        <v>5636</v>
      </c>
      <c r="D2955" s="180"/>
      <c r="E2955" s="180"/>
    </row>
    <row r="2956" spans="1:5" x14ac:dyDescent="0.25">
      <c r="A2956" s="180" t="s">
        <v>5638</v>
      </c>
      <c r="B2956" s="181">
        <v>2694</v>
      </c>
      <c r="C2956" s="180" t="s">
        <v>5639</v>
      </c>
      <c r="D2956" s="180"/>
      <c r="E2956" s="180"/>
    </row>
    <row r="2957" spans="1:5" x14ac:dyDescent="0.25">
      <c r="A2957" s="180" t="s">
        <v>5638</v>
      </c>
      <c r="B2957" s="181">
        <v>2694</v>
      </c>
      <c r="C2957" s="180" t="s">
        <v>5640</v>
      </c>
      <c r="D2957" s="180" t="s">
        <v>5639</v>
      </c>
      <c r="E2957" s="180"/>
    </row>
    <row r="2958" spans="1:5" x14ac:dyDescent="0.25">
      <c r="A2958" s="180" t="s">
        <v>5638</v>
      </c>
      <c r="B2958" s="181">
        <v>2694</v>
      </c>
      <c r="C2958" s="180" t="s">
        <v>5641</v>
      </c>
      <c r="D2958" s="180" t="s">
        <v>5639</v>
      </c>
      <c r="E2958" s="180"/>
    </row>
    <row r="2959" spans="1:5" x14ac:dyDescent="0.25">
      <c r="A2959" s="180" t="s">
        <v>5642</v>
      </c>
      <c r="B2959" s="181">
        <v>2695</v>
      </c>
      <c r="C2959" s="180" t="s">
        <v>5643</v>
      </c>
      <c r="D2959" s="180" t="s">
        <v>5644</v>
      </c>
      <c r="E2959" s="180"/>
    </row>
    <row r="2960" spans="1:5" x14ac:dyDescent="0.25">
      <c r="A2960" s="180" t="s">
        <v>5642</v>
      </c>
      <c r="B2960" s="181">
        <v>2695</v>
      </c>
      <c r="C2960" s="180" t="s">
        <v>5645</v>
      </c>
      <c r="D2960" s="180" t="s">
        <v>5644</v>
      </c>
      <c r="E2960" s="180"/>
    </row>
    <row r="2961" spans="1:5" x14ac:dyDescent="0.25">
      <c r="A2961" s="180" t="s">
        <v>5642</v>
      </c>
      <c r="B2961" s="181">
        <v>2695</v>
      </c>
      <c r="C2961" s="180" t="s">
        <v>5644</v>
      </c>
      <c r="D2961" s="180"/>
      <c r="E2961" s="180"/>
    </row>
    <row r="2962" spans="1:5" x14ac:dyDescent="0.25">
      <c r="A2962" s="180" t="s">
        <v>5646</v>
      </c>
      <c r="B2962" s="181">
        <v>2696</v>
      </c>
      <c r="C2962" s="180" t="s">
        <v>5647</v>
      </c>
      <c r="D2962" s="180" t="s">
        <v>5648</v>
      </c>
      <c r="E2962" s="180"/>
    </row>
    <row r="2963" spans="1:5" x14ac:dyDescent="0.25">
      <c r="A2963" s="180" t="s">
        <v>5646</v>
      </c>
      <c r="B2963" s="181">
        <v>2696</v>
      </c>
      <c r="C2963" s="180" t="s">
        <v>5648</v>
      </c>
      <c r="D2963" s="180"/>
      <c r="E2963" s="180"/>
    </row>
    <row r="2964" spans="1:5" x14ac:dyDescent="0.25">
      <c r="A2964" s="180" t="s">
        <v>5649</v>
      </c>
      <c r="B2964" s="181">
        <v>2697</v>
      </c>
      <c r="C2964" s="180" t="s">
        <v>5650</v>
      </c>
      <c r="D2964" s="180"/>
      <c r="E2964" s="180"/>
    </row>
    <row r="2965" spans="1:5" x14ac:dyDescent="0.25">
      <c r="A2965" s="180" t="s">
        <v>5649</v>
      </c>
      <c r="B2965" s="181">
        <v>2697</v>
      </c>
      <c r="C2965" s="180" t="s">
        <v>5651</v>
      </c>
      <c r="D2965" s="180" t="s">
        <v>5650</v>
      </c>
      <c r="E2965" s="180"/>
    </row>
    <row r="2966" spans="1:5" x14ac:dyDescent="0.25">
      <c r="A2966" s="180" t="s">
        <v>5649</v>
      </c>
      <c r="B2966" s="181">
        <v>2697</v>
      </c>
      <c r="C2966" s="180" t="s">
        <v>5652</v>
      </c>
      <c r="D2966" s="180" t="s">
        <v>5650</v>
      </c>
      <c r="E2966" s="180"/>
    </row>
    <row r="2967" spans="1:5" x14ac:dyDescent="0.25">
      <c r="A2967" s="180" t="s">
        <v>5649</v>
      </c>
      <c r="B2967" s="181">
        <v>2697</v>
      </c>
      <c r="C2967" s="180" t="s">
        <v>5653</v>
      </c>
      <c r="D2967" s="180" t="s">
        <v>5650</v>
      </c>
      <c r="E2967" s="180"/>
    </row>
    <row r="2968" spans="1:5" x14ac:dyDescent="0.25">
      <c r="A2968" s="180" t="s">
        <v>5649</v>
      </c>
      <c r="B2968" s="181">
        <v>2697</v>
      </c>
      <c r="C2968" s="180" t="s">
        <v>5654</v>
      </c>
      <c r="D2968" s="180" t="s">
        <v>5650</v>
      </c>
      <c r="E2968" s="180"/>
    </row>
    <row r="2969" spans="1:5" x14ac:dyDescent="0.25">
      <c r="A2969" s="180" t="s">
        <v>5649</v>
      </c>
      <c r="B2969" s="181">
        <v>2697</v>
      </c>
      <c r="C2969" s="180" t="s">
        <v>5655</v>
      </c>
      <c r="D2969" s="180" t="s">
        <v>5650</v>
      </c>
      <c r="E2969" s="180"/>
    </row>
    <row r="2970" spans="1:5" x14ac:dyDescent="0.25">
      <c r="A2970" s="180" t="s">
        <v>5656</v>
      </c>
      <c r="B2970" s="181">
        <v>2698</v>
      </c>
      <c r="C2970" s="180" t="s">
        <v>5657</v>
      </c>
      <c r="D2970" s="180"/>
      <c r="E2970" s="180"/>
    </row>
    <row r="2971" spans="1:5" x14ac:dyDescent="0.25">
      <c r="A2971" s="180" t="s">
        <v>5656</v>
      </c>
      <c r="B2971" s="181">
        <v>2698</v>
      </c>
      <c r="C2971" s="180" t="s">
        <v>5658</v>
      </c>
      <c r="D2971" s="180" t="s">
        <v>5657</v>
      </c>
      <c r="E2971" s="180"/>
    </row>
    <row r="2972" spans="1:5" x14ac:dyDescent="0.25">
      <c r="A2972" s="180" t="s">
        <v>5656</v>
      </c>
      <c r="B2972" s="181">
        <v>2698</v>
      </c>
      <c r="C2972" s="180" t="s">
        <v>5659</v>
      </c>
      <c r="D2972" s="180" t="s">
        <v>5657</v>
      </c>
      <c r="E2972" s="180"/>
    </row>
    <row r="2973" spans="1:5" x14ac:dyDescent="0.25">
      <c r="A2973" s="180" t="s">
        <v>5660</v>
      </c>
      <c r="B2973" s="181">
        <v>2699</v>
      </c>
      <c r="C2973" s="180" t="s">
        <v>5661</v>
      </c>
      <c r="D2973" s="180" t="s">
        <v>5662</v>
      </c>
      <c r="E2973" s="180"/>
    </row>
    <row r="2974" spans="1:5" x14ac:dyDescent="0.25">
      <c r="A2974" s="180" t="s">
        <v>5660</v>
      </c>
      <c r="B2974" s="181">
        <v>2699</v>
      </c>
      <c r="C2974" s="180" t="s">
        <v>5663</v>
      </c>
      <c r="D2974" s="180" t="s">
        <v>5662</v>
      </c>
      <c r="E2974" s="180"/>
    </row>
    <row r="2975" spans="1:5" x14ac:dyDescent="0.25">
      <c r="A2975" s="180" t="s">
        <v>5660</v>
      </c>
      <c r="B2975" s="181">
        <v>2699</v>
      </c>
      <c r="C2975" s="180" t="s">
        <v>5664</v>
      </c>
      <c r="D2975" s="180" t="s">
        <v>5662</v>
      </c>
      <c r="E2975" s="180"/>
    </row>
    <row r="2976" spans="1:5" x14ac:dyDescent="0.25">
      <c r="A2976" s="180" t="s">
        <v>5660</v>
      </c>
      <c r="B2976" s="181">
        <v>2699</v>
      </c>
      <c r="C2976" s="180" t="s">
        <v>5662</v>
      </c>
      <c r="D2976" s="180"/>
      <c r="E2976" s="180"/>
    </row>
    <row r="2977" spans="1:5" x14ac:dyDescent="0.25">
      <c r="A2977" s="180" t="s">
        <v>5660</v>
      </c>
      <c r="B2977" s="181">
        <v>2699</v>
      </c>
      <c r="C2977" s="180" t="s">
        <v>5665</v>
      </c>
      <c r="D2977" s="180" t="s">
        <v>5662</v>
      </c>
      <c r="E2977" s="180"/>
    </row>
    <row r="2978" spans="1:5" x14ac:dyDescent="0.25">
      <c r="A2978" s="180" t="s">
        <v>5660</v>
      </c>
      <c r="B2978" s="181">
        <v>2699</v>
      </c>
      <c r="C2978" s="180" t="s">
        <v>5666</v>
      </c>
      <c r="D2978" s="180" t="s">
        <v>5662</v>
      </c>
      <c r="E2978" s="180"/>
    </row>
    <row r="2979" spans="1:5" x14ac:dyDescent="0.25">
      <c r="A2979" s="180" t="s">
        <v>5667</v>
      </c>
      <c r="B2979" s="181">
        <v>2700</v>
      </c>
      <c r="C2979" s="180" t="s">
        <v>5668</v>
      </c>
      <c r="D2979" s="180" t="s">
        <v>5669</v>
      </c>
      <c r="E2979" s="180"/>
    </row>
    <row r="2980" spans="1:5" x14ac:dyDescent="0.25">
      <c r="A2980" s="180" t="s">
        <v>5667</v>
      </c>
      <c r="B2980" s="181">
        <v>2700</v>
      </c>
      <c r="C2980" s="180" t="s">
        <v>5670</v>
      </c>
      <c r="D2980" s="180" t="s">
        <v>5669</v>
      </c>
      <c r="E2980" s="180"/>
    </row>
    <row r="2981" spans="1:5" x14ac:dyDescent="0.25">
      <c r="A2981" s="180" t="s">
        <v>5667</v>
      </c>
      <c r="B2981" s="181">
        <v>2700</v>
      </c>
      <c r="C2981" s="180" t="s">
        <v>5671</v>
      </c>
      <c r="D2981" s="180" t="s">
        <v>5669</v>
      </c>
      <c r="E2981" s="180"/>
    </row>
    <row r="2982" spans="1:5" x14ac:dyDescent="0.25">
      <c r="A2982" s="180" t="s">
        <v>5667</v>
      </c>
      <c r="B2982" s="181">
        <v>2700</v>
      </c>
      <c r="C2982" s="180" t="s">
        <v>5672</v>
      </c>
      <c r="D2982" s="180" t="s">
        <v>5669</v>
      </c>
      <c r="E2982" s="180"/>
    </row>
    <row r="2983" spans="1:5" x14ac:dyDescent="0.25">
      <c r="A2983" s="180" t="s">
        <v>5667</v>
      </c>
      <c r="B2983" s="181">
        <v>2700</v>
      </c>
      <c r="C2983" s="180" t="s">
        <v>5673</v>
      </c>
      <c r="D2983" s="180" t="s">
        <v>5669</v>
      </c>
      <c r="E2983" s="180"/>
    </row>
    <row r="2984" spans="1:5" x14ac:dyDescent="0.25">
      <c r="A2984" s="180" t="s">
        <v>5667</v>
      </c>
      <c r="B2984" s="181">
        <v>2700</v>
      </c>
      <c r="C2984" s="180" t="s">
        <v>5669</v>
      </c>
      <c r="D2984" s="180"/>
      <c r="E2984" s="180"/>
    </row>
    <row r="2985" spans="1:5" x14ac:dyDescent="0.25">
      <c r="A2985" s="180" t="s">
        <v>5674</v>
      </c>
      <c r="B2985" s="181">
        <v>2701</v>
      </c>
      <c r="C2985" s="180" t="s">
        <v>5675</v>
      </c>
      <c r="D2985" s="180" t="s">
        <v>5676</v>
      </c>
      <c r="E2985" s="180"/>
    </row>
    <row r="2986" spans="1:5" x14ac:dyDescent="0.25">
      <c r="A2986" s="180" t="s">
        <v>5674</v>
      </c>
      <c r="B2986" s="181">
        <v>2701</v>
      </c>
      <c r="C2986" s="180" t="s">
        <v>5677</v>
      </c>
      <c r="D2986" s="180" t="s">
        <v>5676</v>
      </c>
      <c r="E2986" s="180"/>
    </row>
    <row r="2987" spans="1:5" x14ac:dyDescent="0.25">
      <c r="A2987" s="180" t="s">
        <v>5674</v>
      </c>
      <c r="B2987" s="181">
        <v>2701</v>
      </c>
      <c r="C2987" s="180" t="s">
        <v>5678</v>
      </c>
      <c r="D2987" s="180" t="s">
        <v>5676</v>
      </c>
      <c r="E2987" s="180"/>
    </row>
    <row r="2988" spans="1:5" x14ac:dyDescent="0.25">
      <c r="A2988" s="180" t="s">
        <v>5674</v>
      </c>
      <c r="B2988" s="181">
        <v>2701</v>
      </c>
      <c r="C2988" s="180" t="s">
        <v>5676</v>
      </c>
      <c r="D2988" s="180"/>
      <c r="E2988" s="180"/>
    </row>
    <row r="2989" spans="1:5" x14ac:dyDescent="0.25">
      <c r="A2989" s="180" t="s">
        <v>5674</v>
      </c>
      <c r="B2989" s="181">
        <v>2701</v>
      </c>
      <c r="C2989" s="180" t="s">
        <v>5679</v>
      </c>
      <c r="D2989" s="180" t="s">
        <v>5676</v>
      </c>
      <c r="E2989" s="180"/>
    </row>
    <row r="2990" spans="1:5" x14ac:dyDescent="0.25">
      <c r="A2990" s="180" t="s">
        <v>5680</v>
      </c>
      <c r="B2990" s="181">
        <v>2702</v>
      </c>
      <c r="C2990" s="180" t="s">
        <v>5681</v>
      </c>
      <c r="D2990" s="180" t="s">
        <v>5682</v>
      </c>
      <c r="E2990" s="180"/>
    </row>
    <row r="2991" spans="1:5" x14ac:dyDescent="0.25">
      <c r="A2991" s="180" t="s">
        <v>5680</v>
      </c>
      <c r="B2991" s="181">
        <v>2702</v>
      </c>
      <c r="C2991" s="180" t="s">
        <v>5683</v>
      </c>
      <c r="D2991" s="180" t="s">
        <v>5682</v>
      </c>
      <c r="E2991" s="180"/>
    </row>
    <row r="2992" spans="1:5" x14ac:dyDescent="0.25">
      <c r="A2992" s="180" t="s">
        <v>5680</v>
      </c>
      <c r="B2992" s="181">
        <v>2702</v>
      </c>
      <c r="C2992" s="180" t="s">
        <v>5682</v>
      </c>
      <c r="D2992" s="180"/>
      <c r="E2992" s="180"/>
    </row>
    <row r="2993" spans="1:5" x14ac:dyDescent="0.25">
      <c r="A2993" s="180" t="s">
        <v>5684</v>
      </c>
      <c r="B2993" s="181">
        <v>2703</v>
      </c>
      <c r="C2993" s="180" t="s">
        <v>5685</v>
      </c>
      <c r="D2993" s="180" t="s">
        <v>5686</v>
      </c>
      <c r="E2993" s="180"/>
    </row>
    <row r="2994" spans="1:5" x14ac:dyDescent="0.25">
      <c r="A2994" s="180" t="s">
        <v>5684</v>
      </c>
      <c r="B2994" s="181">
        <v>2703</v>
      </c>
      <c r="C2994" s="180" t="s">
        <v>5687</v>
      </c>
      <c r="D2994" s="180" t="s">
        <v>5686</v>
      </c>
      <c r="E2994" s="180"/>
    </row>
    <row r="2995" spans="1:5" x14ac:dyDescent="0.25">
      <c r="A2995" s="180" t="s">
        <v>5684</v>
      </c>
      <c r="B2995" s="181">
        <v>2703</v>
      </c>
      <c r="C2995" s="180" t="s">
        <v>5686</v>
      </c>
      <c r="D2995" s="180"/>
      <c r="E2995" s="180"/>
    </row>
    <row r="2996" spans="1:5" x14ac:dyDescent="0.25">
      <c r="A2996" s="180" t="s">
        <v>5684</v>
      </c>
      <c r="B2996" s="181">
        <v>2703</v>
      </c>
      <c r="C2996" s="180" t="s">
        <v>5688</v>
      </c>
      <c r="D2996" s="180" t="s">
        <v>5686</v>
      </c>
      <c r="E2996" s="180"/>
    </row>
    <row r="2997" spans="1:5" x14ac:dyDescent="0.25">
      <c r="A2997" s="180" t="s">
        <v>5689</v>
      </c>
      <c r="B2997" s="181">
        <v>2704</v>
      </c>
      <c r="C2997" s="180" t="s">
        <v>5690</v>
      </c>
      <c r="D2997" s="180" t="s">
        <v>5691</v>
      </c>
      <c r="E2997" s="180"/>
    </row>
    <row r="2998" spans="1:5" x14ac:dyDescent="0.25">
      <c r="A2998" s="180" t="s">
        <v>5689</v>
      </c>
      <c r="B2998" s="181">
        <v>2704</v>
      </c>
      <c r="C2998" s="180" t="s">
        <v>5692</v>
      </c>
      <c r="D2998" s="180" t="s">
        <v>5691</v>
      </c>
      <c r="E2998" s="180"/>
    </row>
    <row r="2999" spans="1:5" x14ac:dyDescent="0.25">
      <c r="A2999" s="180" t="s">
        <v>5689</v>
      </c>
      <c r="B2999" s="181">
        <v>2704</v>
      </c>
      <c r="C2999" s="180" t="s">
        <v>5693</v>
      </c>
      <c r="D2999" s="180" t="s">
        <v>5691</v>
      </c>
      <c r="E2999" s="180"/>
    </row>
    <row r="3000" spans="1:5" x14ac:dyDescent="0.25">
      <c r="A3000" s="180" t="s">
        <v>5689</v>
      </c>
      <c r="B3000" s="181">
        <v>2704</v>
      </c>
      <c r="C3000" s="180" t="s">
        <v>5691</v>
      </c>
      <c r="D3000" s="180"/>
      <c r="E3000" s="180"/>
    </row>
    <row r="3001" spans="1:5" x14ac:dyDescent="0.25">
      <c r="A3001" s="180" t="s">
        <v>5689</v>
      </c>
      <c r="B3001" s="181">
        <v>2704</v>
      </c>
      <c r="C3001" s="180" t="s">
        <v>5694</v>
      </c>
      <c r="D3001" s="180" t="s">
        <v>5691</v>
      </c>
      <c r="E3001" s="180"/>
    </row>
    <row r="3002" spans="1:5" x14ac:dyDescent="0.25">
      <c r="A3002" s="180" t="s">
        <v>5689</v>
      </c>
      <c r="B3002" s="181">
        <v>2704</v>
      </c>
      <c r="C3002" s="180" t="s">
        <v>5695</v>
      </c>
      <c r="D3002" s="180" t="s">
        <v>5691</v>
      </c>
      <c r="E3002" s="180"/>
    </row>
    <row r="3003" spans="1:5" x14ac:dyDescent="0.25">
      <c r="A3003" s="180" t="s">
        <v>5689</v>
      </c>
      <c r="B3003" s="181">
        <v>2704</v>
      </c>
      <c r="C3003" s="180" t="s">
        <v>5696</v>
      </c>
      <c r="D3003" s="180" t="s">
        <v>5691</v>
      </c>
      <c r="E3003" s="180"/>
    </row>
    <row r="3004" spans="1:5" x14ac:dyDescent="0.25">
      <c r="A3004" s="180" t="s">
        <v>5697</v>
      </c>
      <c r="B3004" s="181">
        <v>2705</v>
      </c>
      <c r="C3004" s="180" t="s">
        <v>5698</v>
      </c>
      <c r="D3004" s="180" t="s">
        <v>5699</v>
      </c>
      <c r="E3004" s="180"/>
    </row>
    <row r="3005" spans="1:5" x14ac:dyDescent="0.25">
      <c r="A3005" s="180" t="s">
        <v>5697</v>
      </c>
      <c r="B3005" s="181">
        <v>2705</v>
      </c>
      <c r="C3005" s="180" t="s">
        <v>5699</v>
      </c>
      <c r="D3005" s="180"/>
      <c r="E3005" s="180"/>
    </row>
    <row r="3006" spans="1:5" x14ac:dyDescent="0.25">
      <c r="A3006" s="180" t="s">
        <v>5697</v>
      </c>
      <c r="B3006" s="181">
        <v>2705</v>
      </c>
      <c r="C3006" s="180" t="s">
        <v>5700</v>
      </c>
      <c r="D3006" s="180" t="s">
        <v>5699</v>
      </c>
      <c r="E3006" s="180"/>
    </row>
    <row r="3007" spans="1:5" x14ac:dyDescent="0.25">
      <c r="A3007" s="180" t="s">
        <v>5697</v>
      </c>
      <c r="B3007" s="181">
        <v>2705</v>
      </c>
      <c r="C3007" s="180" t="s">
        <v>5701</v>
      </c>
      <c r="D3007" s="180" t="s">
        <v>5699</v>
      </c>
      <c r="E3007" s="180"/>
    </row>
    <row r="3008" spans="1:5" x14ac:dyDescent="0.25">
      <c r="A3008" s="180" t="s">
        <v>5697</v>
      </c>
      <c r="B3008" s="181">
        <v>2705</v>
      </c>
      <c r="C3008" s="180" t="s">
        <v>5702</v>
      </c>
      <c r="D3008" s="180" t="s">
        <v>5699</v>
      </c>
      <c r="E3008" s="180"/>
    </row>
    <row r="3009" spans="1:5" x14ac:dyDescent="0.25">
      <c r="A3009" s="180" t="s">
        <v>5703</v>
      </c>
      <c r="B3009" s="181">
        <v>2706</v>
      </c>
      <c r="C3009" s="180" t="s">
        <v>5704</v>
      </c>
      <c r="D3009" s="180" t="s">
        <v>5705</v>
      </c>
      <c r="E3009" s="180"/>
    </row>
    <row r="3010" spans="1:5" x14ac:dyDescent="0.25">
      <c r="A3010" s="180" t="s">
        <v>5703</v>
      </c>
      <c r="B3010" s="181">
        <v>2706</v>
      </c>
      <c r="C3010" s="180" t="s">
        <v>5706</v>
      </c>
      <c r="D3010" s="180" t="s">
        <v>5705</v>
      </c>
      <c r="E3010" s="180"/>
    </row>
    <row r="3011" spans="1:5" x14ac:dyDescent="0.25">
      <c r="A3011" s="180" t="s">
        <v>5703</v>
      </c>
      <c r="B3011" s="181">
        <v>2706</v>
      </c>
      <c r="C3011" s="180" t="s">
        <v>5705</v>
      </c>
      <c r="D3011" s="180"/>
      <c r="E3011" s="180"/>
    </row>
    <row r="3012" spans="1:5" x14ac:dyDescent="0.25">
      <c r="A3012" s="180" t="s">
        <v>5703</v>
      </c>
      <c r="B3012" s="181">
        <v>2706</v>
      </c>
      <c r="C3012" s="180" t="s">
        <v>5707</v>
      </c>
      <c r="D3012" s="180" t="s">
        <v>5705</v>
      </c>
      <c r="E3012" s="180"/>
    </row>
    <row r="3013" spans="1:5" x14ac:dyDescent="0.25">
      <c r="A3013" s="180" t="s">
        <v>5708</v>
      </c>
      <c r="B3013" s="181">
        <v>2707</v>
      </c>
      <c r="C3013" s="180" t="s">
        <v>5709</v>
      </c>
      <c r="D3013" s="180" t="s">
        <v>5710</v>
      </c>
      <c r="E3013" s="180"/>
    </row>
    <row r="3014" spans="1:5" x14ac:dyDescent="0.25">
      <c r="A3014" s="180" t="s">
        <v>5708</v>
      </c>
      <c r="B3014" s="181">
        <v>2707</v>
      </c>
      <c r="C3014" s="180" t="s">
        <v>5711</v>
      </c>
      <c r="D3014" s="180" t="s">
        <v>5710</v>
      </c>
      <c r="E3014" s="180"/>
    </row>
    <row r="3015" spans="1:5" x14ac:dyDescent="0.25">
      <c r="A3015" s="180" t="s">
        <v>5708</v>
      </c>
      <c r="B3015" s="181">
        <v>2707</v>
      </c>
      <c r="C3015" s="180" t="s">
        <v>5712</v>
      </c>
      <c r="D3015" s="180" t="s">
        <v>5710</v>
      </c>
      <c r="E3015" s="180"/>
    </row>
    <row r="3016" spans="1:5" x14ac:dyDescent="0.25">
      <c r="A3016" s="180" t="s">
        <v>5708</v>
      </c>
      <c r="B3016" s="181">
        <v>2707</v>
      </c>
      <c r="C3016" s="180" t="s">
        <v>5710</v>
      </c>
      <c r="D3016" s="180"/>
      <c r="E3016" s="180"/>
    </row>
    <row r="3017" spans="1:5" x14ac:dyDescent="0.25">
      <c r="A3017" s="180" t="s">
        <v>5713</v>
      </c>
      <c r="B3017" s="181">
        <v>2708</v>
      </c>
      <c r="C3017" s="180" t="s">
        <v>5714</v>
      </c>
      <c r="D3017" s="180" t="s">
        <v>5715</v>
      </c>
      <c r="E3017" s="180"/>
    </row>
    <row r="3018" spans="1:5" x14ac:dyDescent="0.25">
      <c r="A3018" s="180" t="s">
        <v>5713</v>
      </c>
      <c r="B3018" s="181">
        <v>2708</v>
      </c>
      <c r="C3018" s="180" t="s">
        <v>5716</v>
      </c>
      <c r="D3018" s="180" t="s">
        <v>5715</v>
      </c>
      <c r="E3018" s="180"/>
    </row>
    <row r="3019" spans="1:5" x14ac:dyDescent="0.25">
      <c r="A3019" s="180" t="s">
        <v>5713</v>
      </c>
      <c r="B3019" s="181">
        <v>2708</v>
      </c>
      <c r="C3019" s="180" t="s">
        <v>5715</v>
      </c>
      <c r="D3019" s="180"/>
      <c r="E3019" s="180"/>
    </row>
    <row r="3020" spans="1:5" x14ac:dyDescent="0.25">
      <c r="A3020" s="180" t="s">
        <v>5717</v>
      </c>
      <c r="B3020" s="181">
        <v>2709</v>
      </c>
      <c r="C3020" s="180" t="s">
        <v>5718</v>
      </c>
      <c r="D3020" s="180" t="s">
        <v>5719</v>
      </c>
      <c r="E3020" s="180"/>
    </row>
    <row r="3021" spans="1:5" x14ac:dyDescent="0.25">
      <c r="A3021" s="180" t="s">
        <v>5717</v>
      </c>
      <c r="B3021" s="181">
        <v>2709</v>
      </c>
      <c r="C3021" s="180" t="s">
        <v>5719</v>
      </c>
      <c r="D3021" s="180"/>
      <c r="E3021" s="180"/>
    </row>
    <row r="3022" spans="1:5" x14ac:dyDescent="0.25">
      <c r="A3022" s="180" t="s">
        <v>5717</v>
      </c>
      <c r="B3022" s="181">
        <v>2709</v>
      </c>
      <c r="C3022" s="180" t="s">
        <v>5720</v>
      </c>
      <c r="D3022" s="180" t="s">
        <v>5719</v>
      </c>
      <c r="E3022" s="180"/>
    </row>
    <row r="3023" spans="1:5" x14ac:dyDescent="0.25">
      <c r="A3023" s="180" t="s">
        <v>5721</v>
      </c>
      <c r="B3023" s="181">
        <v>2710</v>
      </c>
      <c r="C3023" s="180" t="s">
        <v>5722</v>
      </c>
      <c r="D3023" s="180" t="s">
        <v>5723</v>
      </c>
      <c r="E3023" s="180"/>
    </row>
    <row r="3024" spans="1:5" x14ac:dyDescent="0.25">
      <c r="A3024" s="180" t="s">
        <v>5721</v>
      </c>
      <c r="B3024" s="181">
        <v>2710</v>
      </c>
      <c r="C3024" s="180" t="s">
        <v>5723</v>
      </c>
      <c r="D3024" s="180"/>
      <c r="E3024" s="180"/>
    </row>
    <row r="3025" spans="1:5" x14ac:dyDescent="0.25">
      <c r="A3025" s="180" t="s">
        <v>5721</v>
      </c>
      <c r="B3025" s="181">
        <v>2710</v>
      </c>
      <c r="C3025" s="180" t="s">
        <v>5724</v>
      </c>
      <c r="D3025" s="180" t="s">
        <v>5723</v>
      </c>
      <c r="E3025" s="180"/>
    </row>
    <row r="3026" spans="1:5" x14ac:dyDescent="0.25">
      <c r="A3026" s="180" t="s">
        <v>5721</v>
      </c>
      <c r="B3026" s="181">
        <v>2710</v>
      </c>
      <c r="C3026" s="180" t="s">
        <v>5725</v>
      </c>
      <c r="D3026" s="180" t="s">
        <v>5723</v>
      </c>
      <c r="E3026" s="180"/>
    </row>
    <row r="3027" spans="1:5" x14ac:dyDescent="0.25">
      <c r="A3027" s="180" t="s">
        <v>5721</v>
      </c>
      <c r="B3027" s="181">
        <v>2710</v>
      </c>
      <c r="C3027" s="180" t="s">
        <v>5726</v>
      </c>
      <c r="D3027" s="180" t="s">
        <v>5723</v>
      </c>
      <c r="E3027" s="180"/>
    </row>
    <row r="3028" spans="1:5" x14ac:dyDescent="0.25">
      <c r="A3028" s="180" t="s">
        <v>5721</v>
      </c>
      <c r="B3028" s="181">
        <v>2710</v>
      </c>
      <c r="C3028" s="180" t="s">
        <v>5727</v>
      </c>
      <c r="D3028" s="180" t="s">
        <v>5723</v>
      </c>
      <c r="E3028" s="180"/>
    </row>
    <row r="3029" spans="1:5" x14ac:dyDescent="0.25">
      <c r="A3029" s="180" t="s">
        <v>5728</v>
      </c>
      <c r="B3029" s="181">
        <v>2711</v>
      </c>
      <c r="C3029" s="180" t="s">
        <v>5729</v>
      </c>
      <c r="D3029" s="180" t="s">
        <v>5730</v>
      </c>
      <c r="E3029" s="180"/>
    </row>
    <row r="3030" spans="1:5" x14ac:dyDescent="0.25">
      <c r="A3030" s="180" t="s">
        <v>5728</v>
      </c>
      <c r="B3030" s="181">
        <v>2711</v>
      </c>
      <c r="C3030" s="180" t="s">
        <v>5731</v>
      </c>
      <c r="D3030" s="180" t="s">
        <v>5730</v>
      </c>
      <c r="E3030" s="180"/>
    </row>
    <row r="3031" spans="1:5" x14ac:dyDescent="0.25">
      <c r="A3031" s="180" t="s">
        <v>5728</v>
      </c>
      <c r="B3031" s="181">
        <v>2711</v>
      </c>
      <c r="C3031" s="180" t="s">
        <v>5732</v>
      </c>
      <c r="D3031" s="180" t="s">
        <v>5730</v>
      </c>
      <c r="E3031" s="180"/>
    </row>
    <row r="3032" spans="1:5" x14ac:dyDescent="0.25">
      <c r="A3032" s="180" t="s">
        <v>5728</v>
      </c>
      <c r="B3032" s="181">
        <v>2711</v>
      </c>
      <c r="C3032" s="180" t="s">
        <v>5730</v>
      </c>
      <c r="D3032" s="180"/>
      <c r="E3032" s="180"/>
    </row>
    <row r="3033" spans="1:5" x14ac:dyDescent="0.25">
      <c r="A3033" s="180" t="s">
        <v>5728</v>
      </c>
      <c r="B3033" s="181">
        <v>2711</v>
      </c>
      <c r="C3033" s="180" t="s">
        <v>5733</v>
      </c>
      <c r="D3033" s="180" t="s">
        <v>5730</v>
      </c>
      <c r="E3033" s="180"/>
    </row>
    <row r="3034" spans="1:5" x14ac:dyDescent="0.25">
      <c r="A3034" s="180" t="s">
        <v>5728</v>
      </c>
      <c r="B3034" s="181">
        <v>2711</v>
      </c>
      <c r="C3034" s="180" t="s">
        <v>5734</v>
      </c>
      <c r="D3034" s="180" t="s">
        <v>5730</v>
      </c>
      <c r="E3034" s="180"/>
    </row>
    <row r="3035" spans="1:5" x14ac:dyDescent="0.25">
      <c r="A3035" s="180" t="s">
        <v>5728</v>
      </c>
      <c r="B3035" s="181">
        <v>2711</v>
      </c>
      <c r="C3035" s="180" t="s">
        <v>5735</v>
      </c>
      <c r="D3035" s="180" t="s">
        <v>5730</v>
      </c>
      <c r="E3035" s="180"/>
    </row>
    <row r="3036" spans="1:5" x14ac:dyDescent="0.25">
      <c r="A3036" s="180" t="s">
        <v>5736</v>
      </c>
      <c r="B3036" s="181">
        <v>2712</v>
      </c>
      <c r="C3036" s="180" t="s">
        <v>5737</v>
      </c>
      <c r="D3036" s="180" t="s">
        <v>5738</v>
      </c>
      <c r="E3036" s="180"/>
    </row>
    <row r="3037" spans="1:5" x14ac:dyDescent="0.25">
      <c r="A3037" s="180" t="s">
        <v>5736</v>
      </c>
      <c r="B3037" s="181">
        <v>2712</v>
      </c>
      <c r="C3037" s="180" t="s">
        <v>5739</v>
      </c>
      <c r="D3037" s="180" t="s">
        <v>5738</v>
      </c>
      <c r="E3037" s="180"/>
    </row>
    <row r="3038" spans="1:5" x14ac:dyDescent="0.25">
      <c r="A3038" s="180" t="s">
        <v>5736</v>
      </c>
      <c r="B3038" s="181">
        <v>2712</v>
      </c>
      <c r="C3038" s="180" t="s">
        <v>5740</v>
      </c>
      <c r="D3038" s="180" t="s">
        <v>5738</v>
      </c>
      <c r="E3038" s="180"/>
    </row>
    <row r="3039" spans="1:5" x14ac:dyDescent="0.25">
      <c r="A3039" s="180" t="s">
        <v>5736</v>
      </c>
      <c r="B3039" s="181">
        <v>2712</v>
      </c>
      <c r="C3039" s="180" t="s">
        <v>5738</v>
      </c>
      <c r="D3039" s="180"/>
      <c r="E3039" s="180"/>
    </row>
    <row r="3040" spans="1:5" x14ac:dyDescent="0.25">
      <c r="A3040" s="180" t="s">
        <v>5736</v>
      </c>
      <c r="B3040" s="181">
        <v>2712</v>
      </c>
      <c r="C3040" s="180" t="s">
        <v>5741</v>
      </c>
      <c r="D3040" s="180" t="s">
        <v>5738</v>
      </c>
      <c r="E3040" s="180"/>
    </row>
    <row r="3041" spans="1:5" x14ac:dyDescent="0.25">
      <c r="A3041" s="180" t="s">
        <v>5736</v>
      </c>
      <c r="B3041" s="181">
        <v>2712</v>
      </c>
      <c r="C3041" s="180" t="s">
        <v>5742</v>
      </c>
      <c r="D3041" s="180" t="s">
        <v>5738</v>
      </c>
      <c r="E3041" s="180"/>
    </row>
    <row r="3042" spans="1:5" x14ac:dyDescent="0.25">
      <c r="A3042" s="180" t="s">
        <v>5736</v>
      </c>
      <c r="B3042" s="181">
        <v>2712</v>
      </c>
      <c r="C3042" s="180" t="s">
        <v>5743</v>
      </c>
      <c r="D3042" s="180" t="s">
        <v>5738</v>
      </c>
      <c r="E3042" s="180"/>
    </row>
    <row r="3043" spans="1:5" x14ac:dyDescent="0.25">
      <c r="A3043" s="180" t="s">
        <v>5736</v>
      </c>
      <c r="B3043" s="181">
        <v>2712</v>
      </c>
      <c r="C3043" s="180" t="s">
        <v>5744</v>
      </c>
      <c r="D3043" s="180" t="s">
        <v>5738</v>
      </c>
      <c r="E3043" s="180"/>
    </row>
    <row r="3044" spans="1:5" x14ac:dyDescent="0.25">
      <c r="A3044" s="180" t="s">
        <v>5745</v>
      </c>
      <c r="B3044" s="181">
        <v>2713</v>
      </c>
      <c r="C3044" s="180" t="s">
        <v>5746</v>
      </c>
      <c r="D3044" s="180"/>
      <c r="E3044" s="180"/>
    </row>
    <row r="3045" spans="1:5" x14ac:dyDescent="0.25">
      <c r="A3045" s="180" t="s">
        <v>5745</v>
      </c>
      <c r="B3045" s="181">
        <v>2713</v>
      </c>
      <c r="C3045" s="180" t="s">
        <v>5747</v>
      </c>
      <c r="D3045" s="180" t="s">
        <v>5746</v>
      </c>
      <c r="E3045" s="180"/>
    </row>
    <row r="3046" spans="1:5" x14ac:dyDescent="0.25">
      <c r="A3046" s="180" t="s">
        <v>5745</v>
      </c>
      <c r="B3046" s="181">
        <v>2713</v>
      </c>
      <c r="C3046" s="180" t="s">
        <v>5748</v>
      </c>
      <c r="D3046" s="180" t="s">
        <v>5746</v>
      </c>
      <c r="E3046" s="180"/>
    </row>
    <row r="3047" spans="1:5" x14ac:dyDescent="0.25">
      <c r="A3047" s="180" t="s">
        <v>5749</v>
      </c>
      <c r="B3047" s="181">
        <v>2714</v>
      </c>
      <c r="C3047" s="180" t="s">
        <v>5750</v>
      </c>
      <c r="D3047" s="180" t="s">
        <v>5751</v>
      </c>
      <c r="E3047" s="180"/>
    </row>
    <row r="3048" spans="1:5" x14ac:dyDescent="0.25">
      <c r="A3048" s="180" t="s">
        <v>5749</v>
      </c>
      <c r="B3048" s="181">
        <v>2714</v>
      </c>
      <c r="C3048" s="180" t="s">
        <v>5752</v>
      </c>
      <c r="D3048" s="180" t="s">
        <v>5751</v>
      </c>
      <c r="E3048" s="180"/>
    </row>
    <row r="3049" spans="1:5" x14ac:dyDescent="0.25">
      <c r="A3049" s="180" t="s">
        <v>5749</v>
      </c>
      <c r="B3049" s="181">
        <v>2714</v>
      </c>
      <c r="C3049" s="180" t="s">
        <v>5753</v>
      </c>
      <c r="D3049" s="180" t="s">
        <v>5751</v>
      </c>
      <c r="E3049" s="180"/>
    </row>
    <row r="3050" spans="1:5" x14ac:dyDescent="0.25">
      <c r="A3050" s="180" t="s">
        <v>5749</v>
      </c>
      <c r="B3050" s="181">
        <v>2714</v>
      </c>
      <c r="C3050" s="180" t="s">
        <v>5754</v>
      </c>
      <c r="D3050" s="180" t="s">
        <v>5751</v>
      </c>
      <c r="E3050" s="180"/>
    </row>
    <row r="3051" spans="1:5" x14ac:dyDescent="0.25">
      <c r="A3051" s="180" t="s">
        <v>5749</v>
      </c>
      <c r="B3051" s="181">
        <v>2714</v>
      </c>
      <c r="C3051" s="180" t="s">
        <v>5751</v>
      </c>
      <c r="D3051" s="180"/>
      <c r="E3051" s="180"/>
    </row>
    <row r="3052" spans="1:5" x14ac:dyDescent="0.25">
      <c r="A3052" s="180" t="s">
        <v>5749</v>
      </c>
      <c r="B3052" s="181">
        <v>2714</v>
      </c>
      <c r="C3052" s="180" t="s">
        <v>5755</v>
      </c>
      <c r="D3052" s="180" t="s">
        <v>5751</v>
      </c>
      <c r="E3052" s="180"/>
    </row>
    <row r="3053" spans="1:5" x14ac:dyDescent="0.25">
      <c r="A3053" s="180" t="s">
        <v>5749</v>
      </c>
      <c r="B3053" s="181">
        <v>2714</v>
      </c>
      <c r="C3053" s="180" t="s">
        <v>5756</v>
      </c>
      <c r="D3053" s="180" t="s">
        <v>5751</v>
      </c>
      <c r="E3053" s="180"/>
    </row>
    <row r="3054" spans="1:5" x14ac:dyDescent="0.25">
      <c r="A3054" s="180" t="s">
        <v>5749</v>
      </c>
      <c r="B3054" s="181">
        <v>2714</v>
      </c>
      <c r="C3054" s="180" t="s">
        <v>5757</v>
      </c>
      <c r="D3054" s="180" t="s">
        <v>5751</v>
      </c>
      <c r="E3054" s="180"/>
    </row>
    <row r="3055" spans="1:5" x14ac:dyDescent="0.25">
      <c r="A3055" s="180" t="s">
        <v>5749</v>
      </c>
      <c r="B3055" s="181">
        <v>2714</v>
      </c>
      <c r="C3055" s="180" t="s">
        <v>5758</v>
      </c>
      <c r="D3055" s="180" t="s">
        <v>5751</v>
      </c>
      <c r="E3055" s="180"/>
    </row>
    <row r="3056" spans="1:5" x14ac:dyDescent="0.25">
      <c r="A3056" s="180" t="s">
        <v>5759</v>
      </c>
      <c r="B3056" s="181">
        <v>2715</v>
      </c>
      <c r="C3056" s="180" t="s">
        <v>5760</v>
      </c>
      <c r="D3056" s="180" t="s">
        <v>5761</v>
      </c>
      <c r="E3056" s="180"/>
    </row>
    <row r="3057" spans="1:5" x14ac:dyDescent="0.25">
      <c r="A3057" s="180" t="s">
        <v>5759</v>
      </c>
      <c r="B3057" s="181">
        <v>2715</v>
      </c>
      <c r="C3057" s="180" t="s">
        <v>5762</v>
      </c>
      <c r="D3057" s="180" t="s">
        <v>5761</v>
      </c>
      <c r="E3057" s="180"/>
    </row>
    <row r="3058" spans="1:5" x14ac:dyDescent="0.25">
      <c r="A3058" s="180" t="s">
        <v>5759</v>
      </c>
      <c r="B3058" s="181">
        <v>2715</v>
      </c>
      <c r="C3058" s="180" t="s">
        <v>5763</v>
      </c>
      <c r="D3058" s="180" t="s">
        <v>5761</v>
      </c>
      <c r="E3058" s="180"/>
    </row>
    <row r="3059" spans="1:5" x14ac:dyDescent="0.25">
      <c r="A3059" s="180" t="s">
        <v>5759</v>
      </c>
      <c r="B3059" s="181">
        <v>2715</v>
      </c>
      <c r="C3059" s="180" t="s">
        <v>5761</v>
      </c>
      <c r="D3059" s="180"/>
      <c r="E3059" s="180"/>
    </row>
    <row r="3060" spans="1:5" x14ac:dyDescent="0.25">
      <c r="A3060" s="180" t="s">
        <v>5764</v>
      </c>
      <c r="B3060" s="181">
        <v>2716</v>
      </c>
      <c r="C3060" s="180" t="s">
        <v>5765</v>
      </c>
      <c r="D3060" s="180" t="s">
        <v>5766</v>
      </c>
      <c r="E3060" s="180"/>
    </row>
    <row r="3061" spans="1:5" x14ac:dyDescent="0.25">
      <c r="A3061" s="180" t="s">
        <v>5764</v>
      </c>
      <c r="B3061" s="181">
        <v>2716</v>
      </c>
      <c r="C3061" s="180" t="s">
        <v>5767</v>
      </c>
      <c r="D3061" s="180" t="s">
        <v>5766</v>
      </c>
      <c r="E3061" s="180"/>
    </row>
    <row r="3062" spans="1:5" x14ac:dyDescent="0.25">
      <c r="A3062" s="180" t="s">
        <v>5764</v>
      </c>
      <c r="B3062" s="181">
        <v>2716</v>
      </c>
      <c r="C3062" s="180" t="s">
        <v>5766</v>
      </c>
      <c r="D3062" s="180"/>
      <c r="E3062" s="180"/>
    </row>
    <row r="3063" spans="1:5" x14ac:dyDescent="0.25">
      <c r="A3063" s="180" t="s">
        <v>5764</v>
      </c>
      <c r="B3063" s="181">
        <v>2716</v>
      </c>
      <c r="C3063" s="180" t="s">
        <v>5768</v>
      </c>
      <c r="D3063" s="180" t="s">
        <v>5766</v>
      </c>
      <c r="E3063" s="180"/>
    </row>
    <row r="3064" spans="1:5" x14ac:dyDescent="0.25">
      <c r="A3064" s="180" t="s">
        <v>5764</v>
      </c>
      <c r="B3064" s="181">
        <v>2716</v>
      </c>
      <c r="C3064" s="180" t="s">
        <v>5769</v>
      </c>
      <c r="D3064" s="180" t="s">
        <v>5766</v>
      </c>
      <c r="E3064" s="180"/>
    </row>
    <row r="3065" spans="1:5" x14ac:dyDescent="0.25">
      <c r="A3065" s="180" t="s">
        <v>5770</v>
      </c>
      <c r="B3065" s="181">
        <v>2717</v>
      </c>
      <c r="C3065" s="180" t="s">
        <v>5771</v>
      </c>
      <c r="D3065" s="180" t="s">
        <v>5772</v>
      </c>
      <c r="E3065" s="180"/>
    </row>
    <row r="3066" spans="1:5" x14ac:dyDescent="0.25">
      <c r="A3066" s="180" t="s">
        <v>5770</v>
      </c>
      <c r="B3066" s="181">
        <v>2717</v>
      </c>
      <c r="C3066" s="180" t="s">
        <v>5773</v>
      </c>
      <c r="D3066" s="180" t="s">
        <v>5772</v>
      </c>
      <c r="E3066" s="180"/>
    </row>
    <row r="3067" spans="1:5" x14ac:dyDescent="0.25">
      <c r="A3067" s="180" t="s">
        <v>5770</v>
      </c>
      <c r="B3067" s="181">
        <v>2717</v>
      </c>
      <c r="C3067" s="180" t="s">
        <v>5774</v>
      </c>
      <c r="D3067" s="180" t="s">
        <v>5772</v>
      </c>
      <c r="E3067" s="180"/>
    </row>
    <row r="3068" spans="1:5" x14ac:dyDescent="0.25">
      <c r="A3068" s="180" t="s">
        <v>5770</v>
      </c>
      <c r="B3068" s="181">
        <v>2717</v>
      </c>
      <c r="C3068" s="180" t="s">
        <v>5775</v>
      </c>
      <c r="D3068" s="180" t="s">
        <v>5772</v>
      </c>
      <c r="E3068" s="180"/>
    </row>
    <row r="3069" spans="1:5" x14ac:dyDescent="0.25">
      <c r="A3069" s="180" t="s">
        <v>5770</v>
      </c>
      <c r="B3069" s="181">
        <v>2717</v>
      </c>
      <c r="C3069" s="180" t="s">
        <v>5776</v>
      </c>
      <c r="D3069" s="180" t="s">
        <v>5772</v>
      </c>
      <c r="E3069" s="180"/>
    </row>
    <row r="3070" spans="1:5" x14ac:dyDescent="0.25">
      <c r="A3070" s="180" t="s">
        <v>5770</v>
      </c>
      <c r="B3070" s="181">
        <v>2717</v>
      </c>
      <c r="C3070" s="180" t="s">
        <v>5772</v>
      </c>
      <c r="D3070" s="180"/>
      <c r="E3070" s="180"/>
    </row>
    <row r="3071" spans="1:5" x14ac:dyDescent="0.25">
      <c r="A3071" s="180" t="s">
        <v>5770</v>
      </c>
      <c r="B3071" s="181">
        <v>2717</v>
      </c>
      <c r="C3071" s="180" t="s">
        <v>5777</v>
      </c>
      <c r="D3071" s="180" t="s">
        <v>5772</v>
      </c>
      <c r="E3071" s="180"/>
    </row>
    <row r="3072" spans="1:5" x14ac:dyDescent="0.25">
      <c r="A3072" s="180" t="s">
        <v>5778</v>
      </c>
      <c r="B3072" s="181">
        <v>2718</v>
      </c>
      <c r="C3072" s="180" t="s">
        <v>5779</v>
      </c>
      <c r="D3072" s="180" t="s">
        <v>5780</v>
      </c>
      <c r="E3072" s="180"/>
    </row>
    <row r="3073" spans="1:5" x14ac:dyDescent="0.25">
      <c r="A3073" s="180" t="s">
        <v>5778</v>
      </c>
      <c r="B3073" s="181">
        <v>2718</v>
      </c>
      <c r="C3073" s="180" t="s">
        <v>5781</v>
      </c>
      <c r="D3073" s="180" t="s">
        <v>5780</v>
      </c>
      <c r="E3073" s="180"/>
    </row>
    <row r="3074" spans="1:5" x14ac:dyDescent="0.25">
      <c r="A3074" s="180" t="s">
        <v>5778</v>
      </c>
      <c r="B3074" s="181">
        <v>2718</v>
      </c>
      <c r="C3074" s="180" t="s">
        <v>5782</v>
      </c>
      <c r="D3074" s="180" t="s">
        <v>5780</v>
      </c>
      <c r="E3074" s="180"/>
    </row>
    <row r="3075" spans="1:5" x14ac:dyDescent="0.25">
      <c r="A3075" s="180" t="s">
        <v>5778</v>
      </c>
      <c r="B3075" s="181">
        <v>2718</v>
      </c>
      <c r="C3075" s="180" t="s">
        <v>5783</v>
      </c>
      <c r="D3075" s="180" t="s">
        <v>5780</v>
      </c>
      <c r="E3075" s="180"/>
    </row>
    <row r="3076" spans="1:5" x14ac:dyDescent="0.25">
      <c r="A3076" s="180" t="s">
        <v>5778</v>
      </c>
      <c r="B3076" s="181">
        <v>2718</v>
      </c>
      <c r="C3076" s="180" t="s">
        <v>5784</v>
      </c>
      <c r="D3076" s="180" t="s">
        <v>5780</v>
      </c>
      <c r="E3076" s="180"/>
    </row>
    <row r="3077" spans="1:5" x14ac:dyDescent="0.25">
      <c r="A3077" s="180" t="s">
        <v>5778</v>
      </c>
      <c r="B3077" s="181">
        <v>2718</v>
      </c>
      <c r="C3077" s="180" t="s">
        <v>5785</v>
      </c>
      <c r="D3077" s="180" t="s">
        <v>5780</v>
      </c>
      <c r="E3077" s="180"/>
    </row>
    <row r="3078" spans="1:5" x14ac:dyDescent="0.25">
      <c r="A3078" s="180" t="s">
        <v>5778</v>
      </c>
      <c r="B3078" s="181">
        <v>2718</v>
      </c>
      <c r="C3078" s="180" t="s">
        <v>5780</v>
      </c>
      <c r="D3078" s="180"/>
      <c r="E3078" s="180"/>
    </row>
    <row r="3079" spans="1:5" x14ac:dyDescent="0.25">
      <c r="A3079" s="180" t="s">
        <v>5786</v>
      </c>
      <c r="B3079" s="181">
        <v>2719</v>
      </c>
      <c r="C3079" s="180" t="s">
        <v>5787</v>
      </c>
      <c r="D3079" s="180" t="s">
        <v>5788</v>
      </c>
      <c r="E3079" s="180"/>
    </row>
    <row r="3080" spans="1:5" x14ac:dyDescent="0.25">
      <c r="A3080" s="180" t="s">
        <v>5786</v>
      </c>
      <c r="B3080" s="181">
        <v>2719</v>
      </c>
      <c r="C3080" s="180" t="s">
        <v>5789</v>
      </c>
      <c r="D3080" s="180" t="s">
        <v>5788</v>
      </c>
      <c r="E3080" s="180"/>
    </row>
    <row r="3081" spans="1:5" x14ac:dyDescent="0.25">
      <c r="A3081" s="180" t="s">
        <v>5786</v>
      </c>
      <c r="B3081" s="181">
        <v>2719</v>
      </c>
      <c r="C3081" s="180" t="s">
        <v>5788</v>
      </c>
      <c r="D3081" s="180"/>
      <c r="E3081" s="180"/>
    </row>
    <row r="3082" spans="1:5" x14ac:dyDescent="0.25">
      <c r="A3082" s="180" t="s">
        <v>5790</v>
      </c>
      <c r="B3082" s="181">
        <v>2720</v>
      </c>
      <c r="C3082" s="180" t="s">
        <v>5791</v>
      </c>
      <c r="D3082" s="180" t="s">
        <v>5792</v>
      </c>
      <c r="E3082" s="180"/>
    </row>
    <row r="3083" spans="1:5" x14ac:dyDescent="0.25">
      <c r="A3083" s="180" t="s">
        <v>5790</v>
      </c>
      <c r="B3083" s="181">
        <v>2720</v>
      </c>
      <c r="C3083" s="180" t="s">
        <v>5793</v>
      </c>
      <c r="D3083" s="180" t="s">
        <v>5792</v>
      </c>
      <c r="E3083" s="180"/>
    </row>
    <row r="3084" spans="1:5" x14ac:dyDescent="0.25">
      <c r="A3084" s="180" t="s">
        <v>5790</v>
      </c>
      <c r="B3084" s="181">
        <v>2720</v>
      </c>
      <c r="C3084" s="180" t="s">
        <v>5792</v>
      </c>
      <c r="D3084" s="180"/>
      <c r="E3084" s="180"/>
    </row>
    <row r="3085" spans="1:5" x14ac:dyDescent="0.25">
      <c r="A3085" s="180" t="s">
        <v>5790</v>
      </c>
      <c r="B3085" s="181">
        <v>2720</v>
      </c>
      <c r="C3085" s="180" t="s">
        <v>5794</v>
      </c>
      <c r="D3085" s="180" t="s">
        <v>5792</v>
      </c>
      <c r="E3085" s="180"/>
    </row>
    <row r="3086" spans="1:5" x14ac:dyDescent="0.25">
      <c r="A3086" s="180" t="s">
        <v>5795</v>
      </c>
      <c r="B3086" s="181">
        <v>2721</v>
      </c>
      <c r="C3086" s="180" t="s">
        <v>5796</v>
      </c>
      <c r="D3086" s="180" t="s">
        <v>5797</v>
      </c>
      <c r="E3086" s="180"/>
    </row>
    <row r="3087" spans="1:5" x14ac:dyDescent="0.25">
      <c r="A3087" s="180" t="s">
        <v>5795</v>
      </c>
      <c r="B3087" s="181">
        <v>2721</v>
      </c>
      <c r="C3087" s="180" t="s">
        <v>5798</v>
      </c>
      <c r="D3087" s="180" t="s">
        <v>5797</v>
      </c>
      <c r="E3087" s="180"/>
    </row>
    <row r="3088" spans="1:5" x14ac:dyDescent="0.25">
      <c r="A3088" s="180" t="s">
        <v>5795</v>
      </c>
      <c r="B3088" s="181">
        <v>2721</v>
      </c>
      <c r="C3088" s="180" t="s">
        <v>5799</v>
      </c>
      <c r="D3088" s="180" t="s">
        <v>5797</v>
      </c>
      <c r="E3088" s="180"/>
    </row>
    <row r="3089" spans="1:5" x14ac:dyDescent="0.25">
      <c r="A3089" s="180" t="s">
        <v>5795</v>
      </c>
      <c r="B3089" s="181">
        <v>2721</v>
      </c>
      <c r="C3089" s="180" t="s">
        <v>5797</v>
      </c>
      <c r="D3089" s="180"/>
      <c r="E3089" s="180"/>
    </row>
    <row r="3090" spans="1:5" x14ac:dyDescent="0.25">
      <c r="A3090" s="180" t="s">
        <v>5795</v>
      </c>
      <c r="B3090" s="181">
        <v>2721</v>
      </c>
      <c r="C3090" s="180" t="s">
        <v>5800</v>
      </c>
      <c r="D3090" s="180" t="s">
        <v>5797</v>
      </c>
      <c r="E3090" s="180"/>
    </row>
    <row r="3091" spans="1:5" x14ac:dyDescent="0.25">
      <c r="A3091" s="180" t="s">
        <v>5801</v>
      </c>
      <c r="B3091" s="181">
        <v>2722</v>
      </c>
      <c r="C3091" s="180" t="s">
        <v>5802</v>
      </c>
      <c r="D3091" s="180"/>
      <c r="E3091" s="180"/>
    </row>
    <row r="3092" spans="1:5" x14ac:dyDescent="0.25">
      <c r="A3092" s="180" t="s">
        <v>5801</v>
      </c>
      <c r="B3092" s="181">
        <v>2722</v>
      </c>
      <c r="C3092" s="180" t="s">
        <v>5803</v>
      </c>
      <c r="D3092" s="180" t="s">
        <v>5802</v>
      </c>
      <c r="E3092" s="180"/>
    </row>
    <row r="3093" spans="1:5" x14ac:dyDescent="0.25">
      <c r="A3093" s="180" t="s">
        <v>5801</v>
      </c>
      <c r="B3093" s="181">
        <v>2722</v>
      </c>
      <c r="C3093" s="180" t="s">
        <v>5804</v>
      </c>
      <c r="D3093" s="180" t="s">
        <v>5802</v>
      </c>
      <c r="E3093" s="180"/>
    </row>
    <row r="3094" spans="1:5" x14ac:dyDescent="0.25">
      <c r="A3094" s="180" t="s">
        <v>5805</v>
      </c>
      <c r="B3094" s="181">
        <v>2723</v>
      </c>
      <c r="C3094" s="180" t="s">
        <v>5806</v>
      </c>
      <c r="D3094" s="180" t="s">
        <v>5807</v>
      </c>
      <c r="E3094" s="180"/>
    </row>
    <row r="3095" spans="1:5" x14ac:dyDescent="0.25">
      <c r="A3095" s="180" t="s">
        <v>5805</v>
      </c>
      <c r="B3095" s="181">
        <v>2723</v>
      </c>
      <c r="C3095" s="180" t="s">
        <v>5808</v>
      </c>
      <c r="D3095" s="180" t="s">
        <v>5807</v>
      </c>
      <c r="E3095" s="180"/>
    </row>
    <row r="3096" spans="1:5" x14ac:dyDescent="0.25">
      <c r="A3096" s="180" t="s">
        <v>5805</v>
      </c>
      <c r="B3096" s="181">
        <v>2723</v>
      </c>
      <c r="C3096" s="180" t="s">
        <v>5809</v>
      </c>
      <c r="D3096" s="180" t="s">
        <v>5807</v>
      </c>
      <c r="E3096" s="180"/>
    </row>
    <row r="3097" spans="1:5" x14ac:dyDescent="0.25">
      <c r="A3097" s="180" t="s">
        <v>5805</v>
      </c>
      <c r="B3097" s="181">
        <v>2723</v>
      </c>
      <c r="C3097" s="180" t="s">
        <v>5807</v>
      </c>
      <c r="D3097" s="180"/>
      <c r="E3097" s="180"/>
    </row>
    <row r="3098" spans="1:5" x14ac:dyDescent="0.25">
      <c r="A3098" s="180" t="s">
        <v>5805</v>
      </c>
      <c r="B3098" s="181">
        <v>2723</v>
      </c>
      <c r="C3098" s="180" t="s">
        <v>5810</v>
      </c>
      <c r="D3098" s="180" t="s">
        <v>5807</v>
      </c>
      <c r="E3098" s="180"/>
    </row>
    <row r="3099" spans="1:5" x14ac:dyDescent="0.25">
      <c r="A3099" s="180" t="s">
        <v>5805</v>
      </c>
      <c r="B3099" s="181">
        <v>2723</v>
      </c>
      <c r="C3099" s="180" t="s">
        <v>5811</v>
      </c>
      <c r="D3099" s="180" t="s">
        <v>5807</v>
      </c>
      <c r="E3099" s="180"/>
    </row>
    <row r="3100" spans="1:5" x14ac:dyDescent="0.25">
      <c r="A3100" s="180" t="s">
        <v>5805</v>
      </c>
      <c r="B3100" s="181">
        <v>2723</v>
      </c>
      <c r="C3100" s="180" t="s">
        <v>5812</v>
      </c>
      <c r="D3100" s="180" t="s">
        <v>5807</v>
      </c>
      <c r="E3100" s="180"/>
    </row>
    <row r="3101" spans="1:5" x14ac:dyDescent="0.25">
      <c r="A3101" s="180" t="s">
        <v>5813</v>
      </c>
      <c r="B3101" s="181">
        <v>2724</v>
      </c>
      <c r="C3101" s="180" t="s">
        <v>5814</v>
      </c>
      <c r="D3101" s="180"/>
      <c r="E3101" s="180"/>
    </row>
    <row r="3102" spans="1:5" x14ac:dyDescent="0.25">
      <c r="A3102" s="180" t="s">
        <v>5813</v>
      </c>
      <c r="B3102" s="181">
        <v>2724</v>
      </c>
      <c r="C3102" s="180" t="s">
        <v>5815</v>
      </c>
      <c r="D3102" s="180" t="s">
        <v>5814</v>
      </c>
      <c r="E3102" s="180"/>
    </row>
    <row r="3103" spans="1:5" x14ac:dyDescent="0.25">
      <c r="A3103" s="180" t="s">
        <v>5813</v>
      </c>
      <c r="B3103" s="181">
        <v>2724</v>
      </c>
      <c r="C3103" s="180" t="s">
        <v>5816</v>
      </c>
      <c r="D3103" s="180" t="s">
        <v>5814</v>
      </c>
      <c r="E3103" s="180"/>
    </row>
    <row r="3104" spans="1:5" x14ac:dyDescent="0.25">
      <c r="A3104" s="180" t="s">
        <v>5813</v>
      </c>
      <c r="B3104" s="181">
        <v>2724</v>
      </c>
      <c r="C3104" s="180" t="s">
        <v>5817</v>
      </c>
      <c r="D3104" s="180" t="s">
        <v>5814</v>
      </c>
      <c r="E3104" s="180"/>
    </row>
    <row r="3105" spans="1:5" x14ac:dyDescent="0.25">
      <c r="A3105" s="180" t="s">
        <v>5818</v>
      </c>
      <c r="B3105" s="181">
        <v>2725</v>
      </c>
      <c r="C3105" s="180" t="s">
        <v>5819</v>
      </c>
      <c r="D3105" s="180"/>
      <c r="E3105" s="180"/>
    </row>
    <row r="3106" spans="1:5" x14ac:dyDescent="0.25">
      <c r="A3106" s="180" t="s">
        <v>5818</v>
      </c>
      <c r="B3106" s="181">
        <v>2725</v>
      </c>
      <c r="C3106" s="180" t="s">
        <v>5820</v>
      </c>
      <c r="D3106" s="180" t="s">
        <v>5819</v>
      </c>
      <c r="E3106" s="180"/>
    </row>
    <row r="3107" spans="1:5" x14ac:dyDescent="0.25">
      <c r="A3107" s="180" t="s">
        <v>5818</v>
      </c>
      <c r="B3107" s="181">
        <v>2725</v>
      </c>
      <c r="C3107" s="180" t="s">
        <v>5821</v>
      </c>
      <c r="D3107" s="180" t="s">
        <v>5819</v>
      </c>
      <c r="E3107" s="180"/>
    </row>
    <row r="3108" spans="1:5" x14ac:dyDescent="0.25">
      <c r="A3108" s="180" t="s">
        <v>5818</v>
      </c>
      <c r="B3108" s="181">
        <v>2725</v>
      </c>
      <c r="C3108" s="180" t="s">
        <v>5822</v>
      </c>
      <c r="D3108" s="180" t="s">
        <v>5819</v>
      </c>
      <c r="E3108" s="180"/>
    </row>
    <row r="3109" spans="1:5" x14ac:dyDescent="0.25">
      <c r="A3109" s="180" t="s">
        <v>5823</v>
      </c>
      <c r="B3109" s="181">
        <v>2726</v>
      </c>
      <c r="C3109" s="180" t="s">
        <v>5824</v>
      </c>
      <c r="D3109" s="180"/>
      <c r="E3109" s="180"/>
    </row>
    <row r="3110" spans="1:5" x14ac:dyDescent="0.25">
      <c r="A3110" s="180" t="s">
        <v>5823</v>
      </c>
      <c r="B3110" s="181">
        <v>2726</v>
      </c>
      <c r="C3110" s="180" t="s">
        <v>5825</v>
      </c>
      <c r="D3110" s="180" t="s">
        <v>5824</v>
      </c>
      <c r="E3110" s="180"/>
    </row>
    <row r="3111" spans="1:5" x14ac:dyDescent="0.25">
      <c r="A3111" s="180" t="s">
        <v>5823</v>
      </c>
      <c r="B3111" s="181">
        <v>2726</v>
      </c>
      <c r="C3111" s="180" t="s">
        <v>5826</v>
      </c>
      <c r="D3111" s="180" t="s">
        <v>5824</v>
      </c>
      <c r="E3111" s="180"/>
    </row>
    <row r="3112" spans="1:5" x14ac:dyDescent="0.25">
      <c r="A3112" s="180" t="s">
        <v>5823</v>
      </c>
      <c r="B3112" s="181">
        <v>2726</v>
      </c>
      <c r="C3112" s="180" t="s">
        <v>5827</v>
      </c>
      <c r="D3112" s="180" t="s">
        <v>5824</v>
      </c>
      <c r="E3112" s="180"/>
    </row>
    <row r="3113" spans="1:5" x14ac:dyDescent="0.25">
      <c r="A3113" s="180" t="s">
        <v>5823</v>
      </c>
      <c r="B3113" s="181">
        <v>2726</v>
      </c>
      <c r="C3113" s="180" t="s">
        <v>5828</v>
      </c>
      <c r="D3113" s="180" t="s">
        <v>5824</v>
      </c>
      <c r="E3113" s="180"/>
    </row>
    <row r="3114" spans="1:5" x14ac:dyDescent="0.25">
      <c r="A3114" s="180" t="s">
        <v>5829</v>
      </c>
      <c r="B3114" s="181">
        <v>2727</v>
      </c>
      <c r="C3114" s="180" t="s">
        <v>5830</v>
      </c>
      <c r="D3114" s="180" t="s">
        <v>5831</v>
      </c>
      <c r="E3114" s="180"/>
    </row>
    <row r="3115" spans="1:5" x14ac:dyDescent="0.25">
      <c r="A3115" s="180" t="s">
        <v>5829</v>
      </c>
      <c r="B3115" s="181">
        <v>2727</v>
      </c>
      <c r="C3115" s="180" t="s">
        <v>5831</v>
      </c>
      <c r="D3115" s="180"/>
      <c r="E3115" s="180"/>
    </row>
    <row r="3116" spans="1:5" x14ac:dyDescent="0.25">
      <c r="A3116" s="180" t="s">
        <v>5829</v>
      </c>
      <c r="B3116" s="181">
        <v>2727</v>
      </c>
      <c r="C3116" s="180" t="s">
        <v>5832</v>
      </c>
      <c r="D3116" s="180" t="s">
        <v>5831</v>
      </c>
      <c r="E3116" s="180"/>
    </row>
    <row r="3117" spans="1:5" x14ac:dyDescent="0.25">
      <c r="A3117" s="180" t="s">
        <v>5833</v>
      </c>
      <c r="B3117" s="181">
        <v>2728</v>
      </c>
      <c r="C3117" s="180" t="s">
        <v>5834</v>
      </c>
      <c r="D3117" s="180" t="s">
        <v>5835</v>
      </c>
      <c r="E3117" s="180"/>
    </row>
    <row r="3118" spans="1:5" x14ac:dyDescent="0.25">
      <c r="A3118" s="180" t="s">
        <v>5833</v>
      </c>
      <c r="B3118" s="181">
        <v>2728</v>
      </c>
      <c r="C3118" s="180" t="s">
        <v>5835</v>
      </c>
      <c r="D3118" s="180"/>
      <c r="E3118" s="180"/>
    </row>
    <row r="3119" spans="1:5" x14ac:dyDescent="0.25">
      <c r="A3119" s="180" t="s">
        <v>5833</v>
      </c>
      <c r="B3119" s="181">
        <v>2728</v>
      </c>
      <c r="C3119" s="180" t="s">
        <v>5836</v>
      </c>
      <c r="D3119" s="180" t="s">
        <v>5835</v>
      </c>
      <c r="E3119" s="180"/>
    </row>
    <row r="3120" spans="1:5" x14ac:dyDescent="0.25">
      <c r="A3120" s="180" t="s">
        <v>5833</v>
      </c>
      <c r="B3120" s="181">
        <v>2728</v>
      </c>
      <c r="C3120" s="180" t="s">
        <v>5837</v>
      </c>
      <c r="D3120" s="180" t="s">
        <v>5835</v>
      </c>
      <c r="E3120" s="180"/>
    </row>
    <row r="3121" spans="1:5" x14ac:dyDescent="0.25">
      <c r="A3121" s="180" t="s">
        <v>5838</v>
      </c>
      <c r="B3121" s="181">
        <v>2729</v>
      </c>
      <c r="C3121" s="180" t="s">
        <v>5839</v>
      </c>
      <c r="D3121" s="180" t="s">
        <v>5840</v>
      </c>
      <c r="E3121" s="180"/>
    </row>
    <row r="3122" spans="1:5" x14ac:dyDescent="0.25">
      <c r="A3122" s="180" t="s">
        <v>5838</v>
      </c>
      <c r="B3122" s="181">
        <v>2729</v>
      </c>
      <c r="C3122" s="180" t="s">
        <v>5841</v>
      </c>
      <c r="D3122" s="180" t="s">
        <v>5840</v>
      </c>
      <c r="E3122" s="180"/>
    </row>
    <row r="3123" spans="1:5" x14ac:dyDescent="0.25">
      <c r="A3123" s="180" t="s">
        <v>5838</v>
      </c>
      <c r="B3123" s="181">
        <v>2729</v>
      </c>
      <c r="C3123" s="180" t="s">
        <v>5842</v>
      </c>
      <c r="D3123" s="180" t="s">
        <v>5840</v>
      </c>
      <c r="E3123" s="180"/>
    </row>
    <row r="3124" spans="1:5" x14ac:dyDescent="0.25">
      <c r="A3124" s="180" t="s">
        <v>5838</v>
      </c>
      <c r="B3124" s="181">
        <v>2729</v>
      </c>
      <c r="C3124" s="180" t="s">
        <v>5840</v>
      </c>
      <c r="D3124" s="180"/>
      <c r="E3124" s="180"/>
    </row>
    <row r="3125" spans="1:5" x14ac:dyDescent="0.25">
      <c r="A3125" s="180" t="s">
        <v>5838</v>
      </c>
      <c r="B3125" s="181">
        <v>2729</v>
      </c>
      <c r="C3125" s="180" t="s">
        <v>5843</v>
      </c>
      <c r="D3125" s="180" t="s">
        <v>5840</v>
      </c>
      <c r="E3125" s="180"/>
    </row>
    <row r="3126" spans="1:5" x14ac:dyDescent="0.25">
      <c r="A3126" s="180" t="s">
        <v>5838</v>
      </c>
      <c r="B3126" s="181">
        <v>2729</v>
      </c>
      <c r="C3126" s="180" t="s">
        <v>5844</v>
      </c>
      <c r="D3126" s="180" t="s">
        <v>5840</v>
      </c>
      <c r="E3126" s="180"/>
    </row>
    <row r="3127" spans="1:5" x14ac:dyDescent="0.25">
      <c r="A3127" s="180" t="s">
        <v>5845</v>
      </c>
      <c r="B3127" s="181">
        <v>2730</v>
      </c>
      <c r="C3127" s="180" t="s">
        <v>5846</v>
      </c>
      <c r="D3127" s="180" t="s">
        <v>5847</v>
      </c>
      <c r="E3127" s="180"/>
    </row>
    <row r="3128" spans="1:5" x14ac:dyDescent="0.25">
      <c r="A3128" s="180" t="s">
        <v>5845</v>
      </c>
      <c r="B3128" s="181">
        <v>2730</v>
      </c>
      <c r="C3128" s="180" t="s">
        <v>5848</v>
      </c>
      <c r="D3128" s="180" t="s">
        <v>5847</v>
      </c>
      <c r="E3128" s="180"/>
    </row>
    <row r="3129" spans="1:5" x14ac:dyDescent="0.25">
      <c r="A3129" s="180" t="s">
        <v>5845</v>
      </c>
      <c r="B3129" s="181">
        <v>2730</v>
      </c>
      <c r="C3129" s="180" t="s">
        <v>5849</v>
      </c>
      <c r="D3129" s="180" t="s">
        <v>5847</v>
      </c>
      <c r="E3129" s="180"/>
    </row>
    <row r="3130" spans="1:5" x14ac:dyDescent="0.25">
      <c r="A3130" s="180" t="s">
        <v>5845</v>
      </c>
      <c r="B3130" s="181">
        <v>2730</v>
      </c>
      <c r="C3130" s="180" t="s">
        <v>5847</v>
      </c>
      <c r="D3130" s="180"/>
      <c r="E3130" s="180"/>
    </row>
    <row r="3131" spans="1:5" x14ac:dyDescent="0.25">
      <c r="A3131" s="180" t="s">
        <v>5845</v>
      </c>
      <c r="B3131" s="181">
        <v>2730</v>
      </c>
      <c r="C3131" s="180" t="s">
        <v>5850</v>
      </c>
      <c r="D3131" s="180" t="s">
        <v>5847</v>
      </c>
      <c r="E3131" s="180"/>
    </row>
    <row r="3132" spans="1:5" x14ac:dyDescent="0.25">
      <c r="A3132" s="180" t="s">
        <v>5851</v>
      </c>
      <c r="B3132" s="181">
        <v>2731</v>
      </c>
      <c r="C3132" s="180" t="s">
        <v>5852</v>
      </c>
      <c r="D3132" s="180" t="s">
        <v>5853</v>
      </c>
      <c r="E3132" s="180"/>
    </row>
    <row r="3133" spans="1:5" x14ac:dyDescent="0.25">
      <c r="A3133" s="180" t="s">
        <v>5851</v>
      </c>
      <c r="B3133" s="181">
        <v>2731</v>
      </c>
      <c r="C3133" s="180" t="s">
        <v>5854</v>
      </c>
      <c r="D3133" s="180" t="s">
        <v>5853</v>
      </c>
      <c r="E3133" s="180"/>
    </row>
    <row r="3134" spans="1:5" x14ac:dyDescent="0.25">
      <c r="A3134" s="180" t="s">
        <v>5851</v>
      </c>
      <c r="B3134" s="181">
        <v>2731</v>
      </c>
      <c r="C3134" s="180" t="s">
        <v>5855</v>
      </c>
      <c r="D3134" s="180" t="s">
        <v>5853</v>
      </c>
      <c r="E3134" s="180"/>
    </row>
    <row r="3135" spans="1:5" x14ac:dyDescent="0.25">
      <c r="A3135" s="180" t="s">
        <v>5851</v>
      </c>
      <c r="B3135" s="181">
        <v>2731</v>
      </c>
      <c r="C3135" s="180" t="s">
        <v>5856</v>
      </c>
      <c r="D3135" s="180" t="s">
        <v>5853</v>
      </c>
      <c r="E3135" s="180"/>
    </row>
    <row r="3136" spans="1:5" x14ac:dyDescent="0.25">
      <c r="A3136" s="180" t="s">
        <v>5851</v>
      </c>
      <c r="B3136" s="181">
        <v>2731</v>
      </c>
      <c r="C3136" s="180" t="s">
        <v>5857</v>
      </c>
      <c r="D3136" s="180" t="s">
        <v>5853</v>
      </c>
      <c r="E3136" s="180"/>
    </row>
    <row r="3137" spans="1:5" x14ac:dyDescent="0.25">
      <c r="A3137" s="180" t="s">
        <v>5851</v>
      </c>
      <c r="B3137" s="181">
        <v>2731</v>
      </c>
      <c r="C3137" s="180" t="s">
        <v>5853</v>
      </c>
      <c r="D3137" s="180"/>
      <c r="E3137" s="180"/>
    </row>
    <row r="3138" spans="1:5" x14ac:dyDescent="0.25">
      <c r="A3138" s="180" t="s">
        <v>5851</v>
      </c>
      <c r="B3138" s="181">
        <v>2731</v>
      </c>
      <c r="C3138" s="180" t="s">
        <v>5858</v>
      </c>
      <c r="D3138" s="180" t="s">
        <v>5853</v>
      </c>
      <c r="E3138" s="180"/>
    </row>
    <row r="3139" spans="1:5" x14ac:dyDescent="0.25">
      <c r="A3139" s="180" t="s">
        <v>5851</v>
      </c>
      <c r="B3139" s="181">
        <v>2731</v>
      </c>
      <c r="C3139" s="180" t="s">
        <v>5859</v>
      </c>
      <c r="D3139" s="180" t="s">
        <v>5853</v>
      </c>
      <c r="E3139" s="180"/>
    </row>
    <row r="3140" spans="1:5" x14ac:dyDescent="0.25">
      <c r="A3140" s="180" t="s">
        <v>5860</v>
      </c>
      <c r="B3140" s="181">
        <v>2732</v>
      </c>
      <c r="C3140" s="180" t="s">
        <v>5861</v>
      </c>
      <c r="D3140" s="180" t="s">
        <v>5862</v>
      </c>
      <c r="E3140" s="180"/>
    </row>
    <row r="3141" spans="1:5" x14ac:dyDescent="0.25">
      <c r="A3141" s="180" t="s">
        <v>5860</v>
      </c>
      <c r="B3141" s="181">
        <v>2732</v>
      </c>
      <c r="C3141" s="180" t="s">
        <v>5863</v>
      </c>
      <c r="D3141" s="180" t="s">
        <v>5862</v>
      </c>
      <c r="E3141" s="180"/>
    </row>
    <row r="3142" spans="1:5" x14ac:dyDescent="0.25">
      <c r="A3142" s="180" t="s">
        <v>5860</v>
      </c>
      <c r="B3142" s="181">
        <v>2732</v>
      </c>
      <c r="C3142" s="180" t="s">
        <v>5864</v>
      </c>
      <c r="D3142" s="180" t="s">
        <v>5862</v>
      </c>
      <c r="E3142" s="180"/>
    </row>
    <row r="3143" spans="1:5" x14ac:dyDescent="0.25">
      <c r="A3143" s="180" t="s">
        <v>5860</v>
      </c>
      <c r="B3143" s="181">
        <v>2732</v>
      </c>
      <c r="C3143" s="180" t="s">
        <v>5862</v>
      </c>
      <c r="D3143" s="180"/>
      <c r="E3143" s="180"/>
    </row>
    <row r="3144" spans="1:5" x14ac:dyDescent="0.25">
      <c r="A3144" s="180" t="s">
        <v>5860</v>
      </c>
      <c r="B3144" s="181">
        <v>2732</v>
      </c>
      <c r="C3144" s="180" t="s">
        <v>5865</v>
      </c>
      <c r="D3144" s="180" t="s">
        <v>5862</v>
      </c>
      <c r="E3144" s="180"/>
    </row>
    <row r="3145" spans="1:5" x14ac:dyDescent="0.25">
      <c r="A3145" s="180" t="s">
        <v>5860</v>
      </c>
      <c r="B3145" s="181">
        <v>2732</v>
      </c>
      <c r="C3145" s="180" t="s">
        <v>5866</v>
      </c>
      <c r="D3145" s="180" t="s">
        <v>5862</v>
      </c>
      <c r="E3145" s="180"/>
    </row>
    <row r="3146" spans="1:5" x14ac:dyDescent="0.25">
      <c r="A3146" s="180" t="s">
        <v>5867</v>
      </c>
      <c r="B3146" s="181">
        <v>2733</v>
      </c>
      <c r="C3146" s="180" t="s">
        <v>5868</v>
      </c>
      <c r="D3146" s="180" t="s">
        <v>5869</v>
      </c>
      <c r="E3146" s="180"/>
    </row>
    <row r="3147" spans="1:5" x14ac:dyDescent="0.25">
      <c r="A3147" s="180" t="s">
        <v>5867</v>
      </c>
      <c r="B3147" s="181">
        <v>2733</v>
      </c>
      <c r="C3147" s="180" t="s">
        <v>5869</v>
      </c>
      <c r="D3147" s="180"/>
      <c r="E3147" s="180"/>
    </row>
    <row r="3148" spans="1:5" x14ac:dyDescent="0.25">
      <c r="A3148" s="180" t="s">
        <v>5867</v>
      </c>
      <c r="B3148" s="181">
        <v>2733</v>
      </c>
      <c r="C3148" s="180" t="s">
        <v>5870</v>
      </c>
      <c r="D3148" s="180" t="s">
        <v>5869</v>
      </c>
      <c r="E3148" s="180"/>
    </row>
    <row r="3149" spans="1:5" x14ac:dyDescent="0.25">
      <c r="A3149" s="180" t="s">
        <v>5871</v>
      </c>
      <c r="B3149" s="181">
        <v>2734</v>
      </c>
      <c r="C3149" s="180" t="s">
        <v>5872</v>
      </c>
      <c r="D3149" s="180" t="s">
        <v>5873</v>
      </c>
      <c r="E3149" s="180"/>
    </row>
    <row r="3150" spans="1:5" x14ac:dyDescent="0.25">
      <c r="A3150" s="180" t="s">
        <v>5871</v>
      </c>
      <c r="B3150" s="181">
        <v>2734</v>
      </c>
      <c r="C3150" s="180" t="s">
        <v>5874</v>
      </c>
      <c r="D3150" s="180" t="s">
        <v>5873</v>
      </c>
      <c r="E3150" s="180"/>
    </row>
    <row r="3151" spans="1:5" x14ac:dyDescent="0.25">
      <c r="A3151" s="180" t="s">
        <v>5871</v>
      </c>
      <c r="B3151" s="181">
        <v>2734</v>
      </c>
      <c r="C3151" s="180" t="s">
        <v>5875</v>
      </c>
      <c r="D3151" s="180" t="s">
        <v>5873</v>
      </c>
      <c r="E3151" s="180"/>
    </row>
    <row r="3152" spans="1:5" x14ac:dyDescent="0.25">
      <c r="A3152" s="180" t="s">
        <v>5871</v>
      </c>
      <c r="B3152" s="181">
        <v>2734</v>
      </c>
      <c r="C3152" s="180" t="s">
        <v>5876</v>
      </c>
      <c r="D3152" s="180" t="s">
        <v>5873</v>
      </c>
      <c r="E3152" s="180"/>
    </row>
    <row r="3153" spans="1:5" x14ac:dyDescent="0.25">
      <c r="A3153" s="180" t="s">
        <v>5871</v>
      </c>
      <c r="B3153" s="181">
        <v>2734</v>
      </c>
      <c r="C3153" s="180" t="s">
        <v>5877</v>
      </c>
      <c r="D3153" s="180" t="s">
        <v>5873</v>
      </c>
      <c r="E3153" s="180"/>
    </row>
    <row r="3154" spans="1:5" x14ac:dyDescent="0.25">
      <c r="A3154" s="180" t="s">
        <v>5871</v>
      </c>
      <c r="B3154" s="181">
        <v>2734</v>
      </c>
      <c r="C3154" s="180" t="s">
        <v>5873</v>
      </c>
      <c r="D3154" s="180"/>
      <c r="E3154" s="180"/>
    </row>
    <row r="3155" spans="1:5" x14ac:dyDescent="0.25">
      <c r="A3155" s="180" t="s">
        <v>5878</v>
      </c>
      <c r="B3155" s="181">
        <v>2735</v>
      </c>
      <c r="C3155" s="180" t="s">
        <v>5879</v>
      </c>
      <c r="D3155" s="180" t="s">
        <v>5880</v>
      </c>
      <c r="E3155" s="180"/>
    </row>
    <row r="3156" spans="1:5" x14ac:dyDescent="0.25">
      <c r="A3156" s="180" t="s">
        <v>5878</v>
      </c>
      <c r="B3156" s="181">
        <v>2735</v>
      </c>
      <c r="C3156" s="180" t="s">
        <v>5881</v>
      </c>
      <c r="D3156" s="180" t="s">
        <v>5880</v>
      </c>
      <c r="E3156" s="180"/>
    </row>
    <row r="3157" spans="1:5" x14ac:dyDescent="0.25">
      <c r="A3157" s="180" t="s">
        <v>5878</v>
      </c>
      <c r="B3157" s="181">
        <v>2735</v>
      </c>
      <c r="C3157" s="180" t="s">
        <v>5882</v>
      </c>
      <c r="D3157" s="180" t="s">
        <v>5880</v>
      </c>
      <c r="E3157" s="180"/>
    </row>
    <row r="3158" spans="1:5" x14ac:dyDescent="0.25">
      <c r="A3158" s="180" t="s">
        <v>5878</v>
      </c>
      <c r="B3158" s="181">
        <v>2735</v>
      </c>
      <c r="C3158" s="180" t="s">
        <v>5883</v>
      </c>
      <c r="D3158" s="180" t="s">
        <v>5880</v>
      </c>
      <c r="E3158" s="180"/>
    </row>
    <row r="3159" spans="1:5" x14ac:dyDescent="0.25">
      <c r="A3159" s="180" t="s">
        <v>5878</v>
      </c>
      <c r="B3159" s="181">
        <v>2735</v>
      </c>
      <c r="C3159" s="180" t="s">
        <v>5880</v>
      </c>
      <c r="D3159" s="180"/>
      <c r="E3159" s="180"/>
    </row>
    <row r="3160" spans="1:5" x14ac:dyDescent="0.25">
      <c r="A3160" s="180" t="s">
        <v>5884</v>
      </c>
      <c r="B3160" s="181">
        <v>2736</v>
      </c>
      <c r="C3160" s="180" t="s">
        <v>5885</v>
      </c>
      <c r="D3160" s="180" t="s">
        <v>5886</v>
      </c>
      <c r="E3160" s="180"/>
    </row>
    <row r="3161" spans="1:5" x14ac:dyDescent="0.25">
      <c r="A3161" s="180" t="s">
        <v>5884</v>
      </c>
      <c r="B3161" s="181">
        <v>2736</v>
      </c>
      <c r="C3161" s="180" t="s">
        <v>5887</v>
      </c>
      <c r="D3161" s="180" t="s">
        <v>5886</v>
      </c>
      <c r="E3161" s="180"/>
    </row>
    <row r="3162" spans="1:5" x14ac:dyDescent="0.25">
      <c r="A3162" s="180" t="s">
        <v>5884</v>
      </c>
      <c r="B3162" s="181">
        <v>2736</v>
      </c>
      <c r="C3162" s="180" t="s">
        <v>5888</v>
      </c>
      <c r="D3162" s="180" t="s">
        <v>5886</v>
      </c>
      <c r="E3162" s="180"/>
    </row>
    <row r="3163" spans="1:5" x14ac:dyDescent="0.25">
      <c r="A3163" s="180" t="s">
        <v>5884</v>
      </c>
      <c r="B3163" s="181">
        <v>2736</v>
      </c>
      <c r="C3163" s="180" t="s">
        <v>5889</v>
      </c>
      <c r="D3163" s="180" t="s">
        <v>5886</v>
      </c>
      <c r="E3163" s="180"/>
    </row>
    <row r="3164" spans="1:5" x14ac:dyDescent="0.25">
      <c r="A3164" s="180" t="s">
        <v>5884</v>
      </c>
      <c r="B3164" s="181">
        <v>2736</v>
      </c>
      <c r="C3164" s="180" t="s">
        <v>5886</v>
      </c>
      <c r="D3164" s="180"/>
      <c r="E3164" s="180"/>
    </row>
    <row r="3165" spans="1:5" x14ac:dyDescent="0.25">
      <c r="A3165" s="180" t="s">
        <v>5884</v>
      </c>
      <c r="B3165" s="181">
        <v>2736</v>
      </c>
      <c r="C3165" s="180" t="s">
        <v>5890</v>
      </c>
      <c r="D3165" s="180" t="s">
        <v>5886</v>
      </c>
      <c r="E3165" s="180"/>
    </row>
    <row r="3166" spans="1:5" x14ac:dyDescent="0.25">
      <c r="A3166" s="180" t="s">
        <v>5884</v>
      </c>
      <c r="B3166" s="181">
        <v>2736</v>
      </c>
      <c r="C3166" s="180" t="s">
        <v>5891</v>
      </c>
      <c r="D3166" s="180" t="s">
        <v>5886</v>
      </c>
      <c r="E3166" s="180"/>
    </row>
    <row r="3167" spans="1:5" x14ac:dyDescent="0.25">
      <c r="A3167" s="180" t="s">
        <v>5884</v>
      </c>
      <c r="B3167" s="181">
        <v>2736</v>
      </c>
      <c r="C3167" s="180" t="s">
        <v>5892</v>
      </c>
      <c r="D3167" s="180" t="s">
        <v>5886</v>
      </c>
      <c r="E3167" s="180"/>
    </row>
    <row r="3168" spans="1:5" x14ac:dyDescent="0.25">
      <c r="A3168" s="180" t="s">
        <v>5893</v>
      </c>
      <c r="B3168" s="181">
        <v>2737</v>
      </c>
      <c r="C3168" s="180" t="s">
        <v>5894</v>
      </c>
      <c r="D3168" s="180" t="s">
        <v>5895</v>
      </c>
      <c r="E3168" s="180"/>
    </row>
    <row r="3169" spans="1:5" x14ac:dyDescent="0.25">
      <c r="A3169" s="180" t="s">
        <v>5893</v>
      </c>
      <c r="B3169" s="181">
        <v>2737</v>
      </c>
      <c r="C3169" s="180" t="s">
        <v>5896</v>
      </c>
      <c r="D3169" s="180" t="s">
        <v>5895</v>
      </c>
      <c r="E3169" s="180"/>
    </row>
    <row r="3170" spans="1:5" x14ac:dyDescent="0.25">
      <c r="A3170" s="180" t="s">
        <v>5893</v>
      </c>
      <c r="B3170" s="181">
        <v>2737</v>
      </c>
      <c r="C3170" s="180" t="s">
        <v>5895</v>
      </c>
      <c r="D3170" s="180"/>
      <c r="E3170" s="180"/>
    </row>
    <row r="3171" spans="1:5" x14ac:dyDescent="0.25">
      <c r="A3171" s="180" t="s">
        <v>5897</v>
      </c>
      <c r="B3171" s="181">
        <v>2738</v>
      </c>
      <c r="C3171" s="180" t="s">
        <v>5898</v>
      </c>
      <c r="D3171" s="180" t="s">
        <v>5899</v>
      </c>
      <c r="E3171" s="180"/>
    </row>
    <row r="3172" spans="1:5" x14ac:dyDescent="0.25">
      <c r="A3172" s="180" t="s">
        <v>5897</v>
      </c>
      <c r="B3172" s="181">
        <v>2738</v>
      </c>
      <c r="C3172" s="180" t="s">
        <v>5900</v>
      </c>
      <c r="D3172" s="180" t="s">
        <v>5899</v>
      </c>
      <c r="E3172" s="180"/>
    </row>
    <row r="3173" spans="1:5" x14ac:dyDescent="0.25">
      <c r="A3173" s="180" t="s">
        <v>5897</v>
      </c>
      <c r="B3173" s="181">
        <v>2738</v>
      </c>
      <c r="C3173" s="180" t="s">
        <v>5899</v>
      </c>
      <c r="D3173" s="180"/>
      <c r="E3173" s="180"/>
    </row>
    <row r="3174" spans="1:5" x14ac:dyDescent="0.25">
      <c r="A3174" s="180" t="s">
        <v>5897</v>
      </c>
      <c r="B3174" s="181">
        <v>2738</v>
      </c>
      <c r="C3174" s="180" t="s">
        <v>5901</v>
      </c>
      <c r="D3174" s="180" t="s">
        <v>5899</v>
      </c>
      <c r="E3174" s="180"/>
    </row>
    <row r="3175" spans="1:5" x14ac:dyDescent="0.25">
      <c r="A3175" s="180" t="s">
        <v>5897</v>
      </c>
      <c r="B3175" s="181">
        <v>2738</v>
      </c>
      <c r="C3175" s="180" t="s">
        <v>5902</v>
      </c>
      <c r="D3175" s="180" t="s">
        <v>5899</v>
      </c>
      <c r="E3175" s="180"/>
    </row>
    <row r="3176" spans="1:5" x14ac:dyDescent="0.25">
      <c r="A3176" s="180" t="s">
        <v>5897</v>
      </c>
      <c r="B3176" s="181">
        <v>2738</v>
      </c>
      <c r="C3176" s="180" t="s">
        <v>5903</v>
      </c>
      <c r="D3176" s="180" t="s">
        <v>5899</v>
      </c>
      <c r="E3176" s="180"/>
    </row>
    <row r="3177" spans="1:5" x14ac:dyDescent="0.25">
      <c r="A3177" s="180" t="s">
        <v>5904</v>
      </c>
      <c r="B3177" s="181">
        <v>2739</v>
      </c>
      <c r="C3177" s="180" t="s">
        <v>5905</v>
      </c>
      <c r="D3177" s="180" t="s">
        <v>5906</v>
      </c>
      <c r="E3177" s="180"/>
    </row>
    <row r="3178" spans="1:5" x14ac:dyDescent="0.25">
      <c r="A3178" s="180" t="s">
        <v>5904</v>
      </c>
      <c r="B3178" s="181">
        <v>2739</v>
      </c>
      <c r="C3178" s="180" t="s">
        <v>5907</v>
      </c>
      <c r="D3178" s="180" t="s">
        <v>5906</v>
      </c>
      <c r="E3178" s="180"/>
    </row>
    <row r="3179" spans="1:5" x14ac:dyDescent="0.25">
      <c r="A3179" s="180" t="s">
        <v>5904</v>
      </c>
      <c r="B3179" s="181">
        <v>2739</v>
      </c>
      <c r="C3179" s="180" t="s">
        <v>5906</v>
      </c>
      <c r="D3179" s="180"/>
      <c r="E3179" s="180"/>
    </row>
    <row r="3180" spans="1:5" x14ac:dyDescent="0.25">
      <c r="A3180" s="180" t="s">
        <v>5908</v>
      </c>
      <c r="B3180" s="181">
        <v>2740</v>
      </c>
      <c r="C3180" s="180" t="s">
        <v>5909</v>
      </c>
      <c r="D3180" s="180" t="s">
        <v>5910</v>
      </c>
      <c r="E3180" s="180"/>
    </row>
    <row r="3181" spans="1:5" x14ac:dyDescent="0.25">
      <c r="A3181" s="180" t="s">
        <v>5908</v>
      </c>
      <c r="B3181" s="181">
        <v>2740</v>
      </c>
      <c r="C3181" s="180" t="s">
        <v>5911</v>
      </c>
      <c r="D3181" s="180" t="s">
        <v>5910</v>
      </c>
      <c r="E3181" s="180"/>
    </row>
    <row r="3182" spans="1:5" x14ac:dyDescent="0.25">
      <c r="A3182" s="180" t="s">
        <v>5908</v>
      </c>
      <c r="B3182" s="181">
        <v>2740</v>
      </c>
      <c r="C3182" s="180" t="s">
        <v>5910</v>
      </c>
      <c r="D3182" s="180"/>
      <c r="E3182" s="180"/>
    </row>
    <row r="3183" spans="1:5" x14ac:dyDescent="0.25">
      <c r="A3183" s="180" t="s">
        <v>5908</v>
      </c>
      <c r="B3183" s="181">
        <v>2740</v>
      </c>
      <c r="C3183" s="180" t="s">
        <v>5912</v>
      </c>
      <c r="D3183" s="180" t="s">
        <v>5910</v>
      </c>
      <c r="E3183" s="180"/>
    </row>
    <row r="3184" spans="1:5" x14ac:dyDescent="0.25">
      <c r="A3184" s="180" t="s">
        <v>5913</v>
      </c>
      <c r="B3184" s="181">
        <v>2741</v>
      </c>
      <c r="C3184" s="180" t="s">
        <v>5914</v>
      </c>
      <c r="D3184" s="180" t="s">
        <v>5915</v>
      </c>
      <c r="E3184" s="180"/>
    </row>
    <row r="3185" spans="1:5" x14ac:dyDescent="0.25">
      <c r="A3185" s="180" t="s">
        <v>5913</v>
      </c>
      <c r="B3185" s="181">
        <v>2741</v>
      </c>
      <c r="C3185" s="180" t="s">
        <v>5916</v>
      </c>
      <c r="D3185" s="180" t="s">
        <v>5915</v>
      </c>
      <c r="E3185" s="180"/>
    </row>
    <row r="3186" spans="1:5" x14ac:dyDescent="0.25">
      <c r="A3186" s="180" t="s">
        <v>5913</v>
      </c>
      <c r="B3186" s="181">
        <v>2741</v>
      </c>
      <c r="C3186" s="180" t="s">
        <v>5917</v>
      </c>
      <c r="D3186" s="180" t="s">
        <v>5915</v>
      </c>
      <c r="E3186" s="180"/>
    </row>
    <row r="3187" spans="1:5" x14ac:dyDescent="0.25">
      <c r="A3187" s="180" t="s">
        <v>5913</v>
      </c>
      <c r="B3187" s="181">
        <v>2741</v>
      </c>
      <c r="C3187" s="180" t="s">
        <v>5915</v>
      </c>
      <c r="D3187" s="180"/>
      <c r="E3187" s="180"/>
    </row>
    <row r="3188" spans="1:5" x14ac:dyDescent="0.25">
      <c r="A3188" s="180" t="s">
        <v>5918</v>
      </c>
      <c r="B3188" s="181">
        <v>2742</v>
      </c>
      <c r="C3188" s="180" t="s">
        <v>5919</v>
      </c>
      <c r="D3188" s="180" t="s">
        <v>5920</v>
      </c>
      <c r="E3188" s="180"/>
    </row>
    <row r="3189" spans="1:5" x14ac:dyDescent="0.25">
      <c r="A3189" s="180" t="s">
        <v>5918</v>
      </c>
      <c r="B3189" s="181">
        <v>2742</v>
      </c>
      <c r="C3189" s="180" t="s">
        <v>5920</v>
      </c>
      <c r="D3189" s="180"/>
      <c r="E3189" s="180"/>
    </row>
    <row r="3190" spans="1:5" x14ac:dyDescent="0.25">
      <c r="A3190" s="180" t="s">
        <v>5918</v>
      </c>
      <c r="B3190" s="181">
        <v>2742</v>
      </c>
      <c r="C3190" s="180" t="s">
        <v>5921</v>
      </c>
      <c r="D3190" s="180" t="s">
        <v>5920</v>
      </c>
      <c r="E3190" s="180"/>
    </row>
    <row r="3191" spans="1:5" x14ac:dyDescent="0.25">
      <c r="A3191" s="180" t="s">
        <v>5922</v>
      </c>
      <c r="B3191" s="181">
        <v>2743</v>
      </c>
      <c r="C3191" s="180" t="s">
        <v>5923</v>
      </c>
      <c r="D3191" s="180" t="s">
        <v>5924</v>
      </c>
      <c r="E3191" s="180"/>
    </row>
    <row r="3192" spans="1:5" x14ac:dyDescent="0.25">
      <c r="A3192" s="180" t="s">
        <v>5922</v>
      </c>
      <c r="B3192" s="181">
        <v>2743</v>
      </c>
      <c r="C3192" s="180" t="s">
        <v>5925</v>
      </c>
      <c r="D3192" s="180" t="s">
        <v>5924</v>
      </c>
      <c r="E3192" s="180"/>
    </row>
    <row r="3193" spans="1:5" x14ac:dyDescent="0.25">
      <c r="A3193" s="180" t="s">
        <v>5922</v>
      </c>
      <c r="B3193" s="181">
        <v>2743</v>
      </c>
      <c r="C3193" s="180" t="s">
        <v>5926</v>
      </c>
      <c r="D3193" s="180" t="s">
        <v>5924</v>
      </c>
      <c r="E3193" s="180"/>
    </row>
    <row r="3194" spans="1:5" x14ac:dyDescent="0.25">
      <c r="A3194" s="180" t="s">
        <v>5922</v>
      </c>
      <c r="B3194" s="181">
        <v>2743</v>
      </c>
      <c r="C3194" s="180" t="s">
        <v>5927</v>
      </c>
      <c r="D3194" s="180" t="s">
        <v>5924</v>
      </c>
      <c r="E3194" s="180"/>
    </row>
    <row r="3195" spans="1:5" x14ac:dyDescent="0.25">
      <c r="A3195" s="180" t="s">
        <v>5922</v>
      </c>
      <c r="B3195" s="181">
        <v>2743</v>
      </c>
      <c r="C3195" s="180" t="s">
        <v>5928</v>
      </c>
      <c r="D3195" s="180" t="s">
        <v>5924</v>
      </c>
      <c r="E3195" s="180"/>
    </row>
    <row r="3196" spans="1:5" x14ac:dyDescent="0.25">
      <c r="A3196" s="180" t="s">
        <v>5922</v>
      </c>
      <c r="B3196" s="181">
        <v>2743</v>
      </c>
      <c r="C3196" s="180" t="s">
        <v>5929</v>
      </c>
      <c r="D3196" s="180" t="s">
        <v>5924</v>
      </c>
      <c r="E3196" s="180"/>
    </row>
    <row r="3197" spans="1:5" x14ac:dyDescent="0.25">
      <c r="A3197" s="180" t="s">
        <v>5922</v>
      </c>
      <c r="B3197" s="181">
        <v>2743</v>
      </c>
      <c r="C3197" s="180" t="s">
        <v>5930</v>
      </c>
      <c r="D3197" s="180" t="s">
        <v>5924</v>
      </c>
      <c r="E3197" s="180"/>
    </row>
    <row r="3198" spans="1:5" x14ac:dyDescent="0.25">
      <c r="A3198" s="180" t="s">
        <v>5922</v>
      </c>
      <c r="B3198" s="181">
        <v>2743</v>
      </c>
      <c r="C3198" s="180" t="s">
        <v>5924</v>
      </c>
      <c r="D3198" s="180"/>
      <c r="E3198" s="180"/>
    </row>
    <row r="3199" spans="1:5" x14ac:dyDescent="0.25">
      <c r="A3199" s="180" t="s">
        <v>5922</v>
      </c>
      <c r="B3199" s="181">
        <v>2743</v>
      </c>
      <c r="C3199" s="180" t="s">
        <v>5931</v>
      </c>
      <c r="D3199" s="180" t="s">
        <v>5924</v>
      </c>
      <c r="E3199" s="180"/>
    </row>
    <row r="3200" spans="1:5" x14ac:dyDescent="0.25">
      <c r="A3200" s="180" t="s">
        <v>5932</v>
      </c>
      <c r="B3200" s="181">
        <v>2744</v>
      </c>
      <c r="C3200" s="180" t="s">
        <v>5933</v>
      </c>
      <c r="D3200" s="180"/>
      <c r="E3200" s="180"/>
    </row>
    <row r="3201" spans="1:5" x14ac:dyDescent="0.25">
      <c r="A3201" s="180" t="s">
        <v>5932</v>
      </c>
      <c r="B3201" s="181">
        <v>2744</v>
      </c>
      <c r="C3201" s="180" t="s">
        <v>5934</v>
      </c>
      <c r="D3201" s="180" t="s">
        <v>5933</v>
      </c>
      <c r="E3201" s="180"/>
    </row>
    <row r="3202" spans="1:5" x14ac:dyDescent="0.25">
      <c r="A3202" s="180" t="s">
        <v>5932</v>
      </c>
      <c r="B3202" s="181">
        <v>2744</v>
      </c>
      <c r="C3202" s="180" t="s">
        <v>5935</v>
      </c>
      <c r="D3202" s="180" t="s">
        <v>5933</v>
      </c>
      <c r="E3202" s="180"/>
    </row>
    <row r="3203" spans="1:5" x14ac:dyDescent="0.25">
      <c r="A3203" s="180" t="s">
        <v>5932</v>
      </c>
      <c r="B3203" s="181">
        <v>2744</v>
      </c>
      <c r="C3203" s="180" t="s">
        <v>5936</v>
      </c>
      <c r="D3203" s="180" t="s">
        <v>5933</v>
      </c>
      <c r="E3203" s="180"/>
    </row>
    <row r="3204" spans="1:5" x14ac:dyDescent="0.25">
      <c r="A3204" s="180" t="s">
        <v>5937</v>
      </c>
      <c r="B3204" s="181">
        <v>2745</v>
      </c>
      <c r="C3204" s="180" t="s">
        <v>5938</v>
      </c>
      <c r="D3204" s="180" t="s">
        <v>5939</v>
      </c>
      <c r="E3204" s="180"/>
    </row>
    <row r="3205" spans="1:5" x14ac:dyDescent="0.25">
      <c r="A3205" s="180" t="s">
        <v>5937</v>
      </c>
      <c r="B3205" s="181">
        <v>2745</v>
      </c>
      <c r="C3205" s="180" t="s">
        <v>5940</v>
      </c>
      <c r="D3205" s="180" t="s">
        <v>5939</v>
      </c>
      <c r="E3205" s="180"/>
    </row>
    <row r="3206" spans="1:5" x14ac:dyDescent="0.25">
      <c r="A3206" s="180" t="s">
        <v>5937</v>
      </c>
      <c r="B3206" s="181">
        <v>2745</v>
      </c>
      <c r="C3206" s="180" t="s">
        <v>5939</v>
      </c>
      <c r="D3206" s="180"/>
      <c r="E3206" s="180"/>
    </row>
    <row r="3207" spans="1:5" x14ac:dyDescent="0.25">
      <c r="A3207" s="180" t="s">
        <v>5937</v>
      </c>
      <c r="B3207" s="181">
        <v>2745</v>
      </c>
      <c r="C3207" s="180" t="s">
        <v>5941</v>
      </c>
      <c r="D3207" s="180" t="s">
        <v>5939</v>
      </c>
      <c r="E3207" s="180"/>
    </row>
    <row r="3208" spans="1:5" x14ac:dyDescent="0.25">
      <c r="A3208" s="180" t="s">
        <v>5937</v>
      </c>
      <c r="B3208" s="181">
        <v>2745</v>
      </c>
      <c r="C3208" s="180" t="s">
        <v>5942</v>
      </c>
      <c r="D3208" s="180" t="s">
        <v>5939</v>
      </c>
      <c r="E3208" s="180"/>
    </row>
    <row r="3209" spans="1:5" x14ac:dyDescent="0.25">
      <c r="A3209" s="180" t="s">
        <v>5937</v>
      </c>
      <c r="B3209" s="181">
        <v>2745</v>
      </c>
      <c r="C3209" s="180" t="s">
        <v>5943</v>
      </c>
      <c r="D3209" s="180" t="s">
        <v>5939</v>
      </c>
      <c r="E3209" s="180"/>
    </row>
    <row r="3210" spans="1:5" x14ac:dyDescent="0.25">
      <c r="A3210" s="180" t="s">
        <v>5944</v>
      </c>
      <c r="B3210" s="181">
        <v>2746</v>
      </c>
      <c r="C3210" s="180" t="s">
        <v>5945</v>
      </c>
      <c r="D3210" s="180" t="s">
        <v>5946</v>
      </c>
      <c r="E3210" s="180"/>
    </row>
    <row r="3211" spans="1:5" x14ac:dyDescent="0.25">
      <c r="A3211" s="180" t="s">
        <v>5944</v>
      </c>
      <c r="B3211" s="181">
        <v>2746</v>
      </c>
      <c r="C3211" s="180" t="s">
        <v>5947</v>
      </c>
      <c r="D3211" s="180" t="s">
        <v>5946</v>
      </c>
      <c r="E3211" s="180"/>
    </row>
    <row r="3212" spans="1:5" x14ac:dyDescent="0.25">
      <c r="A3212" s="180" t="s">
        <v>5944</v>
      </c>
      <c r="B3212" s="181">
        <v>2746</v>
      </c>
      <c r="C3212" s="180" t="s">
        <v>5948</v>
      </c>
      <c r="D3212" s="180" t="s">
        <v>5946</v>
      </c>
      <c r="E3212" s="180"/>
    </row>
    <row r="3213" spans="1:5" x14ac:dyDescent="0.25">
      <c r="A3213" s="180" t="s">
        <v>5944</v>
      </c>
      <c r="B3213" s="181">
        <v>2746</v>
      </c>
      <c r="C3213" s="180" t="s">
        <v>5946</v>
      </c>
      <c r="D3213" s="180"/>
      <c r="E3213" s="180"/>
    </row>
    <row r="3214" spans="1:5" x14ac:dyDescent="0.25">
      <c r="A3214" s="180" t="s">
        <v>5944</v>
      </c>
      <c r="B3214" s="181">
        <v>2746</v>
      </c>
      <c r="C3214" s="180" t="s">
        <v>5949</v>
      </c>
      <c r="D3214" s="180" t="s">
        <v>5946</v>
      </c>
      <c r="E3214" s="180"/>
    </row>
    <row r="3215" spans="1:5" x14ac:dyDescent="0.25">
      <c r="A3215" s="180" t="s">
        <v>5950</v>
      </c>
      <c r="B3215" s="181">
        <v>2747</v>
      </c>
      <c r="C3215" s="180" t="s">
        <v>5951</v>
      </c>
      <c r="D3215" s="180" t="s">
        <v>5952</v>
      </c>
      <c r="E3215" s="180"/>
    </row>
    <row r="3216" spans="1:5" x14ac:dyDescent="0.25">
      <c r="A3216" s="180" t="s">
        <v>5950</v>
      </c>
      <c r="B3216" s="181">
        <v>2747</v>
      </c>
      <c r="C3216" s="180" t="s">
        <v>5953</v>
      </c>
      <c r="D3216" s="180" t="s">
        <v>5952</v>
      </c>
      <c r="E3216" s="180"/>
    </row>
    <row r="3217" spans="1:5" x14ac:dyDescent="0.25">
      <c r="A3217" s="180" t="s">
        <v>5950</v>
      </c>
      <c r="B3217" s="181">
        <v>2747</v>
      </c>
      <c r="C3217" s="180" t="s">
        <v>5954</v>
      </c>
      <c r="D3217" s="180" t="s">
        <v>5952</v>
      </c>
      <c r="E3217" s="180"/>
    </row>
    <row r="3218" spans="1:5" x14ac:dyDescent="0.25">
      <c r="A3218" s="180" t="s">
        <v>5950</v>
      </c>
      <c r="B3218" s="181">
        <v>2747</v>
      </c>
      <c r="C3218" s="180" t="s">
        <v>5955</v>
      </c>
      <c r="D3218" s="180" t="s">
        <v>5952</v>
      </c>
      <c r="E3218" s="180"/>
    </row>
    <row r="3219" spans="1:5" x14ac:dyDescent="0.25">
      <c r="A3219" s="180" t="s">
        <v>5950</v>
      </c>
      <c r="B3219" s="181">
        <v>2747</v>
      </c>
      <c r="C3219" s="180" t="s">
        <v>5956</v>
      </c>
      <c r="D3219" s="180" t="s">
        <v>5952</v>
      </c>
      <c r="E3219" s="180"/>
    </row>
    <row r="3220" spans="1:5" x14ac:dyDescent="0.25">
      <c r="A3220" s="180" t="s">
        <v>5950</v>
      </c>
      <c r="B3220" s="181">
        <v>2747</v>
      </c>
      <c r="C3220" s="180" t="s">
        <v>5957</v>
      </c>
      <c r="D3220" s="180" t="s">
        <v>5952</v>
      </c>
      <c r="E3220" s="180"/>
    </row>
    <row r="3221" spans="1:5" x14ac:dyDescent="0.25">
      <c r="A3221" s="180" t="s">
        <v>5950</v>
      </c>
      <c r="B3221" s="181">
        <v>2747</v>
      </c>
      <c r="C3221" s="180" t="s">
        <v>5952</v>
      </c>
      <c r="D3221" s="180"/>
      <c r="E3221" s="180"/>
    </row>
    <row r="3222" spans="1:5" x14ac:dyDescent="0.25">
      <c r="A3222" s="180" t="s">
        <v>5950</v>
      </c>
      <c r="B3222" s="181">
        <v>2747</v>
      </c>
      <c r="C3222" s="180" t="s">
        <v>5958</v>
      </c>
      <c r="D3222" s="180" t="s">
        <v>5952</v>
      </c>
      <c r="E3222" s="180"/>
    </row>
    <row r="3223" spans="1:5" x14ac:dyDescent="0.25">
      <c r="A3223" s="180" t="s">
        <v>5959</v>
      </c>
      <c r="B3223" s="181">
        <v>2748</v>
      </c>
      <c r="C3223" s="180" t="s">
        <v>5960</v>
      </c>
      <c r="D3223" s="180" t="s">
        <v>5961</v>
      </c>
      <c r="E3223" s="180"/>
    </row>
    <row r="3224" spans="1:5" x14ac:dyDescent="0.25">
      <c r="A3224" s="180" t="s">
        <v>5959</v>
      </c>
      <c r="B3224" s="181">
        <v>2748</v>
      </c>
      <c r="C3224" s="180" t="s">
        <v>5962</v>
      </c>
      <c r="D3224" s="180" t="s">
        <v>5961</v>
      </c>
      <c r="E3224" s="180"/>
    </row>
    <row r="3225" spans="1:5" x14ac:dyDescent="0.25">
      <c r="A3225" s="180" t="s">
        <v>5959</v>
      </c>
      <c r="B3225" s="181">
        <v>2748</v>
      </c>
      <c r="C3225" s="180" t="s">
        <v>5963</v>
      </c>
      <c r="D3225" s="180" t="s">
        <v>5961</v>
      </c>
      <c r="E3225" s="180"/>
    </row>
    <row r="3226" spans="1:5" x14ac:dyDescent="0.25">
      <c r="A3226" s="180" t="s">
        <v>5959</v>
      </c>
      <c r="B3226" s="181">
        <v>2748</v>
      </c>
      <c r="C3226" s="180" t="s">
        <v>5961</v>
      </c>
      <c r="D3226" s="180"/>
      <c r="E3226" s="180"/>
    </row>
    <row r="3227" spans="1:5" x14ac:dyDescent="0.25">
      <c r="A3227" s="180" t="s">
        <v>5959</v>
      </c>
      <c r="B3227" s="181">
        <v>2748</v>
      </c>
      <c r="C3227" s="180" t="s">
        <v>5964</v>
      </c>
      <c r="D3227" s="180" t="s">
        <v>5961</v>
      </c>
      <c r="E3227" s="180"/>
    </row>
    <row r="3228" spans="1:5" x14ac:dyDescent="0.25">
      <c r="A3228" s="180" t="s">
        <v>5959</v>
      </c>
      <c r="B3228" s="181">
        <v>2748</v>
      </c>
      <c r="C3228" s="180" t="s">
        <v>5965</v>
      </c>
      <c r="D3228" s="180" t="s">
        <v>5961</v>
      </c>
      <c r="E3228" s="180"/>
    </row>
    <row r="3229" spans="1:5" x14ac:dyDescent="0.25">
      <c r="A3229" s="180" t="s">
        <v>5966</v>
      </c>
      <c r="B3229" s="181">
        <v>2749</v>
      </c>
      <c r="C3229" s="180" t="s">
        <v>5967</v>
      </c>
      <c r="D3229" s="180" t="s">
        <v>5968</v>
      </c>
      <c r="E3229" s="180"/>
    </row>
    <row r="3230" spans="1:5" x14ac:dyDescent="0.25">
      <c r="A3230" s="180" t="s">
        <v>5966</v>
      </c>
      <c r="B3230" s="181">
        <v>2749</v>
      </c>
      <c r="C3230" s="180" t="s">
        <v>5969</v>
      </c>
      <c r="D3230" s="180" t="s">
        <v>5968</v>
      </c>
      <c r="E3230" s="180"/>
    </row>
    <row r="3231" spans="1:5" x14ac:dyDescent="0.25">
      <c r="A3231" s="180" t="s">
        <v>5966</v>
      </c>
      <c r="B3231" s="181">
        <v>2749</v>
      </c>
      <c r="C3231" s="180" t="s">
        <v>5970</v>
      </c>
      <c r="D3231" s="180" t="s">
        <v>5968</v>
      </c>
      <c r="E3231" s="180"/>
    </row>
    <row r="3232" spans="1:5" x14ac:dyDescent="0.25">
      <c r="A3232" s="180" t="s">
        <v>5966</v>
      </c>
      <c r="B3232" s="181">
        <v>2749</v>
      </c>
      <c r="C3232" s="180" t="s">
        <v>5968</v>
      </c>
      <c r="D3232" s="180"/>
      <c r="E3232" s="180"/>
    </row>
    <row r="3233" spans="1:5" x14ac:dyDescent="0.25">
      <c r="A3233" s="180" t="s">
        <v>5966</v>
      </c>
      <c r="B3233" s="181">
        <v>2749</v>
      </c>
      <c r="C3233" s="180" t="s">
        <v>5971</v>
      </c>
      <c r="D3233" s="180" t="s">
        <v>5968</v>
      </c>
      <c r="E3233" s="180"/>
    </row>
    <row r="3234" spans="1:5" x14ac:dyDescent="0.25">
      <c r="A3234" s="180" t="s">
        <v>5972</v>
      </c>
      <c r="B3234" s="181">
        <v>2750</v>
      </c>
      <c r="C3234" s="180" t="s">
        <v>5973</v>
      </c>
      <c r="D3234" s="180"/>
      <c r="E3234" s="180"/>
    </row>
    <row r="3235" spans="1:5" x14ac:dyDescent="0.25">
      <c r="A3235" s="180" t="s">
        <v>5972</v>
      </c>
      <c r="B3235" s="181">
        <v>2750</v>
      </c>
      <c r="C3235" s="180" t="s">
        <v>5974</v>
      </c>
      <c r="D3235" s="180" t="s">
        <v>5973</v>
      </c>
      <c r="E3235" s="180"/>
    </row>
    <row r="3236" spans="1:5" x14ac:dyDescent="0.25">
      <c r="A3236" s="180" t="s">
        <v>5972</v>
      </c>
      <c r="B3236" s="181">
        <v>2750</v>
      </c>
      <c r="C3236" s="180" t="s">
        <v>5975</v>
      </c>
      <c r="D3236" s="180" t="s">
        <v>5973</v>
      </c>
      <c r="E3236" s="180"/>
    </row>
    <row r="3237" spans="1:5" x14ac:dyDescent="0.25">
      <c r="A3237" s="180" t="s">
        <v>5976</v>
      </c>
      <c r="B3237" s="181">
        <v>2751</v>
      </c>
      <c r="C3237" s="180" t="s">
        <v>5977</v>
      </c>
      <c r="D3237" s="180" t="s">
        <v>5978</v>
      </c>
      <c r="E3237" s="180"/>
    </row>
    <row r="3238" spans="1:5" x14ac:dyDescent="0.25">
      <c r="A3238" s="180" t="s">
        <v>5976</v>
      </c>
      <c r="B3238" s="181">
        <v>2751</v>
      </c>
      <c r="C3238" s="180" t="s">
        <v>5979</v>
      </c>
      <c r="D3238" s="180" t="s">
        <v>5978</v>
      </c>
      <c r="E3238" s="180"/>
    </row>
    <row r="3239" spans="1:5" x14ac:dyDescent="0.25">
      <c r="A3239" s="180" t="s">
        <v>5976</v>
      </c>
      <c r="B3239" s="181">
        <v>2751</v>
      </c>
      <c r="C3239" s="180" t="s">
        <v>5978</v>
      </c>
      <c r="D3239" s="180"/>
      <c r="E3239" s="180"/>
    </row>
    <row r="3240" spans="1:5" x14ac:dyDescent="0.25">
      <c r="A3240" s="180" t="s">
        <v>5976</v>
      </c>
      <c r="B3240" s="181">
        <v>2751</v>
      </c>
      <c r="C3240" s="180" t="s">
        <v>5980</v>
      </c>
      <c r="D3240" s="180" t="s">
        <v>5978</v>
      </c>
      <c r="E3240" s="180"/>
    </row>
    <row r="3241" spans="1:5" x14ac:dyDescent="0.25">
      <c r="A3241" s="180" t="s">
        <v>5981</v>
      </c>
      <c r="B3241" s="181">
        <v>2752</v>
      </c>
      <c r="C3241" s="180" t="s">
        <v>5982</v>
      </c>
      <c r="D3241" s="180" t="s">
        <v>5983</v>
      </c>
      <c r="E3241" s="180"/>
    </row>
    <row r="3242" spans="1:5" x14ac:dyDescent="0.25">
      <c r="A3242" s="180" t="s">
        <v>5981</v>
      </c>
      <c r="B3242" s="181">
        <v>2752</v>
      </c>
      <c r="C3242" s="180" t="s">
        <v>5983</v>
      </c>
      <c r="D3242" s="180"/>
      <c r="E3242" s="180"/>
    </row>
    <row r="3243" spans="1:5" x14ac:dyDescent="0.25">
      <c r="A3243" s="180" t="s">
        <v>5981</v>
      </c>
      <c r="B3243" s="181">
        <v>2752</v>
      </c>
      <c r="C3243" s="180" t="s">
        <v>5984</v>
      </c>
      <c r="D3243" s="180" t="s">
        <v>5983</v>
      </c>
      <c r="E3243" s="180"/>
    </row>
    <row r="3244" spans="1:5" x14ac:dyDescent="0.25">
      <c r="A3244" s="180" t="s">
        <v>5981</v>
      </c>
      <c r="B3244" s="181">
        <v>2752</v>
      </c>
      <c r="C3244" s="180" t="s">
        <v>5985</v>
      </c>
      <c r="D3244" s="180" t="s">
        <v>5983</v>
      </c>
      <c r="E3244" s="180"/>
    </row>
    <row r="3245" spans="1:5" x14ac:dyDescent="0.25">
      <c r="A3245" s="180" t="s">
        <v>5986</v>
      </c>
      <c r="B3245" s="181">
        <v>2753</v>
      </c>
      <c r="C3245" s="180" t="s">
        <v>5987</v>
      </c>
      <c r="D3245" s="180" t="s">
        <v>5988</v>
      </c>
      <c r="E3245" s="180"/>
    </row>
    <row r="3246" spans="1:5" x14ac:dyDescent="0.25">
      <c r="A3246" s="180" t="s">
        <v>5986</v>
      </c>
      <c r="B3246" s="181">
        <v>2753</v>
      </c>
      <c r="C3246" s="180" t="s">
        <v>5989</v>
      </c>
      <c r="D3246" s="180" t="s">
        <v>5988</v>
      </c>
      <c r="E3246" s="180"/>
    </row>
    <row r="3247" spans="1:5" x14ac:dyDescent="0.25">
      <c r="A3247" s="180" t="s">
        <v>5986</v>
      </c>
      <c r="B3247" s="181">
        <v>2753</v>
      </c>
      <c r="C3247" s="180" t="s">
        <v>5988</v>
      </c>
      <c r="D3247" s="180"/>
      <c r="E3247" s="180"/>
    </row>
    <row r="3248" spans="1:5" x14ac:dyDescent="0.25">
      <c r="A3248" s="180" t="s">
        <v>5986</v>
      </c>
      <c r="B3248" s="181">
        <v>2753</v>
      </c>
      <c r="C3248" s="180" t="s">
        <v>5990</v>
      </c>
      <c r="D3248" s="180" t="s">
        <v>5988</v>
      </c>
      <c r="E3248" s="180"/>
    </row>
    <row r="3249" spans="1:5" x14ac:dyDescent="0.25">
      <c r="A3249" s="180" t="s">
        <v>5986</v>
      </c>
      <c r="B3249" s="181">
        <v>2753</v>
      </c>
      <c r="C3249" s="180" t="s">
        <v>5991</v>
      </c>
      <c r="D3249" s="180" t="s">
        <v>5988</v>
      </c>
      <c r="E3249" s="180"/>
    </row>
    <row r="3250" spans="1:5" x14ac:dyDescent="0.25">
      <c r="A3250" s="180" t="s">
        <v>5986</v>
      </c>
      <c r="B3250" s="181">
        <v>2753</v>
      </c>
      <c r="C3250" s="180" t="s">
        <v>5992</v>
      </c>
      <c r="D3250" s="180" t="s">
        <v>5988</v>
      </c>
      <c r="E3250" s="180"/>
    </row>
    <row r="3251" spans="1:5" x14ac:dyDescent="0.25">
      <c r="A3251" s="180" t="s">
        <v>5993</v>
      </c>
      <c r="B3251" s="181">
        <v>2754</v>
      </c>
      <c r="C3251" s="180" t="s">
        <v>5994</v>
      </c>
      <c r="D3251" s="180" t="s">
        <v>5995</v>
      </c>
      <c r="E3251" s="180"/>
    </row>
    <row r="3252" spans="1:5" x14ac:dyDescent="0.25">
      <c r="A3252" s="180" t="s">
        <v>5993</v>
      </c>
      <c r="B3252" s="181">
        <v>2754</v>
      </c>
      <c r="C3252" s="180" t="s">
        <v>5996</v>
      </c>
      <c r="D3252" s="180" t="s">
        <v>5995</v>
      </c>
      <c r="E3252" s="180"/>
    </row>
    <row r="3253" spans="1:5" x14ac:dyDescent="0.25">
      <c r="A3253" s="180" t="s">
        <v>5993</v>
      </c>
      <c r="B3253" s="181">
        <v>2754</v>
      </c>
      <c r="C3253" s="180" t="s">
        <v>5995</v>
      </c>
      <c r="D3253" s="180"/>
      <c r="E3253" s="180"/>
    </row>
    <row r="3254" spans="1:5" x14ac:dyDescent="0.25">
      <c r="A3254" s="180" t="s">
        <v>5993</v>
      </c>
      <c r="B3254" s="181">
        <v>2754</v>
      </c>
      <c r="C3254" s="180" t="s">
        <v>5997</v>
      </c>
      <c r="D3254" s="180" t="s">
        <v>5995</v>
      </c>
      <c r="E3254" s="180"/>
    </row>
    <row r="3255" spans="1:5" x14ac:dyDescent="0.25">
      <c r="A3255" s="180" t="s">
        <v>5998</v>
      </c>
      <c r="B3255" s="181">
        <v>2755</v>
      </c>
      <c r="C3255" s="180" t="s">
        <v>5999</v>
      </c>
      <c r="D3255" s="180" t="s">
        <v>6000</v>
      </c>
      <c r="E3255" s="180"/>
    </row>
    <row r="3256" spans="1:5" x14ac:dyDescent="0.25">
      <c r="A3256" s="180" t="s">
        <v>5998</v>
      </c>
      <c r="B3256" s="181">
        <v>2755</v>
      </c>
      <c r="C3256" s="180" t="s">
        <v>6000</v>
      </c>
      <c r="D3256" s="180"/>
      <c r="E3256" s="180"/>
    </row>
    <row r="3257" spans="1:5" x14ac:dyDescent="0.25">
      <c r="A3257" s="180" t="s">
        <v>5998</v>
      </c>
      <c r="B3257" s="181">
        <v>2755</v>
      </c>
      <c r="C3257" s="180" t="s">
        <v>6001</v>
      </c>
      <c r="D3257" s="180" t="s">
        <v>6000</v>
      </c>
      <c r="E3257" s="180"/>
    </row>
    <row r="3258" spans="1:5" x14ac:dyDescent="0.25">
      <c r="A3258" s="180" t="s">
        <v>6002</v>
      </c>
      <c r="B3258" s="181">
        <v>2756</v>
      </c>
      <c r="C3258" s="180" t="s">
        <v>6003</v>
      </c>
      <c r="D3258" s="180" t="s">
        <v>6004</v>
      </c>
      <c r="E3258" s="180"/>
    </row>
    <row r="3259" spans="1:5" x14ac:dyDescent="0.25">
      <c r="A3259" s="180" t="s">
        <v>6002</v>
      </c>
      <c r="B3259" s="181">
        <v>2756</v>
      </c>
      <c r="C3259" s="180" t="s">
        <v>6004</v>
      </c>
      <c r="D3259" s="180"/>
      <c r="E3259" s="180"/>
    </row>
    <row r="3260" spans="1:5" x14ac:dyDescent="0.25">
      <c r="A3260" s="180" t="s">
        <v>6002</v>
      </c>
      <c r="B3260" s="181">
        <v>2756</v>
      </c>
      <c r="C3260" s="180" t="s">
        <v>6005</v>
      </c>
      <c r="D3260" s="180" t="s">
        <v>6004</v>
      </c>
      <c r="E3260" s="180"/>
    </row>
    <row r="3261" spans="1:5" x14ac:dyDescent="0.25">
      <c r="A3261" s="180" t="s">
        <v>6002</v>
      </c>
      <c r="B3261" s="181">
        <v>2756</v>
      </c>
      <c r="C3261" s="180" t="s">
        <v>6006</v>
      </c>
      <c r="D3261" s="180" t="s">
        <v>6004</v>
      </c>
      <c r="E3261" s="180"/>
    </row>
    <row r="3262" spans="1:5" x14ac:dyDescent="0.25">
      <c r="A3262" s="180" t="s">
        <v>6007</v>
      </c>
      <c r="B3262" s="181">
        <v>2757</v>
      </c>
      <c r="C3262" s="180" t="s">
        <v>6008</v>
      </c>
      <c r="D3262" s="180" t="s">
        <v>6009</v>
      </c>
      <c r="E3262" s="180"/>
    </row>
    <row r="3263" spans="1:5" x14ac:dyDescent="0.25">
      <c r="A3263" s="180" t="s">
        <v>6007</v>
      </c>
      <c r="B3263" s="181">
        <v>2757</v>
      </c>
      <c r="C3263" s="180" t="s">
        <v>6009</v>
      </c>
      <c r="D3263" s="180"/>
      <c r="E3263" s="180"/>
    </row>
    <row r="3264" spans="1:5" x14ac:dyDescent="0.25">
      <c r="A3264" s="180" t="s">
        <v>6010</v>
      </c>
      <c r="B3264" s="181">
        <v>2759</v>
      </c>
      <c r="C3264" s="180" t="s">
        <v>6011</v>
      </c>
      <c r="D3264" s="180" t="s">
        <v>6012</v>
      </c>
      <c r="E3264" s="180"/>
    </row>
    <row r="3265" spans="1:5" x14ac:dyDescent="0.25">
      <c r="A3265" s="180" t="s">
        <v>6010</v>
      </c>
      <c r="B3265" s="181">
        <v>2759</v>
      </c>
      <c r="C3265" s="180" t="s">
        <v>6012</v>
      </c>
      <c r="D3265" s="180"/>
      <c r="E3265" s="180"/>
    </row>
    <row r="3266" spans="1:5" x14ac:dyDescent="0.25">
      <c r="A3266" s="180" t="s">
        <v>6013</v>
      </c>
      <c r="B3266" s="181">
        <v>2760</v>
      </c>
      <c r="C3266" s="180" t="s">
        <v>6014</v>
      </c>
      <c r="D3266" s="180" t="s">
        <v>6015</v>
      </c>
      <c r="E3266" s="180"/>
    </row>
    <row r="3267" spans="1:5" x14ac:dyDescent="0.25">
      <c r="A3267" s="180" t="s">
        <v>6013</v>
      </c>
      <c r="B3267" s="181">
        <v>2760</v>
      </c>
      <c r="C3267" s="180" t="s">
        <v>6016</v>
      </c>
      <c r="D3267" s="180" t="s">
        <v>6015</v>
      </c>
      <c r="E3267" s="180"/>
    </row>
    <row r="3268" spans="1:5" x14ac:dyDescent="0.25">
      <c r="A3268" s="180" t="s">
        <v>6013</v>
      </c>
      <c r="B3268" s="181">
        <v>2760</v>
      </c>
      <c r="C3268" s="180" t="s">
        <v>6017</v>
      </c>
      <c r="D3268" s="180" t="s">
        <v>6015</v>
      </c>
      <c r="E3268" s="180"/>
    </row>
    <row r="3269" spans="1:5" x14ac:dyDescent="0.25">
      <c r="A3269" s="180" t="s">
        <v>6013</v>
      </c>
      <c r="B3269" s="181">
        <v>2760</v>
      </c>
      <c r="C3269" s="180" t="s">
        <v>6015</v>
      </c>
      <c r="D3269" s="180"/>
      <c r="E3269" s="180"/>
    </row>
    <row r="3270" spans="1:5" x14ac:dyDescent="0.25">
      <c r="A3270" s="180" t="s">
        <v>6013</v>
      </c>
      <c r="B3270" s="181">
        <v>2761</v>
      </c>
      <c r="C3270" s="180" t="s">
        <v>6018</v>
      </c>
      <c r="D3270" s="180" t="s">
        <v>6019</v>
      </c>
      <c r="E3270" s="180"/>
    </row>
    <row r="3271" spans="1:5" x14ac:dyDescent="0.25">
      <c r="A3271" s="180" t="s">
        <v>6013</v>
      </c>
      <c r="B3271" s="181">
        <v>2761</v>
      </c>
      <c r="C3271" s="180" t="s">
        <v>6019</v>
      </c>
      <c r="D3271" s="180"/>
      <c r="E3271" s="180"/>
    </row>
    <row r="3272" spans="1:5" x14ac:dyDescent="0.25">
      <c r="A3272" s="180" t="s">
        <v>6020</v>
      </c>
      <c r="B3272" s="181">
        <v>2762</v>
      </c>
      <c r="C3272" s="180" t="s">
        <v>6021</v>
      </c>
      <c r="D3272" s="180" t="s">
        <v>6022</v>
      </c>
      <c r="E3272" s="180" t="s">
        <v>13893</v>
      </c>
    </row>
    <row r="3273" spans="1:5" x14ac:dyDescent="0.25">
      <c r="A3273" s="180" t="s">
        <v>6020</v>
      </c>
      <c r="B3273" s="181">
        <v>2762</v>
      </c>
      <c r="C3273" s="180" t="s">
        <v>6022</v>
      </c>
      <c r="D3273" s="180"/>
      <c r="E3273" s="180" t="s">
        <v>13893</v>
      </c>
    </row>
    <row r="3274" spans="1:5" x14ac:dyDescent="0.25">
      <c r="A3274" s="180" t="s">
        <v>6020</v>
      </c>
      <c r="B3274" s="181">
        <v>2762</v>
      </c>
      <c r="C3274" s="180" t="s">
        <v>6023</v>
      </c>
      <c r="D3274" s="180" t="s">
        <v>6022</v>
      </c>
      <c r="E3274" s="180" t="s">
        <v>13893</v>
      </c>
    </row>
    <row r="3275" spans="1:5" x14ac:dyDescent="0.25">
      <c r="A3275" s="180" t="s">
        <v>6020</v>
      </c>
      <c r="B3275" s="181">
        <v>2762</v>
      </c>
      <c r="C3275" s="180" t="s">
        <v>6024</v>
      </c>
      <c r="D3275" s="180" t="s">
        <v>6022</v>
      </c>
      <c r="E3275" s="180" t="s">
        <v>13893</v>
      </c>
    </row>
    <row r="3276" spans="1:5" x14ac:dyDescent="0.25">
      <c r="A3276" s="180" t="s">
        <v>6025</v>
      </c>
      <c r="B3276" s="181">
        <v>2763</v>
      </c>
      <c r="C3276" s="180" t="s">
        <v>6026</v>
      </c>
      <c r="D3276" s="180" t="s">
        <v>6027</v>
      </c>
      <c r="E3276" s="180"/>
    </row>
    <row r="3277" spans="1:5" x14ac:dyDescent="0.25">
      <c r="A3277" s="180" t="s">
        <v>6025</v>
      </c>
      <c r="B3277" s="181">
        <v>2763</v>
      </c>
      <c r="C3277" s="180" t="s">
        <v>6027</v>
      </c>
      <c r="D3277" s="180"/>
      <c r="E3277" s="180"/>
    </row>
    <row r="3278" spans="1:5" x14ac:dyDescent="0.25">
      <c r="A3278" s="180" t="s">
        <v>6025</v>
      </c>
      <c r="B3278" s="181">
        <v>2763</v>
      </c>
      <c r="C3278" s="180" t="s">
        <v>6028</v>
      </c>
      <c r="D3278" s="180" t="s">
        <v>6027</v>
      </c>
      <c r="E3278" s="180"/>
    </row>
    <row r="3279" spans="1:5" x14ac:dyDescent="0.25">
      <c r="A3279" s="180" t="s">
        <v>6025</v>
      </c>
      <c r="B3279" s="181">
        <v>2763</v>
      </c>
      <c r="C3279" s="180" t="s">
        <v>6029</v>
      </c>
      <c r="D3279" s="180" t="s">
        <v>6027</v>
      </c>
      <c r="E3279" s="180"/>
    </row>
    <row r="3280" spans="1:5" x14ac:dyDescent="0.25">
      <c r="A3280" s="180" t="s">
        <v>6030</v>
      </c>
      <c r="B3280" s="181">
        <v>2764</v>
      </c>
      <c r="C3280" s="180" t="s">
        <v>6031</v>
      </c>
      <c r="D3280" s="180"/>
      <c r="E3280" s="180"/>
    </row>
    <row r="3281" spans="1:5" x14ac:dyDescent="0.25">
      <c r="A3281" s="180" t="s">
        <v>6030</v>
      </c>
      <c r="B3281" s="181">
        <v>2764</v>
      </c>
      <c r="C3281" s="180" t="s">
        <v>6032</v>
      </c>
      <c r="D3281" s="180" t="s">
        <v>6031</v>
      </c>
      <c r="E3281" s="180"/>
    </row>
    <row r="3282" spans="1:5" x14ac:dyDescent="0.25">
      <c r="A3282" s="180" t="s">
        <v>6030</v>
      </c>
      <c r="B3282" s="181">
        <v>2764</v>
      </c>
      <c r="C3282" s="180" t="s">
        <v>6033</v>
      </c>
      <c r="D3282" s="180" t="s">
        <v>6031</v>
      </c>
      <c r="E3282" s="180"/>
    </row>
    <row r="3283" spans="1:5" x14ac:dyDescent="0.25">
      <c r="A3283" s="180" t="s">
        <v>6030</v>
      </c>
      <c r="B3283" s="181">
        <v>2764</v>
      </c>
      <c r="C3283" s="180" t="s">
        <v>6034</v>
      </c>
      <c r="D3283" s="180" t="s">
        <v>6031</v>
      </c>
      <c r="E3283" s="180"/>
    </row>
    <row r="3284" spans="1:5" x14ac:dyDescent="0.25">
      <c r="A3284" s="180" t="s">
        <v>6035</v>
      </c>
      <c r="B3284" s="181">
        <v>2765</v>
      </c>
      <c r="C3284" s="180" t="s">
        <v>6036</v>
      </c>
      <c r="D3284" s="180" t="s">
        <v>6037</v>
      </c>
      <c r="E3284" s="180"/>
    </row>
    <row r="3285" spans="1:5" x14ac:dyDescent="0.25">
      <c r="A3285" s="180" t="s">
        <v>6035</v>
      </c>
      <c r="B3285" s="181">
        <v>2765</v>
      </c>
      <c r="C3285" s="180" t="s">
        <v>6038</v>
      </c>
      <c r="D3285" s="180" t="s">
        <v>6037</v>
      </c>
      <c r="E3285" s="180"/>
    </row>
    <row r="3286" spans="1:5" x14ac:dyDescent="0.25">
      <c r="A3286" s="180" t="s">
        <v>6035</v>
      </c>
      <c r="B3286" s="181">
        <v>2765</v>
      </c>
      <c r="C3286" s="180" t="s">
        <v>6037</v>
      </c>
      <c r="D3286" s="180"/>
      <c r="E3286" s="180"/>
    </row>
    <row r="3287" spans="1:5" x14ac:dyDescent="0.25">
      <c r="A3287" s="180" t="s">
        <v>6035</v>
      </c>
      <c r="B3287" s="181">
        <v>2765</v>
      </c>
      <c r="C3287" s="180" t="s">
        <v>6039</v>
      </c>
      <c r="D3287" s="180" t="s">
        <v>6037</v>
      </c>
      <c r="E3287" s="180"/>
    </row>
    <row r="3288" spans="1:5" x14ac:dyDescent="0.25">
      <c r="A3288" s="180" t="s">
        <v>6040</v>
      </c>
      <c r="B3288" s="181">
        <v>2766</v>
      </c>
      <c r="C3288" s="180" t="s">
        <v>6041</v>
      </c>
      <c r="D3288" s="180" t="s">
        <v>6042</v>
      </c>
      <c r="E3288" s="180"/>
    </row>
    <row r="3289" spans="1:5" x14ac:dyDescent="0.25">
      <c r="A3289" s="180" t="s">
        <v>6040</v>
      </c>
      <c r="B3289" s="181">
        <v>2766</v>
      </c>
      <c r="C3289" s="180" t="s">
        <v>6043</v>
      </c>
      <c r="D3289" s="180" t="s">
        <v>6042</v>
      </c>
      <c r="E3289" s="180"/>
    </row>
    <row r="3290" spans="1:5" x14ac:dyDescent="0.25">
      <c r="A3290" s="180" t="s">
        <v>6040</v>
      </c>
      <c r="B3290" s="181">
        <v>2766</v>
      </c>
      <c r="C3290" s="180" t="s">
        <v>6042</v>
      </c>
      <c r="D3290" s="180"/>
      <c r="E3290" s="180"/>
    </row>
    <row r="3291" spans="1:5" x14ac:dyDescent="0.25">
      <c r="A3291" s="180" t="s">
        <v>6044</v>
      </c>
      <c r="B3291" s="181">
        <v>2767</v>
      </c>
      <c r="C3291" s="180" t="s">
        <v>6045</v>
      </c>
      <c r="D3291" s="180" t="s">
        <v>6046</v>
      </c>
      <c r="E3291" s="180"/>
    </row>
    <row r="3292" spans="1:5" x14ac:dyDescent="0.25">
      <c r="A3292" s="180" t="s">
        <v>6044</v>
      </c>
      <c r="B3292" s="181">
        <v>2767</v>
      </c>
      <c r="C3292" s="180" t="s">
        <v>6047</v>
      </c>
      <c r="D3292" s="180" t="s">
        <v>6046</v>
      </c>
      <c r="E3292" s="180"/>
    </row>
    <row r="3293" spans="1:5" x14ac:dyDescent="0.25">
      <c r="A3293" s="180" t="s">
        <v>6044</v>
      </c>
      <c r="B3293" s="181">
        <v>2767</v>
      </c>
      <c r="C3293" s="180" t="s">
        <v>6046</v>
      </c>
      <c r="D3293" s="180"/>
      <c r="E3293" s="180"/>
    </row>
    <row r="3294" spans="1:5" x14ac:dyDescent="0.25">
      <c r="A3294" s="180" t="s">
        <v>6044</v>
      </c>
      <c r="B3294" s="181">
        <v>2767</v>
      </c>
      <c r="C3294" s="180" t="s">
        <v>6048</v>
      </c>
      <c r="D3294" s="180" t="s">
        <v>6046</v>
      </c>
      <c r="E3294" s="180"/>
    </row>
    <row r="3295" spans="1:5" x14ac:dyDescent="0.25">
      <c r="A3295" s="180" t="s">
        <v>6049</v>
      </c>
      <c r="B3295" s="181">
        <v>2768</v>
      </c>
      <c r="C3295" s="180" t="s">
        <v>6050</v>
      </c>
      <c r="D3295" s="180" t="s">
        <v>6051</v>
      </c>
      <c r="E3295" s="180"/>
    </row>
    <row r="3296" spans="1:5" x14ac:dyDescent="0.25">
      <c r="A3296" s="180" t="s">
        <v>6049</v>
      </c>
      <c r="B3296" s="181">
        <v>2768</v>
      </c>
      <c r="C3296" s="180" t="s">
        <v>6052</v>
      </c>
      <c r="D3296" s="180" t="s">
        <v>6051</v>
      </c>
      <c r="E3296" s="180"/>
    </row>
    <row r="3297" spans="1:5" x14ac:dyDescent="0.25">
      <c r="A3297" s="180" t="s">
        <v>6049</v>
      </c>
      <c r="B3297" s="181">
        <v>2768</v>
      </c>
      <c r="C3297" s="180" t="s">
        <v>6053</v>
      </c>
      <c r="D3297" s="180" t="s">
        <v>6051</v>
      </c>
      <c r="E3297" s="180"/>
    </row>
    <row r="3298" spans="1:5" x14ac:dyDescent="0.25">
      <c r="A3298" s="180" t="s">
        <v>6049</v>
      </c>
      <c r="B3298" s="181">
        <v>2768</v>
      </c>
      <c r="C3298" s="180" t="s">
        <v>6054</v>
      </c>
      <c r="D3298" s="180" t="s">
        <v>6051</v>
      </c>
      <c r="E3298" s="180"/>
    </row>
    <row r="3299" spans="1:5" x14ac:dyDescent="0.25">
      <c r="A3299" s="180" t="s">
        <v>6049</v>
      </c>
      <c r="B3299" s="181">
        <v>2768</v>
      </c>
      <c r="C3299" s="180" t="s">
        <v>6051</v>
      </c>
      <c r="D3299" s="180"/>
      <c r="E3299" s="180"/>
    </row>
    <row r="3300" spans="1:5" x14ac:dyDescent="0.25">
      <c r="A3300" s="180" t="s">
        <v>6049</v>
      </c>
      <c r="B3300" s="181">
        <v>2768</v>
      </c>
      <c r="C3300" s="180" t="s">
        <v>6055</v>
      </c>
      <c r="D3300" s="180" t="s">
        <v>6051</v>
      </c>
      <c r="E3300" s="180"/>
    </row>
    <row r="3301" spans="1:5" x14ac:dyDescent="0.25">
      <c r="A3301" s="180" t="s">
        <v>6056</v>
      </c>
      <c r="B3301" s="181">
        <v>2769</v>
      </c>
      <c r="C3301" s="180" t="s">
        <v>6057</v>
      </c>
      <c r="D3301" s="180" t="s">
        <v>6058</v>
      </c>
      <c r="E3301" s="180"/>
    </row>
    <row r="3302" spans="1:5" x14ac:dyDescent="0.25">
      <c r="A3302" s="180" t="s">
        <v>6056</v>
      </c>
      <c r="B3302" s="181">
        <v>2769</v>
      </c>
      <c r="C3302" s="180" t="s">
        <v>6058</v>
      </c>
      <c r="D3302" s="180"/>
      <c r="E3302" s="180"/>
    </row>
    <row r="3303" spans="1:5" x14ac:dyDescent="0.25">
      <c r="A3303" s="180" t="s">
        <v>6056</v>
      </c>
      <c r="B3303" s="181">
        <v>2769</v>
      </c>
      <c r="C3303" s="180" t="s">
        <v>6059</v>
      </c>
      <c r="D3303" s="180" t="s">
        <v>6058</v>
      </c>
      <c r="E3303" s="180"/>
    </row>
    <row r="3304" spans="1:5" x14ac:dyDescent="0.25">
      <c r="A3304" s="180" t="s">
        <v>6060</v>
      </c>
      <c r="B3304" s="181">
        <v>2770</v>
      </c>
      <c r="C3304" s="180" t="s">
        <v>6061</v>
      </c>
      <c r="D3304" s="180" t="s">
        <v>6062</v>
      </c>
      <c r="E3304" s="180"/>
    </row>
    <row r="3305" spans="1:5" x14ac:dyDescent="0.25">
      <c r="A3305" s="180" t="s">
        <v>6060</v>
      </c>
      <c r="B3305" s="181">
        <v>2770</v>
      </c>
      <c r="C3305" s="180" t="s">
        <v>6063</v>
      </c>
      <c r="D3305" s="180" t="s">
        <v>6062</v>
      </c>
      <c r="E3305" s="180"/>
    </row>
    <row r="3306" spans="1:5" x14ac:dyDescent="0.25">
      <c r="A3306" s="180" t="s">
        <v>6060</v>
      </c>
      <c r="B3306" s="181">
        <v>2770</v>
      </c>
      <c r="C3306" s="180" t="s">
        <v>6064</v>
      </c>
      <c r="D3306" s="180" t="s">
        <v>6062</v>
      </c>
      <c r="E3306" s="180"/>
    </row>
    <row r="3307" spans="1:5" x14ac:dyDescent="0.25">
      <c r="A3307" s="180" t="s">
        <v>6060</v>
      </c>
      <c r="B3307" s="181">
        <v>2770</v>
      </c>
      <c r="C3307" s="180" t="s">
        <v>6065</v>
      </c>
      <c r="D3307" s="180" t="s">
        <v>6062</v>
      </c>
      <c r="E3307" s="180"/>
    </row>
    <row r="3308" spans="1:5" x14ac:dyDescent="0.25">
      <c r="A3308" s="180" t="s">
        <v>6060</v>
      </c>
      <c r="B3308" s="181">
        <v>2770</v>
      </c>
      <c r="C3308" s="180" t="s">
        <v>6066</v>
      </c>
      <c r="D3308" s="180" t="s">
        <v>6062</v>
      </c>
      <c r="E3308" s="180"/>
    </row>
    <row r="3309" spans="1:5" x14ac:dyDescent="0.25">
      <c r="A3309" s="180" t="s">
        <v>6060</v>
      </c>
      <c r="B3309" s="181">
        <v>2770</v>
      </c>
      <c r="C3309" s="180" t="s">
        <v>6062</v>
      </c>
      <c r="D3309" s="180"/>
      <c r="E3309" s="180"/>
    </row>
    <row r="3310" spans="1:5" x14ac:dyDescent="0.25">
      <c r="A3310" s="180" t="s">
        <v>6060</v>
      </c>
      <c r="B3310" s="181">
        <v>2770</v>
      </c>
      <c r="C3310" s="180" t="s">
        <v>6067</v>
      </c>
      <c r="D3310" s="180" t="s">
        <v>6062</v>
      </c>
      <c r="E3310" s="180"/>
    </row>
    <row r="3311" spans="1:5" x14ac:dyDescent="0.25">
      <c r="A3311" s="180" t="s">
        <v>6068</v>
      </c>
      <c r="B3311" s="181">
        <v>2771</v>
      </c>
      <c r="C3311" s="180" t="s">
        <v>6069</v>
      </c>
      <c r="D3311" s="180" t="s">
        <v>6070</v>
      </c>
      <c r="E3311" s="180"/>
    </row>
    <row r="3312" spans="1:5" x14ac:dyDescent="0.25">
      <c r="A3312" s="180" t="s">
        <v>6068</v>
      </c>
      <c r="B3312" s="181">
        <v>2771</v>
      </c>
      <c r="C3312" s="180" t="s">
        <v>6070</v>
      </c>
      <c r="D3312" s="180"/>
      <c r="E3312" s="180"/>
    </row>
    <row r="3313" spans="1:5" x14ac:dyDescent="0.25">
      <c r="A3313" s="180" t="s">
        <v>6068</v>
      </c>
      <c r="B3313" s="181">
        <v>2771</v>
      </c>
      <c r="C3313" s="180" t="s">
        <v>6071</v>
      </c>
      <c r="D3313" s="180" t="s">
        <v>6070</v>
      </c>
      <c r="E3313" s="180"/>
    </row>
    <row r="3314" spans="1:5" x14ac:dyDescent="0.25">
      <c r="A3314" s="180" t="s">
        <v>6068</v>
      </c>
      <c r="B3314" s="181">
        <v>2771</v>
      </c>
      <c r="C3314" s="180" t="s">
        <v>6072</v>
      </c>
      <c r="D3314" s="180" t="s">
        <v>6070</v>
      </c>
      <c r="E3314" s="180"/>
    </row>
    <row r="3315" spans="1:5" x14ac:dyDescent="0.25">
      <c r="A3315" s="180" t="s">
        <v>6068</v>
      </c>
      <c r="B3315" s="181">
        <v>2771</v>
      </c>
      <c r="C3315" s="180" t="s">
        <v>6073</v>
      </c>
      <c r="D3315" s="180" t="s">
        <v>6070</v>
      </c>
      <c r="E3315" s="180"/>
    </row>
    <row r="3316" spans="1:5" x14ac:dyDescent="0.25">
      <c r="A3316" s="180" t="s">
        <v>6074</v>
      </c>
      <c r="B3316" s="181">
        <v>2772</v>
      </c>
      <c r="C3316" s="180" t="s">
        <v>6075</v>
      </c>
      <c r="D3316" s="180" t="s">
        <v>6076</v>
      </c>
      <c r="E3316" s="180"/>
    </row>
    <row r="3317" spans="1:5" x14ac:dyDescent="0.25">
      <c r="A3317" s="180" t="s">
        <v>6074</v>
      </c>
      <c r="B3317" s="181">
        <v>2772</v>
      </c>
      <c r="C3317" s="180" t="s">
        <v>6077</v>
      </c>
      <c r="D3317" s="180" t="s">
        <v>6076</v>
      </c>
      <c r="E3317" s="180"/>
    </row>
    <row r="3318" spans="1:5" x14ac:dyDescent="0.25">
      <c r="A3318" s="180" t="s">
        <v>6074</v>
      </c>
      <c r="B3318" s="181">
        <v>2772</v>
      </c>
      <c r="C3318" s="180" t="s">
        <v>6078</v>
      </c>
      <c r="D3318" s="180" t="s">
        <v>6076</v>
      </c>
      <c r="E3318" s="180"/>
    </row>
    <row r="3319" spans="1:5" x14ac:dyDescent="0.25">
      <c r="A3319" s="180" t="s">
        <v>6074</v>
      </c>
      <c r="B3319" s="181">
        <v>2772</v>
      </c>
      <c r="C3319" s="180" t="s">
        <v>6076</v>
      </c>
      <c r="D3319" s="180"/>
      <c r="E3319" s="180"/>
    </row>
    <row r="3320" spans="1:5" x14ac:dyDescent="0.25">
      <c r="A3320" s="180" t="s">
        <v>6074</v>
      </c>
      <c r="B3320" s="181">
        <v>2772</v>
      </c>
      <c r="C3320" s="180" t="s">
        <v>6079</v>
      </c>
      <c r="D3320" s="180" t="s">
        <v>6076</v>
      </c>
      <c r="E3320" s="180"/>
    </row>
    <row r="3321" spans="1:5" x14ac:dyDescent="0.25">
      <c r="A3321" s="180" t="s">
        <v>6074</v>
      </c>
      <c r="B3321" s="181">
        <v>2772</v>
      </c>
      <c r="C3321" s="180" t="s">
        <v>6080</v>
      </c>
      <c r="D3321" s="180" t="s">
        <v>6076</v>
      </c>
      <c r="E3321" s="180"/>
    </row>
    <row r="3322" spans="1:5" x14ac:dyDescent="0.25">
      <c r="A3322" s="180" t="s">
        <v>6074</v>
      </c>
      <c r="B3322" s="181">
        <v>2772</v>
      </c>
      <c r="C3322" s="180" t="s">
        <v>6081</v>
      </c>
      <c r="D3322" s="180" t="s">
        <v>6076</v>
      </c>
      <c r="E3322" s="180"/>
    </row>
    <row r="3323" spans="1:5" x14ac:dyDescent="0.25">
      <c r="A3323" s="180" t="s">
        <v>6082</v>
      </c>
      <c r="B3323" s="181">
        <v>2773</v>
      </c>
      <c r="C3323" s="180" t="s">
        <v>6083</v>
      </c>
      <c r="D3323" s="180" t="s">
        <v>6084</v>
      </c>
      <c r="E3323" s="180"/>
    </row>
    <row r="3324" spans="1:5" x14ac:dyDescent="0.25">
      <c r="A3324" s="180" t="s">
        <v>6082</v>
      </c>
      <c r="B3324" s="181">
        <v>2773</v>
      </c>
      <c r="C3324" s="180" t="s">
        <v>6085</v>
      </c>
      <c r="D3324" s="180" t="s">
        <v>6084</v>
      </c>
      <c r="E3324" s="180"/>
    </row>
    <row r="3325" spans="1:5" x14ac:dyDescent="0.25">
      <c r="A3325" s="180" t="s">
        <v>6082</v>
      </c>
      <c r="B3325" s="181">
        <v>2773</v>
      </c>
      <c r="C3325" s="180" t="s">
        <v>6084</v>
      </c>
      <c r="D3325" s="180"/>
      <c r="E3325" s="180"/>
    </row>
    <row r="3326" spans="1:5" x14ac:dyDescent="0.25">
      <c r="A3326" s="180" t="s">
        <v>6082</v>
      </c>
      <c r="B3326" s="181">
        <v>2773</v>
      </c>
      <c r="C3326" s="180" t="s">
        <v>6086</v>
      </c>
      <c r="D3326" s="180" t="s">
        <v>6084</v>
      </c>
      <c r="E3326" s="180"/>
    </row>
    <row r="3327" spans="1:5" x14ac:dyDescent="0.25">
      <c r="A3327" s="180" t="s">
        <v>6087</v>
      </c>
      <c r="B3327" s="181">
        <v>2774</v>
      </c>
      <c r="C3327" s="180" t="s">
        <v>6088</v>
      </c>
      <c r="D3327" s="180" t="s">
        <v>6089</v>
      </c>
      <c r="E3327" s="180"/>
    </row>
    <row r="3328" spans="1:5" x14ac:dyDescent="0.25">
      <c r="A3328" s="180" t="s">
        <v>6087</v>
      </c>
      <c r="B3328" s="181">
        <v>2774</v>
      </c>
      <c r="C3328" s="180" t="s">
        <v>6090</v>
      </c>
      <c r="D3328" s="180" t="s">
        <v>6089</v>
      </c>
      <c r="E3328" s="180"/>
    </row>
    <row r="3329" spans="1:5" x14ac:dyDescent="0.25">
      <c r="A3329" s="180" t="s">
        <v>6087</v>
      </c>
      <c r="B3329" s="181">
        <v>2774</v>
      </c>
      <c r="C3329" s="180" t="s">
        <v>6089</v>
      </c>
      <c r="D3329" s="180"/>
      <c r="E3329" s="180"/>
    </row>
    <row r="3330" spans="1:5" x14ac:dyDescent="0.25">
      <c r="A3330" s="180" t="s">
        <v>6091</v>
      </c>
      <c r="B3330" s="181">
        <v>2775</v>
      </c>
      <c r="C3330" s="180" t="s">
        <v>6092</v>
      </c>
      <c r="D3330" s="180" t="s">
        <v>6093</v>
      </c>
      <c r="E3330" s="180"/>
    </row>
    <row r="3331" spans="1:5" x14ac:dyDescent="0.25">
      <c r="A3331" s="180" t="s">
        <v>6091</v>
      </c>
      <c r="B3331" s="181">
        <v>2775</v>
      </c>
      <c r="C3331" s="180" t="s">
        <v>6093</v>
      </c>
      <c r="D3331" s="180"/>
      <c r="E3331" s="180"/>
    </row>
    <row r="3332" spans="1:5" x14ac:dyDescent="0.25">
      <c r="A3332" s="180" t="s">
        <v>6091</v>
      </c>
      <c r="B3332" s="181">
        <v>2775</v>
      </c>
      <c r="C3332" s="180" t="s">
        <v>6094</v>
      </c>
      <c r="D3332" s="180" t="s">
        <v>6093</v>
      </c>
      <c r="E3332" s="180"/>
    </row>
    <row r="3333" spans="1:5" x14ac:dyDescent="0.25">
      <c r="A3333" s="180" t="s">
        <v>6095</v>
      </c>
      <c r="B3333" s="181">
        <v>2776</v>
      </c>
      <c r="C3333" s="180" t="s">
        <v>6096</v>
      </c>
      <c r="D3333" s="180" t="s">
        <v>6097</v>
      </c>
      <c r="E3333" s="180"/>
    </row>
    <row r="3334" spans="1:5" x14ac:dyDescent="0.25">
      <c r="A3334" s="180" t="s">
        <v>6095</v>
      </c>
      <c r="B3334" s="181">
        <v>2776</v>
      </c>
      <c r="C3334" s="180" t="s">
        <v>6097</v>
      </c>
      <c r="D3334" s="180"/>
      <c r="E3334" s="180"/>
    </row>
    <row r="3335" spans="1:5" x14ac:dyDescent="0.25">
      <c r="A3335" s="180" t="s">
        <v>6095</v>
      </c>
      <c r="B3335" s="181">
        <v>2776</v>
      </c>
      <c r="C3335" s="180" t="s">
        <v>6098</v>
      </c>
      <c r="D3335" s="180" t="s">
        <v>6097</v>
      </c>
      <c r="E3335" s="180"/>
    </row>
    <row r="3336" spans="1:5" x14ac:dyDescent="0.25">
      <c r="A3336" s="180" t="s">
        <v>6099</v>
      </c>
      <c r="B3336" s="181">
        <v>2777</v>
      </c>
      <c r="C3336" s="180" t="s">
        <v>6100</v>
      </c>
      <c r="D3336" s="180" t="s">
        <v>6101</v>
      </c>
      <c r="E3336" s="180"/>
    </row>
    <row r="3337" spans="1:5" x14ac:dyDescent="0.25">
      <c r="A3337" s="180" t="s">
        <v>6099</v>
      </c>
      <c r="B3337" s="181">
        <v>2777</v>
      </c>
      <c r="C3337" s="180" t="s">
        <v>6102</v>
      </c>
      <c r="D3337" s="180" t="s">
        <v>6101</v>
      </c>
      <c r="E3337" s="180"/>
    </row>
    <row r="3338" spans="1:5" x14ac:dyDescent="0.25">
      <c r="A3338" s="180" t="s">
        <v>6099</v>
      </c>
      <c r="B3338" s="181">
        <v>2777</v>
      </c>
      <c r="C3338" s="180" t="s">
        <v>6103</v>
      </c>
      <c r="D3338" s="180" t="s">
        <v>6101</v>
      </c>
      <c r="E3338" s="180"/>
    </row>
    <row r="3339" spans="1:5" x14ac:dyDescent="0.25">
      <c r="A3339" s="180" t="s">
        <v>6099</v>
      </c>
      <c r="B3339" s="181">
        <v>2777</v>
      </c>
      <c r="C3339" s="180" t="s">
        <v>6101</v>
      </c>
      <c r="D3339" s="180"/>
      <c r="E3339" s="180"/>
    </row>
    <row r="3340" spans="1:5" x14ac:dyDescent="0.25">
      <c r="A3340" s="180" t="s">
        <v>6099</v>
      </c>
      <c r="B3340" s="181">
        <v>2777</v>
      </c>
      <c r="C3340" s="180" t="s">
        <v>6104</v>
      </c>
      <c r="D3340" s="180" t="s">
        <v>6101</v>
      </c>
      <c r="E3340" s="180"/>
    </row>
    <row r="3341" spans="1:5" x14ac:dyDescent="0.25">
      <c r="A3341" s="180" t="s">
        <v>6105</v>
      </c>
      <c r="B3341" s="181">
        <v>2778</v>
      </c>
      <c r="C3341" s="180" t="s">
        <v>6106</v>
      </c>
      <c r="D3341" s="180" t="s">
        <v>6107</v>
      </c>
      <c r="E3341" s="180"/>
    </row>
    <row r="3342" spans="1:5" x14ac:dyDescent="0.25">
      <c r="A3342" s="180" t="s">
        <v>6105</v>
      </c>
      <c r="B3342" s="181">
        <v>2778</v>
      </c>
      <c r="C3342" s="180" t="s">
        <v>6108</v>
      </c>
      <c r="D3342" s="180" t="s">
        <v>6107</v>
      </c>
      <c r="E3342" s="180"/>
    </row>
    <row r="3343" spans="1:5" x14ac:dyDescent="0.25">
      <c r="A3343" s="180" t="s">
        <v>6105</v>
      </c>
      <c r="B3343" s="181">
        <v>2778</v>
      </c>
      <c r="C3343" s="180" t="s">
        <v>6109</v>
      </c>
      <c r="D3343" s="180" t="s">
        <v>6107</v>
      </c>
      <c r="E3343" s="180"/>
    </row>
    <row r="3344" spans="1:5" x14ac:dyDescent="0.25">
      <c r="A3344" s="180" t="s">
        <v>6105</v>
      </c>
      <c r="B3344" s="181">
        <v>2778</v>
      </c>
      <c r="C3344" s="180" t="s">
        <v>6110</v>
      </c>
      <c r="D3344" s="180" t="s">
        <v>6107</v>
      </c>
      <c r="E3344" s="180"/>
    </row>
    <row r="3345" spans="1:5" x14ac:dyDescent="0.25">
      <c r="A3345" s="180" t="s">
        <v>6105</v>
      </c>
      <c r="B3345" s="181">
        <v>2778</v>
      </c>
      <c r="C3345" s="180" t="s">
        <v>6107</v>
      </c>
      <c r="D3345" s="180"/>
      <c r="E3345" s="180"/>
    </row>
    <row r="3346" spans="1:5" x14ac:dyDescent="0.25">
      <c r="A3346" s="180" t="s">
        <v>6105</v>
      </c>
      <c r="B3346" s="181">
        <v>2778</v>
      </c>
      <c r="C3346" s="180" t="s">
        <v>6111</v>
      </c>
      <c r="D3346" s="180" t="s">
        <v>6107</v>
      </c>
      <c r="E3346" s="180"/>
    </row>
    <row r="3347" spans="1:5" x14ac:dyDescent="0.25">
      <c r="A3347" s="180" t="s">
        <v>6105</v>
      </c>
      <c r="B3347" s="181">
        <v>2778</v>
      </c>
      <c r="C3347" s="180" t="s">
        <v>6112</v>
      </c>
      <c r="D3347" s="180" t="s">
        <v>6107</v>
      </c>
      <c r="E3347" s="180"/>
    </row>
    <row r="3348" spans="1:5" x14ac:dyDescent="0.25">
      <c r="A3348" s="180" t="s">
        <v>6113</v>
      </c>
      <c r="B3348" s="181">
        <v>2779</v>
      </c>
      <c r="C3348" s="180" t="s">
        <v>6114</v>
      </c>
      <c r="D3348" s="180" t="s">
        <v>6115</v>
      </c>
      <c r="E3348" s="180"/>
    </row>
    <row r="3349" spans="1:5" x14ac:dyDescent="0.25">
      <c r="A3349" s="180" t="s">
        <v>6113</v>
      </c>
      <c r="B3349" s="181">
        <v>2779</v>
      </c>
      <c r="C3349" s="180" t="s">
        <v>6116</v>
      </c>
      <c r="D3349" s="180" t="s">
        <v>6115</v>
      </c>
      <c r="E3349" s="180"/>
    </row>
    <row r="3350" spans="1:5" x14ac:dyDescent="0.25">
      <c r="A3350" s="180" t="s">
        <v>6113</v>
      </c>
      <c r="B3350" s="181">
        <v>2779</v>
      </c>
      <c r="C3350" s="180" t="s">
        <v>6117</v>
      </c>
      <c r="D3350" s="180" t="s">
        <v>6115</v>
      </c>
      <c r="E3350" s="180"/>
    </row>
    <row r="3351" spans="1:5" x14ac:dyDescent="0.25">
      <c r="A3351" s="180" t="s">
        <v>6113</v>
      </c>
      <c r="B3351" s="181">
        <v>2779</v>
      </c>
      <c r="C3351" s="180" t="s">
        <v>6118</v>
      </c>
      <c r="D3351" s="180" t="s">
        <v>6115</v>
      </c>
      <c r="E3351" s="180"/>
    </row>
    <row r="3352" spans="1:5" x14ac:dyDescent="0.25">
      <c r="A3352" s="180" t="s">
        <v>6113</v>
      </c>
      <c r="B3352" s="181">
        <v>2779</v>
      </c>
      <c r="C3352" s="180" t="s">
        <v>6119</v>
      </c>
      <c r="D3352" s="180" t="s">
        <v>6115</v>
      </c>
      <c r="E3352" s="180"/>
    </row>
    <row r="3353" spans="1:5" x14ac:dyDescent="0.25">
      <c r="A3353" s="180" t="s">
        <v>6113</v>
      </c>
      <c r="B3353" s="181">
        <v>2779</v>
      </c>
      <c r="C3353" s="180" t="s">
        <v>6115</v>
      </c>
      <c r="D3353" s="180"/>
      <c r="E3353" s="180"/>
    </row>
    <row r="3354" spans="1:5" x14ac:dyDescent="0.25">
      <c r="A3354" s="180" t="s">
        <v>6120</v>
      </c>
      <c r="B3354" s="181">
        <v>2780</v>
      </c>
      <c r="C3354" s="180" t="s">
        <v>6121</v>
      </c>
      <c r="D3354" s="180" t="s">
        <v>6122</v>
      </c>
      <c r="E3354" s="180"/>
    </row>
    <row r="3355" spans="1:5" x14ac:dyDescent="0.25">
      <c r="A3355" s="180" t="s">
        <v>6120</v>
      </c>
      <c r="B3355" s="181">
        <v>2780</v>
      </c>
      <c r="C3355" s="180" t="s">
        <v>6123</v>
      </c>
      <c r="D3355" s="180" t="s">
        <v>6122</v>
      </c>
      <c r="E3355" s="180"/>
    </row>
    <row r="3356" spans="1:5" x14ac:dyDescent="0.25">
      <c r="A3356" s="180" t="s">
        <v>6120</v>
      </c>
      <c r="B3356" s="181">
        <v>2780</v>
      </c>
      <c r="C3356" s="180" t="s">
        <v>6122</v>
      </c>
      <c r="D3356" s="180"/>
      <c r="E3356" s="180"/>
    </row>
    <row r="3357" spans="1:5" x14ac:dyDescent="0.25">
      <c r="A3357" s="180" t="s">
        <v>6120</v>
      </c>
      <c r="B3357" s="181">
        <v>2780</v>
      </c>
      <c r="C3357" s="180" t="s">
        <v>6124</v>
      </c>
      <c r="D3357" s="180" t="s">
        <v>6122</v>
      </c>
      <c r="E3357" s="180"/>
    </row>
    <row r="3358" spans="1:5" x14ac:dyDescent="0.25">
      <c r="A3358" s="180" t="s">
        <v>6125</v>
      </c>
      <c r="B3358" s="181">
        <v>2781</v>
      </c>
      <c r="C3358" s="180" t="s">
        <v>6126</v>
      </c>
      <c r="D3358" s="180" t="s">
        <v>6127</v>
      </c>
      <c r="E3358" s="180"/>
    </row>
    <row r="3359" spans="1:5" x14ac:dyDescent="0.25">
      <c r="A3359" s="180" t="s">
        <v>6125</v>
      </c>
      <c r="B3359" s="181">
        <v>2781</v>
      </c>
      <c r="C3359" s="180" t="s">
        <v>6128</v>
      </c>
      <c r="D3359" s="180" t="s">
        <v>6127</v>
      </c>
      <c r="E3359" s="180"/>
    </row>
    <row r="3360" spans="1:5" x14ac:dyDescent="0.25">
      <c r="A3360" s="180" t="s">
        <v>6125</v>
      </c>
      <c r="B3360" s="181">
        <v>2781</v>
      </c>
      <c r="C3360" s="180" t="s">
        <v>6129</v>
      </c>
      <c r="D3360" s="180" t="s">
        <v>6127</v>
      </c>
      <c r="E3360" s="180"/>
    </row>
    <row r="3361" spans="1:5" x14ac:dyDescent="0.25">
      <c r="A3361" s="180" t="s">
        <v>6125</v>
      </c>
      <c r="B3361" s="181">
        <v>2781</v>
      </c>
      <c r="C3361" s="180" t="s">
        <v>6130</v>
      </c>
      <c r="D3361" s="180" t="s">
        <v>6127</v>
      </c>
      <c r="E3361" s="180"/>
    </row>
    <row r="3362" spans="1:5" x14ac:dyDescent="0.25">
      <c r="A3362" s="180" t="s">
        <v>6125</v>
      </c>
      <c r="B3362" s="181">
        <v>2781</v>
      </c>
      <c r="C3362" s="180" t="s">
        <v>6131</v>
      </c>
      <c r="D3362" s="180" t="s">
        <v>6127</v>
      </c>
      <c r="E3362" s="180"/>
    </row>
    <row r="3363" spans="1:5" x14ac:dyDescent="0.25">
      <c r="A3363" s="180" t="s">
        <v>6125</v>
      </c>
      <c r="B3363" s="181">
        <v>2781</v>
      </c>
      <c r="C3363" s="180" t="s">
        <v>6132</v>
      </c>
      <c r="D3363" s="180" t="s">
        <v>6127</v>
      </c>
      <c r="E3363" s="180"/>
    </row>
    <row r="3364" spans="1:5" x14ac:dyDescent="0.25">
      <c r="A3364" s="180" t="s">
        <v>6125</v>
      </c>
      <c r="B3364" s="181">
        <v>2781</v>
      </c>
      <c r="C3364" s="180" t="s">
        <v>6133</v>
      </c>
      <c r="D3364" s="180" t="s">
        <v>6127</v>
      </c>
      <c r="E3364" s="180"/>
    </row>
    <row r="3365" spans="1:5" x14ac:dyDescent="0.25">
      <c r="A3365" s="180" t="s">
        <v>6125</v>
      </c>
      <c r="B3365" s="181">
        <v>2781</v>
      </c>
      <c r="C3365" s="180" t="s">
        <v>6127</v>
      </c>
      <c r="D3365" s="180"/>
      <c r="E3365" s="180"/>
    </row>
    <row r="3366" spans="1:5" x14ac:dyDescent="0.25">
      <c r="A3366" s="180" t="s">
        <v>6125</v>
      </c>
      <c r="B3366" s="181">
        <v>2781</v>
      </c>
      <c r="C3366" s="180" t="s">
        <v>6134</v>
      </c>
      <c r="D3366" s="180" t="s">
        <v>6127</v>
      </c>
      <c r="E3366" s="180"/>
    </row>
    <row r="3367" spans="1:5" x14ac:dyDescent="0.25">
      <c r="A3367" s="180" t="s">
        <v>6125</v>
      </c>
      <c r="B3367" s="181">
        <v>2781</v>
      </c>
      <c r="C3367" s="180" t="s">
        <v>6135</v>
      </c>
      <c r="D3367" s="180" t="s">
        <v>6127</v>
      </c>
      <c r="E3367" s="180"/>
    </row>
    <row r="3368" spans="1:5" x14ac:dyDescent="0.25">
      <c r="A3368" s="180" t="s">
        <v>6136</v>
      </c>
      <c r="B3368" s="181">
        <v>2782</v>
      </c>
      <c r="C3368" s="180" t="s">
        <v>6137</v>
      </c>
      <c r="D3368" s="180" t="s">
        <v>6138</v>
      </c>
      <c r="E3368" s="180"/>
    </row>
    <row r="3369" spans="1:5" x14ac:dyDescent="0.25">
      <c r="A3369" s="180" t="s">
        <v>6136</v>
      </c>
      <c r="B3369" s="181">
        <v>2782</v>
      </c>
      <c r="C3369" s="180" t="s">
        <v>6138</v>
      </c>
      <c r="D3369" s="180"/>
      <c r="E3369" s="180"/>
    </row>
    <row r="3370" spans="1:5" x14ac:dyDescent="0.25">
      <c r="A3370" s="180" t="s">
        <v>6136</v>
      </c>
      <c r="B3370" s="181">
        <v>2782</v>
      </c>
      <c r="C3370" s="180" t="s">
        <v>6139</v>
      </c>
      <c r="D3370" s="180" t="s">
        <v>6138</v>
      </c>
      <c r="E3370" s="180"/>
    </row>
    <row r="3371" spans="1:5" x14ac:dyDescent="0.25">
      <c r="A3371" s="180" t="s">
        <v>6136</v>
      </c>
      <c r="B3371" s="181">
        <v>2782</v>
      </c>
      <c r="C3371" s="180" t="s">
        <v>6140</v>
      </c>
      <c r="D3371" s="180" t="s">
        <v>6138</v>
      </c>
      <c r="E3371" s="180"/>
    </row>
    <row r="3372" spans="1:5" x14ac:dyDescent="0.25">
      <c r="A3372" s="180" t="s">
        <v>6136</v>
      </c>
      <c r="B3372" s="181">
        <v>2782</v>
      </c>
      <c r="C3372" s="180" t="s">
        <v>6141</v>
      </c>
      <c r="D3372" s="180" t="s">
        <v>6138</v>
      </c>
      <c r="E3372" s="180"/>
    </row>
    <row r="3373" spans="1:5" x14ac:dyDescent="0.25">
      <c r="A3373" s="180" t="s">
        <v>6136</v>
      </c>
      <c r="B3373" s="181">
        <v>2782</v>
      </c>
      <c r="C3373" s="180" t="s">
        <v>6142</v>
      </c>
      <c r="D3373" s="180" t="s">
        <v>6138</v>
      </c>
      <c r="E3373" s="180"/>
    </row>
    <row r="3374" spans="1:5" x14ac:dyDescent="0.25">
      <c r="A3374" s="180" t="s">
        <v>6136</v>
      </c>
      <c r="B3374" s="181">
        <v>2782</v>
      </c>
      <c r="C3374" s="180" t="s">
        <v>6143</v>
      </c>
      <c r="D3374" s="180" t="s">
        <v>6138</v>
      </c>
      <c r="E3374" s="180"/>
    </row>
    <row r="3375" spans="1:5" x14ac:dyDescent="0.25">
      <c r="A3375" s="180" t="s">
        <v>6144</v>
      </c>
      <c r="B3375" s="181">
        <v>2783</v>
      </c>
      <c r="C3375" s="180" t="s">
        <v>6145</v>
      </c>
      <c r="D3375" s="180" t="s">
        <v>6146</v>
      </c>
      <c r="E3375" s="180"/>
    </row>
    <row r="3376" spans="1:5" x14ac:dyDescent="0.25">
      <c r="A3376" s="180" t="s">
        <v>6144</v>
      </c>
      <c r="B3376" s="181">
        <v>2783</v>
      </c>
      <c r="C3376" s="180" t="s">
        <v>6147</v>
      </c>
      <c r="D3376" s="180" t="s">
        <v>6146</v>
      </c>
      <c r="E3376" s="180"/>
    </row>
    <row r="3377" spans="1:5" x14ac:dyDescent="0.25">
      <c r="A3377" s="180" t="s">
        <v>6144</v>
      </c>
      <c r="B3377" s="181">
        <v>2783</v>
      </c>
      <c r="C3377" s="180" t="s">
        <v>6148</v>
      </c>
      <c r="D3377" s="180" t="s">
        <v>6146</v>
      </c>
      <c r="E3377" s="180"/>
    </row>
    <row r="3378" spans="1:5" x14ac:dyDescent="0.25">
      <c r="A3378" s="180" t="s">
        <v>6144</v>
      </c>
      <c r="B3378" s="181">
        <v>2783</v>
      </c>
      <c r="C3378" s="180" t="s">
        <v>6149</v>
      </c>
      <c r="D3378" s="180" t="s">
        <v>6146</v>
      </c>
      <c r="E3378" s="180"/>
    </row>
    <row r="3379" spans="1:5" x14ac:dyDescent="0.25">
      <c r="A3379" s="180" t="s">
        <v>6144</v>
      </c>
      <c r="B3379" s="181">
        <v>2783</v>
      </c>
      <c r="C3379" s="180" t="s">
        <v>6150</v>
      </c>
      <c r="D3379" s="180" t="s">
        <v>6146</v>
      </c>
      <c r="E3379" s="180"/>
    </row>
    <row r="3380" spans="1:5" x14ac:dyDescent="0.25">
      <c r="A3380" s="180" t="s">
        <v>6144</v>
      </c>
      <c r="B3380" s="181">
        <v>2783</v>
      </c>
      <c r="C3380" s="180" t="s">
        <v>6146</v>
      </c>
      <c r="D3380" s="180"/>
      <c r="E3380" s="180"/>
    </row>
    <row r="3381" spans="1:5" x14ac:dyDescent="0.25">
      <c r="A3381" s="180" t="s">
        <v>6144</v>
      </c>
      <c r="B3381" s="181">
        <v>2783</v>
      </c>
      <c r="C3381" s="180" t="s">
        <v>6151</v>
      </c>
      <c r="D3381" s="180" t="s">
        <v>6146</v>
      </c>
      <c r="E3381" s="180"/>
    </row>
    <row r="3382" spans="1:5" x14ac:dyDescent="0.25">
      <c r="A3382" s="180" t="s">
        <v>6152</v>
      </c>
      <c r="B3382" s="181">
        <v>2784</v>
      </c>
      <c r="C3382" s="180" t="s">
        <v>6153</v>
      </c>
      <c r="D3382" s="180"/>
      <c r="E3382" s="180"/>
    </row>
    <row r="3383" spans="1:5" x14ac:dyDescent="0.25">
      <c r="A3383" s="180" t="s">
        <v>6152</v>
      </c>
      <c r="B3383" s="181">
        <v>2784</v>
      </c>
      <c r="C3383" s="180" t="s">
        <v>6154</v>
      </c>
      <c r="D3383" s="180" t="s">
        <v>6153</v>
      </c>
      <c r="E3383" s="180"/>
    </row>
    <row r="3384" spans="1:5" x14ac:dyDescent="0.25">
      <c r="A3384" s="180" t="s">
        <v>6152</v>
      </c>
      <c r="B3384" s="181">
        <v>2784</v>
      </c>
      <c r="C3384" s="180" t="s">
        <v>6155</v>
      </c>
      <c r="D3384" s="180" t="s">
        <v>6153</v>
      </c>
      <c r="E3384" s="180"/>
    </row>
    <row r="3385" spans="1:5" x14ac:dyDescent="0.25">
      <c r="A3385" s="180" t="s">
        <v>6156</v>
      </c>
      <c r="B3385" s="181">
        <v>2785</v>
      </c>
      <c r="C3385" s="180" t="s">
        <v>6157</v>
      </c>
      <c r="D3385" s="180" t="s">
        <v>6158</v>
      </c>
      <c r="E3385" s="180"/>
    </row>
    <row r="3386" spans="1:5" x14ac:dyDescent="0.25">
      <c r="A3386" s="180" t="s">
        <v>6156</v>
      </c>
      <c r="B3386" s="181">
        <v>2785</v>
      </c>
      <c r="C3386" s="180" t="s">
        <v>6159</v>
      </c>
      <c r="D3386" s="180" t="s">
        <v>6158</v>
      </c>
      <c r="E3386" s="180"/>
    </row>
    <row r="3387" spans="1:5" x14ac:dyDescent="0.25">
      <c r="A3387" s="180" t="s">
        <v>6156</v>
      </c>
      <c r="B3387" s="181">
        <v>2785</v>
      </c>
      <c r="C3387" s="180" t="s">
        <v>6158</v>
      </c>
      <c r="D3387" s="180"/>
      <c r="E3387" s="180"/>
    </row>
    <row r="3388" spans="1:5" x14ac:dyDescent="0.25">
      <c r="A3388" s="180" t="s">
        <v>6160</v>
      </c>
      <c r="B3388" s="181">
        <v>2787</v>
      </c>
      <c r="C3388" s="180" t="s">
        <v>6161</v>
      </c>
      <c r="D3388" s="180" t="s">
        <v>6162</v>
      </c>
      <c r="E3388" s="180"/>
    </row>
    <row r="3389" spans="1:5" x14ac:dyDescent="0.25">
      <c r="A3389" s="180" t="s">
        <v>6160</v>
      </c>
      <c r="B3389" s="181">
        <v>2787</v>
      </c>
      <c r="C3389" s="180" t="s">
        <v>6163</v>
      </c>
      <c r="D3389" s="180" t="s">
        <v>6162</v>
      </c>
      <c r="E3389" s="180"/>
    </row>
    <row r="3390" spans="1:5" x14ac:dyDescent="0.25">
      <c r="A3390" s="180" t="s">
        <v>6160</v>
      </c>
      <c r="B3390" s="181">
        <v>2787</v>
      </c>
      <c r="C3390" s="180" t="s">
        <v>6162</v>
      </c>
      <c r="D3390" s="180"/>
      <c r="E3390" s="180"/>
    </row>
    <row r="3391" spans="1:5" x14ac:dyDescent="0.25">
      <c r="A3391" s="180" t="s">
        <v>6160</v>
      </c>
      <c r="B3391" s="181">
        <v>2787</v>
      </c>
      <c r="C3391" s="180" t="s">
        <v>6164</v>
      </c>
      <c r="D3391" s="180" t="s">
        <v>6162</v>
      </c>
      <c r="E3391" s="180"/>
    </row>
    <row r="3392" spans="1:5" x14ac:dyDescent="0.25">
      <c r="A3392" s="180" t="s">
        <v>6160</v>
      </c>
      <c r="B3392" s="181">
        <v>2787</v>
      </c>
      <c r="C3392" s="180" t="s">
        <v>6165</v>
      </c>
      <c r="D3392" s="180" t="s">
        <v>6162</v>
      </c>
      <c r="E3392" s="180"/>
    </row>
    <row r="3393" spans="1:5" x14ac:dyDescent="0.25">
      <c r="A3393" s="180" t="s">
        <v>6166</v>
      </c>
      <c r="B3393" s="181">
        <v>2788</v>
      </c>
      <c r="C3393" s="180" t="s">
        <v>6167</v>
      </c>
      <c r="D3393" s="180" t="s">
        <v>6168</v>
      </c>
      <c r="E3393" s="180"/>
    </row>
    <row r="3394" spans="1:5" x14ac:dyDescent="0.25">
      <c r="A3394" s="180" t="s">
        <v>6166</v>
      </c>
      <c r="B3394" s="181">
        <v>2788</v>
      </c>
      <c r="C3394" s="180" t="s">
        <v>6169</v>
      </c>
      <c r="D3394" s="180" t="s">
        <v>6168</v>
      </c>
      <c r="E3394" s="180"/>
    </row>
    <row r="3395" spans="1:5" x14ac:dyDescent="0.25">
      <c r="A3395" s="180" t="s">
        <v>6166</v>
      </c>
      <c r="B3395" s="181">
        <v>2788</v>
      </c>
      <c r="C3395" s="180" t="s">
        <v>6168</v>
      </c>
      <c r="D3395" s="180"/>
      <c r="E3395" s="180"/>
    </row>
    <row r="3396" spans="1:5" x14ac:dyDescent="0.25">
      <c r="A3396" s="180" t="s">
        <v>6166</v>
      </c>
      <c r="B3396" s="181">
        <v>2788</v>
      </c>
      <c r="C3396" s="180" t="s">
        <v>6170</v>
      </c>
      <c r="D3396" s="180" t="s">
        <v>6168</v>
      </c>
      <c r="E3396" s="180"/>
    </row>
    <row r="3397" spans="1:5" x14ac:dyDescent="0.25">
      <c r="A3397" s="180" t="s">
        <v>6171</v>
      </c>
      <c r="B3397" s="181">
        <v>2789</v>
      </c>
      <c r="C3397" s="180" t="s">
        <v>6172</v>
      </c>
      <c r="D3397" s="180" t="s">
        <v>6173</v>
      </c>
      <c r="E3397" s="180"/>
    </row>
    <row r="3398" spans="1:5" x14ac:dyDescent="0.25">
      <c r="A3398" s="180" t="s">
        <v>6171</v>
      </c>
      <c r="B3398" s="181">
        <v>2789</v>
      </c>
      <c r="C3398" s="180" t="s">
        <v>6174</v>
      </c>
      <c r="D3398" s="180" t="s">
        <v>6173</v>
      </c>
      <c r="E3398" s="180"/>
    </row>
    <row r="3399" spans="1:5" x14ac:dyDescent="0.25">
      <c r="A3399" s="180" t="s">
        <v>6171</v>
      </c>
      <c r="B3399" s="181">
        <v>2789</v>
      </c>
      <c r="C3399" s="180" t="s">
        <v>6175</v>
      </c>
      <c r="D3399" s="180" t="s">
        <v>6173</v>
      </c>
      <c r="E3399" s="180"/>
    </row>
    <row r="3400" spans="1:5" x14ac:dyDescent="0.25">
      <c r="A3400" s="180" t="s">
        <v>6171</v>
      </c>
      <c r="B3400" s="181">
        <v>2789</v>
      </c>
      <c r="C3400" s="180" t="s">
        <v>6173</v>
      </c>
      <c r="D3400" s="180"/>
      <c r="E3400" s="180"/>
    </row>
    <row r="3401" spans="1:5" x14ac:dyDescent="0.25">
      <c r="A3401" s="180" t="s">
        <v>6171</v>
      </c>
      <c r="B3401" s="181">
        <v>2789</v>
      </c>
      <c r="C3401" s="180" t="s">
        <v>6176</v>
      </c>
      <c r="D3401" s="180" t="s">
        <v>6173</v>
      </c>
      <c r="E3401" s="180"/>
    </row>
    <row r="3402" spans="1:5" x14ac:dyDescent="0.25">
      <c r="A3402" s="180" t="s">
        <v>6171</v>
      </c>
      <c r="B3402" s="181">
        <v>2789</v>
      </c>
      <c r="C3402" s="180" t="s">
        <v>6177</v>
      </c>
      <c r="D3402" s="180" t="s">
        <v>6173</v>
      </c>
      <c r="E3402" s="180"/>
    </row>
    <row r="3403" spans="1:5" x14ac:dyDescent="0.25">
      <c r="A3403" s="180" t="s">
        <v>6178</v>
      </c>
      <c r="B3403" s="181">
        <v>2790</v>
      </c>
      <c r="C3403" s="180" t="s">
        <v>6179</v>
      </c>
      <c r="D3403" s="180" t="s">
        <v>6180</v>
      </c>
      <c r="E3403" s="180"/>
    </row>
    <row r="3404" spans="1:5" x14ac:dyDescent="0.25">
      <c r="A3404" s="180" t="s">
        <v>6178</v>
      </c>
      <c r="B3404" s="181">
        <v>2790</v>
      </c>
      <c r="C3404" s="180" t="s">
        <v>6180</v>
      </c>
      <c r="D3404" s="180"/>
      <c r="E3404" s="180"/>
    </row>
    <row r="3405" spans="1:5" x14ac:dyDescent="0.25">
      <c r="A3405" s="180" t="s">
        <v>6178</v>
      </c>
      <c r="B3405" s="181">
        <v>2790</v>
      </c>
      <c r="C3405" s="180" t="s">
        <v>6181</v>
      </c>
      <c r="D3405" s="180" t="s">
        <v>6180</v>
      </c>
      <c r="E3405" s="180"/>
    </row>
    <row r="3406" spans="1:5" x14ac:dyDescent="0.25">
      <c r="A3406" s="180" t="s">
        <v>6178</v>
      </c>
      <c r="B3406" s="181">
        <v>2790</v>
      </c>
      <c r="C3406" s="180" t="s">
        <v>6182</v>
      </c>
      <c r="D3406" s="180" t="s">
        <v>6180</v>
      </c>
      <c r="E3406" s="180"/>
    </row>
    <row r="3407" spans="1:5" x14ac:dyDescent="0.25">
      <c r="A3407" s="180" t="s">
        <v>6183</v>
      </c>
      <c r="B3407" s="181">
        <v>2791</v>
      </c>
      <c r="C3407" s="180" t="s">
        <v>6184</v>
      </c>
      <c r="D3407" s="180" t="s">
        <v>6185</v>
      </c>
      <c r="E3407" s="180"/>
    </row>
    <row r="3408" spans="1:5" x14ac:dyDescent="0.25">
      <c r="A3408" s="180" t="s">
        <v>6183</v>
      </c>
      <c r="B3408" s="181">
        <v>2791</v>
      </c>
      <c r="C3408" s="180" t="s">
        <v>6186</v>
      </c>
      <c r="D3408" s="180" t="s">
        <v>6185</v>
      </c>
      <c r="E3408" s="180"/>
    </row>
    <row r="3409" spans="1:5" x14ac:dyDescent="0.25">
      <c r="A3409" s="180" t="s">
        <v>6183</v>
      </c>
      <c r="B3409" s="181">
        <v>2791</v>
      </c>
      <c r="C3409" s="180" t="s">
        <v>6185</v>
      </c>
      <c r="D3409" s="180"/>
      <c r="E3409" s="180"/>
    </row>
    <row r="3410" spans="1:5" x14ac:dyDescent="0.25">
      <c r="A3410" s="180" t="s">
        <v>6183</v>
      </c>
      <c r="B3410" s="181">
        <v>2791</v>
      </c>
      <c r="C3410" s="180" t="s">
        <v>6187</v>
      </c>
      <c r="D3410" s="180" t="s">
        <v>6185</v>
      </c>
      <c r="E3410" s="180"/>
    </row>
    <row r="3411" spans="1:5" x14ac:dyDescent="0.25">
      <c r="A3411" s="180" t="s">
        <v>6183</v>
      </c>
      <c r="B3411" s="181">
        <v>2791</v>
      </c>
      <c r="C3411" s="180" t="s">
        <v>6188</v>
      </c>
      <c r="D3411" s="180" t="s">
        <v>6185</v>
      </c>
      <c r="E3411" s="180"/>
    </row>
    <row r="3412" spans="1:5" x14ac:dyDescent="0.25">
      <c r="A3412" s="180" t="s">
        <v>6189</v>
      </c>
      <c r="B3412" s="181">
        <v>2792</v>
      </c>
      <c r="C3412" s="180" t="s">
        <v>6190</v>
      </c>
      <c r="D3412" s="180" t="s">
        <v>6191</v>
      </c>
      <c r="E3412" s="180"/>
    </row>
    <row r="3413" spans="1:5" x14ac:dyDescent="0.25">
      <c r="A3413" s="180" t="s">
        <v>6189</v>
      </c>
      <c r="B3413" s="181">
        <v>2792</v>
      </c>
      <c r="C3413" s="180" t="s">
        <v>6192</v>
      </c>
      <c r="D3413" s="180" t="s">
        <v>6191</v>
      </c>
      <c r="E3413" s="180"/>
    </row>
    <row r="3414" spans="1:5" x14ac:dyDescent="0.25">
      <c r="A3414" s="180" t="s">
        <v>6189</v>
      </c>
      <c r="B3414" s="181">
        <v>2792</v>
      </c>
      <c r="C3414" s="180" t="s">
        <v>6191</v>
      </c>
      <c r="D3414" s="180"/>
      <c r="E3414" s="180"/>
    </row>
    <row r="3415" spans="1:5" x14ac:dyDescent="0.25">
      <c r="A3415" s="180" t="s">
        <v>6193</v>
      </c>
      <c r="B3415" s="181">
        <v>2793</v>
      </c>
      <c r="C3415" s="180" t="s">
        <v>6194</v>
      </c>
      <c r="D3415" s="180" t="s">
        <v>6195</v>
      </c>
      <c r="E3415" s="180"/>
    </row>
    <row r="3416" spans="1:5" x14ac:dyDescent="0.25">
      <c r="A3416" s="180" t="s">
        <v>6193</v>
      </c>
      <c r="B3416" s="181">
        <v>2793</v>
      </c>
      <c r="C3416" s="180" t="s">
        <v>6196</v>
      </c>
      <c r="D3416" s="180" t="s">
        <v>6195</v>
      </c>
      <c r="E3416" s="180"/>
    </row>
    <row r="3417" spans="1:5" x14ac:dyDescent="0.25">
      <c r="A3417" s="180" t="s">
        <v>6193</v>
      </c>
      <c r="B3417" s="181">
        <v>2793</v>
      </c>
      <c r="C3417" s="180" t="s">
        <v>6197</v>
      </c>
      <c r="D3417" s="180" t="s">
        <v>6195</v>
      </c>
      <c r="E3417" s="180"/>
    </row>
    <row r="3418" spans="1:5" x14ac:dyDescent="0.25">
      <c r="A3418" s="180" t="s">
        <v>6193</v>
      </c>
      <c r="B3418" s="181">
        <v>2793</v>
      </c>
      <c r="C3418" s="180" t="s">
        <v>6198</v>
      </c>
      <c r="D3418" s="180" t="s">
        <v>6195</v>
      </c>
      <c r="E3418" s="180"/>
    </row>
    <row r="3419" spans="1:5" x14ac:dyDescent="0.25">
      <c r="A3419" s="180" t="s">
        <v>6193</v>
      </c>
      <c r="B3419" s="181">
        <v>2793</v>
      </c>
      <c r="C3419" s="180" t="s">
        <v>6199</v>
      </c>
      <c r="D3419" s="180" t="s">
        <v>6195</v>
      </c>
      <c r="E3419" s="180"/>
    </row>
    <row r="3420" spans="1:5" x14ac:dyDescent="0.25">
      <c r="A3420" s="180" t="s">
        <v>6193</v>
      </c>
      <c r="B3420" s="181">
        <v>2793</v>
      </c>
      <c r="C3420" s="180" t="s">
        <v>6195</v>
      </c>
      <c r="D3420" s="180"/>
      <c r="E3420" s="180"/>
    </row>
    <row r="3421" spans="1:5" x14ac:dyDescent="0.25">
      <c r="A3421" s="180" t="s">
        <v>6193</v>
      </c>
      <c r="B3421" s="181">
        <v>2793</v>
      </c>
      <c r="C3421" s="180" t="s">
        <v>6200</v>
      </c>
      <c r="D3421" s="180" t="s">
        <v>6195</v>
      </c>
      <c r="E3421" s="180"/>
    </row>
    <row r="3422" spans="1:5" x14ac:dyDescent="0.25">
      <c r="A3422" s="180" t="s">
        <v>6201</v>
      </c>
      <c r="B3422" s="181">
        <v>2794</v>
      </c>
      <c r="C3422" s="180" t="s">
        <v>6202</v>
      </c>
      <c r="D3422" s="180"/>
      <c r="E3422" s="180"/>
    </row>
    <row r="3423" spans="1:5" x14ac:dyDescent="0.25">
      <c r="A3423" s="180" t="s">
        <v>6201</v>
      </c>
      <c r="B3423" s="181">
        <v>2794</v>
      </c>
      <c r="C3423" s="180" t="s">
        <v>6203</v>
      </c>
      <c r="D3423" s="180" t="s">
        <v>6202</v>
      </c>
      <c r="E3423" s="180"/>
    </row>
    <row r="3424" spans="1:5" x14ac:dyDescent="0.25">
      <c r="A3424" s="180" t="s">
        <v>6204</v>
      </c>
      <c r="B3424" s="181">
        <v>2795</v>
      </c>
      <c r="C3424" s="180" t="s">
        <v>6205</v>
      </c>
      <c r="D3424" s="180" t="s">
        <v>6206</v>
      </c>
      <c r="E3424" s="180"/>
    </row>
    <row r="3425" spans="1:5" x14ac:dyDescent="0.25">
      <c r="A3425" s="180" t="s">
        <v>6204</v>
      </c>
      <c r="B3425" s="181">
        <v>2795</v>
      </c>
      <c r="C3425" s="180" t="s">
        <v>6207</v>
      </c>
      <c r="D3425" s="180" t="s">
        <v>6206</v>
      </c>
      <c r="E3425" s="180"/>
    </row>
    <row r="3426" spans="1:5" x14ac:dyDescent="0.25">
      <c r="A3426" s="180" t="s">
        <v>6204</v>
      </c>
      <c r="B3426" s="181">
        <v>2795</v>
      </c>
      <c r="C3426" s="180" t="s">
        <v>6206</v>
      </c>
      <c r="D3426" s="180"/>
      <c r="E3426" s="180"/>
    </row>
    <row r="3427" spans="1:5" x14ac:dyDescent="0.25">
      <c r="A3427" s="180" t="s">
        <v>6208</v>
      </c>
      <c r="B3427" s="181">
        <v>2796</v>
      </c>
      <c r="C3427" s="180" t="s">
        <v>6209</v>
      </c>
      <c r="D3427" s="180" t="s">
        <v>6210</v>
      </c>
      <c r="E3427" s="180"/>
    </row>
    <row r="3428" spans="1:5" x14ac:dyDescent="0.25">
      <c r="A3428" s="180" t="s">
        <v>6208</v>
      </c>
      <c r="B3428" s="181">
        <v>2796</v>
      </c>
      <c r="C3428" s="180" t="s">
        <v>6211</v>
      </c>
      <c r="D3428" s="180" t="s">
        <v>6210</v>
      </c>
      <c r="E3428" s="180"/>
    </row>
    <row r="3429" spans="1:5" x14ac:dyDescent="0.25">
      <c r="A3429" s="180" t="s">
        <v>6208</v>
      </c>
      <c r="B3429" s="181">
        <v>2796</v>
      </c>
      <c r="C3429" s="180" t="s">
        <v>6212</v>
      </c>
      <c r="D3429" s="180" t="s">
        <v>6210</v>
      </c>
      <c r="E3429" s="180"/>
    </row>
    <row r="3430" spans="1:5" x14ac:dyDescent="0.25">
      <c r="A3430" s="180" t="s">
        <v>6208</v>
      </c>
      <c r="B3430" s="181">
        <v>2796</v>
      </c>
      <c r="C3430" s="180" t="s">
        <v>6213</v>
      </c>
      <c r="D3430" s="180" t="s">
        <v>6210</v>
      </c>
      <c r="E3430" s="180"/>
    </row>
    <row r="3431" spans="1:5" x14ac:dyDescent="0.25">
      <c r="A3431" s="180" t="s">
        <v>6208</v>
      </c>
      <c r="B3431" s="181">
        <v>2796</v>
      </c>
      <c r="C3431" s="180" t="s">
        <v>6210</v>
      </c>
      <c r="D3431" s="180"/>
      <c r="E3431" s="180"/>
    </row>
    <row r="3432" spans="1:5" x14ac:dyDescent="0.25">
      <c r="A3432" s="180" t="s">
        <v>6208</v>
      </c>
      <c r="B3432" s="181">
        <v>2796</v>
      </c>
      <c r="C3432" s="180" t="s">
        <v>6214</v>
      </c>
      <c r="D3432" s="180" t="s">
        <v>6210</v>
      </c>
      <c r="E3432" s="180"/>
    </row>
    <row r="3433" spans="1:5" x14ac:dyDescent="0.25">
      <c r="A3433" s="180" t="s">
        <v>6208</v>
      </c>
      <c r="B3433" s="181">
        <v>2796</v>
      </c>
      <c r="C3433" s="180" t="s">
        <v>6215</v>
      </c>
      <c r="D3433" s="180" t="s">
        <v>6210</v>
      </c>
      <c r="E3433" s="180"/>
    </row>
    <row r="3434" spans="1:5" x14ac:dyDescent="0.25">
      <c r="A3434" s="180" t="s">
        <v>6216</v>
      </c>
      <c r="B3434" s="181">
        <v>2797</v>
      </c>
      <c r="C3434" s="180" t="s">
        <v>6217</v>
      </c>
      <c r="D3434" s="180" t="s">
        <v>6218</v>
      </c>
      <c r="E3434" s="180"/>
    </row>
    <row r="3435" spans="1:5" x14ac:dyDescent="0.25">
      <c r="A3435" s="180" t="s">
        <v>6216</v>
      </c>
      <c r="B3435" s="181">
        <v>2797</v>
      </c>
      <c r="C3435" s="180" t="s">
        <v>6219</v>
      </c>
      <c r="D3435" s="180" t="s">
        <v>6218</v>
      </c>
      <c r="E3435" s="180"/>
    </row>
    <row r="3436" spans="1:5" x14ac:dyDescent="0.25">
      <c r="A3436" s="180" t="s">
        <v>6216</v>
      </c>
      <c r="B3436" s="181">
        <v>2797</v>
      </c>
      <c r="C3436" s="180" t="s">
        <v>6220</v>
      </c>
      <c r="D3436" s="180" t="s">
        <v>6218</v>
      </c>
      <c r="E3436" s="180"/>
    </row>
    <row r="3437" spans="1:5" x14ac:dyDescent="0.25">
      <c r="A3437" s="180" t="s">
        <v>6216</v>
      </c>
      <c r="B3437" s="181">
        <v>2797</v>
      </c>
      <c r="C3437" s="180" t="s">
        <v>6218</v>
      </c>
      <c r="D3437" s="180"/>
      <c r="E3437" s="180"/>
    </row>
    <row r="3438" spans="1:5" x14ac:dyDescent="0.25">
      <c r="A3438" s="180" t="s">
        <v>6216</v>
      </c>
      <c r="B3438" s="181">
        <v>2797</v>
      </c>
      <c r="C3438" s="180" t="s">
        <v>6221</v>
      </c>
      <c r="D3438" s="180" t="s">
        <v>6218</v>
      </c>
      <c r="E3438" s="180"/>
    </row>
    <row r="3439" spans="1:5" x14ac:dyDescent="0.25">
      <c r="A3439" s="180" t="s">
        <v>6222</v>
      </c>
      <c r="B3439" s="181">
        <v>2798</v>
      </c>
      <c r="C3439" s="180" t="s">
        <v>6223</v>
      </c>
      <c r="D3439" s="180" t="s">
        <v>6224</v>
      </c>
      <c r="E3439" s="180"/>
    </row>
    <row r="3440" spans="1:5" x14ac:dyDescent="0.25">
      <c r="A3440" s="180" t="s">
        <v>6222</v>
      </c>
      <c r="B3440" s="181">
        <v>2798</v>
      </c>
      <c r="C3440" s="180" t="s">
        <v>6225</v>
      </c>
      <c r="D3440" s="180" t="s">
        <v>6224</v>
      </c>
      <c r="E3440" s="180"/>
    </row>
    <row r="3441" spans="1:5" x14ac:dyDescent="0.25">
      <c r="A3441" s="180" t="s">
        <v>6222</v>
      </c>
      <c r="B3441" s="181">
        <v>2798</v>
      </c>
      <c r="C3441" s="180" t="s">
        <v>6226</v>
      </c>
      <c r="D3441" s="180" t="s">
        <v>6224</v>
      </c>
      <c r="E3441" s="180"/>
    </row>
    <row r="3442" spans="1:5" x14ac:dyDescent="0.25">
      <c r="A3442" s="180" t="s">
        <v>6222</v>
      </c>
      <c r="B3442" s="181">
        <v>2798</v>
      </c>
      <c r="C3442" s="180" t="s">
        <v>6227</v>
      </c>
      <c r="D3442" s="180" t="s">
        <v>6224</v>
      </c>
      <c r="E3442" s="180"/>
    </row>
    <row r="3443" spans="1:5" x14ac:dyDescent="0.25">
      <c r="A3443" s="180" t="s">
        <v>6222</v>
      </c>
      <c r="B3443" s="181">
        <v>2798</v>
      </c>
      <c r="C3443" s="180" t="s">
        <v>6224</v>
      </c>
      <c r="D3443" s="180"/>
      <c r="E3443" s="180"/>
    </row>
    <row r="3444" spans="1:5" x14ac:dyDescent="0.25">
      <c r="A3444" s="180" t="s">
        <v>6222</v>
      </c>
      <c r="B3444" s="181">
        <v>2798</v>
      </c>
      <c r="C3444" s="180" t="s">
        <v>6228</v>
      </c>
      <c r="D3444" s="180" t="s">
        <v>6224</v>
      </c>
      <c r="E3444" s="180"/>
    </row>
    <row r="3445" spans="1:5" x14ac:dyDescent="0.25">
      <c r="A3445" s="180" t="s">
        <v>6222</v>
      </c>
      <c r="B3445" s="181">
        <v>2798</v>
      </c>
      <c r="C3445" s="180" t="s">
        <v>6229</v>
      </c>
      <c r="D3445" s="180" t="s">
        <v>6224</v>
      </c>
      <c r="E3445" s="180"/>
    </row>
    <row r="3446" spans="1:5" x14ac:dyDescent="0.25">
      <c r="A3446" s="180" t="s">
        <v>6230</v>
      </c>
      <c r="B3446" s="181">
        <v>2799</v>
      </c>
      <c r="C3446" s="180" t="s">
        <v>6231</v>
      </c>
      <c r="D3446" s="180" t="s">
        <v>6232</v>
      </c>
      <c r="E3446" s="180"/>
    </row>
    <row r="3447" spans="1:5" x14ac:dyDescent="0.25">
      <c r="A3447" s="180" t="s">
        <v>6230</v>
      </c>
      <c r="B3447" s="181">
        <v>2799</v>
      </c>
      <c r="C3447" s="180" t="s">
        <v>6233</v>
      </c>
      <c r="D3447" s="180" t="s">
        <v>6232</v>
      </c>
      <c r="E3447" s="180"/>
    </row>
    <row r="3448" spans="1:5" x14ac:dyDescent="0.25">
      <c r="A3448" s="180" t="s">
        <v>6230</v>
      </c>
      <c r="B3448" s="181">
        <v>2799</v>
      </c>
      <c r="C3448" s="180" t="s">
        <v>6232</v>
      </c>
      <c r="D3448" s="180"/>
      <c r="E3448" s="180"/>
    </row>
    <row r="3449" spans="1:5" x14ac:dyDescent="0.25">
      <c r="A3449" s="180" t="s">
        <v>6230</v>
      </c>
      <c r="B3449" s="181">
        <v>2799</v>
      </c>
      <c r="C3449" s="180" t="s">
        <v>6234</v>
      </c>
      <c r="D3449" s="180" t="s">
        <v>6232</v>
      </c>
      <c r="E3449" s="180"/>
    </row>
    <row r="3450" spans="1:5" x14ac:dyDescent="0.25">
      <c r="A3450" s="180" t="s">
        <v>6235</v>
      </c>
      <c r="B3450" s="181">
        <v>2800</v>
      </c>
      <c r="C3450" s="180" t="s">
        <v>6236</v>
      </c>
      <c r="D3450" s="180" t="s">
        <v>6237</v>
      </c>
      <c r="E3450" s="180"/>
    </row>
    <row r="3451" spans="1:5" x14ac:dyDescent="0.25">
      <c r="A3451" s="180" t="s">
        <v>6235</v>
      </c>
      <c r="B3451" s="181">
        <v>2800</v>
      </c>
      <c r="C3451" s="180" t="s">
        <v>6238</v>
      </c>
      <c r="D3451" s="180" t="s">
        <v>6237</v>
      </c>
      <c r="E3451" s="180"/>
    </row>
    <row r="3452" spans="1:5" x14ac:dyDescent="0.25">
      <c r="A3452" s="180" t="s">
        <v>6235</v>
      </c>
      <c r="B3452" s="181">
        <v>2800</v>
      </c>
      <c r="C3452" s="180" t="s">
        <v>6239</v>
      </c>
      <c r="D3452" s="180" t="s">
        <v>6237</v>
      </c>
      <c r="E3452" s="180"/>
    </row>
    <row r="3453" spans="1:5" x14ac:dyDescent="0.25">
      <c r="A3453" s="180" t="s">
        <v>6235</v>
      </c>
      <c r="B3453" s="181">
        <v>2800</v>
      </c>
      <c r="C3453" s="180" t="s">
        <v>6240</v>
      </c>
      <c r="D3453" s="180" t="s">
        <v>6237</v>
      </c>
      <c r="E3453" s="180"/>
    </row>
    <row r="3454" spans="1:5" x14ac:dyDescent="0.25">
      <c r="A3454" s="180" t="s">
        <v>6235</v>
      </c>
      <c r="B3454" s="181">
        <v>2800</v>
      </c>
      <c r="C3454" s="180" t="s">
        <v>6237</v>
      </c>
      <c r="D3454" s="180"/>
      <c r="E3454" s="180"/>
    </row>
    <row r="3455" spans="1:5" x14ac:dyDescent="0.25">
      <c r="A3455" s="180" t="s">
        <v>6235</v>
      </c>
      <c r="B3455" s="181">
        <v>2800</v>
      </c>
      <c r="C3455" s="180" t="s">
        <v>6241</v>
      </c>
      <c r="D3455" s="180" t="s">
        <v>6237</v>
      </c>
      <c r="E3455" s="180"/>
    </row>
    <row r="3456" spans="1:5" x14ac:dyDescent="0.25">
      <c r="A3456" s="180" t="s">
        <v>6235</v>
      </c>
      <c r="B3456" s="181">
        <v>2800</v>
      </c>
      <c r="C3456" s="180" t="s">
        <v>6242</v>
      </c>
      <c r="D3456" s="180" t="s">
        <v>6237</v>
      </c>
      <c r="E3456" s="180"/>
    </row>
    <row r="3457" spans="1:5" x14ac:dyDescent="0.25">
      <c r="A3457" s="180" t="s">
        <v>6235</v>
      </c>
      <c r="B3457" s="181">
        <v>2800</v>
      </c>
      <c r="C3457" s="180" t="s">
        <v>6243</v>
      </c>
      <c r="D3457" s="180" t="s">
        <v>6237</v>
      </c>
      <c r="E3457" s="180"/>
    </row>
    <row r="3458" spans="1:5" x14ac:dyDescent="0.25">
      <c r="A3458" s="180" t="s">
        <v>6244</v>
      </c>
      <c r="B3458" s="181">
        <v>2801</v>
      </c>
      <c r="C3458" s="180" t="s">
        <v>6245</v>
      </c>
      <c r="D3458" s="180" t="s">
        <v>6246</v>
      </c>
      <c r="E3458" s="180"/>
    </row>
    <row r="3459" spans="1:5" x14ac:dyDescent="0.25">
      <c r="A3459" s="180" t="s">
        <v>6244</v>
      </c>
      <c r="B3459" s="181">
        <v>2801</v>
      </c>
      <c r="C3459" s="180" t="s">
        <v>6247</v>
      </c>
      <c r="D3459" s="180" t="s">
        <v>6246</v>
      </c>
      <c r="E3459" s="180"/>
    </row>
    <row r="3460" spans="1:5" x14ac:dyDescent="0.25">
      <c r="A3460" s="180" t="s">
        <v>6244</v>
      </c>
      <c r="B3460" s="181">
        <v>2801</v>
      </c>
      <c r="C3460" s="180" t="s">
        <v>6248</v>
      </c>
      <c r="D3460" s="180" t="s">
        <v>6246</v>
      </c>
      <c r="E3460" s="180"/>
    </row>
    <row r="3461" spans="1:5" x14ac:dyDescent="0.25">
      <c r="A3461" s="180" t="s">
        <v>6244</v>
      </c>
      <c r="B3461" s="181">
        <v>2801</v>
      </c>
      <c r="C3461" s="180" t="s">
        <v>6249</v>
      </c>
      <c r="D3461" s="180" t="s">
        <v>6246</v>
      </c>
      <c r="E3461" s="180"/>
    </row>
    <row r="3462" spans="1:5" x14ac:dyDescent="0.25">
      <c r="A3462" s="180" t="s">
        <v>6244</v>
      </c>
      <c r="B3462" s="181">
        <v>2801</v>
      </c>
      <c r="C3462" s="180" t="s">
        <v>6246</v>
      </c>
      <c r="D3462" s="180"/>
      <c r="E3462" s="180"/>
    </row>
    <row r="3463" spans="1:5" x14ac:dyDescent="0.25">
      <c r="A3463" s="180" t="s">
        <v>6244</v>
      </c>
      <c r="B3463" s="181">
        <v>2801</v>
      </c>
      <c r="C3463" s="180" t="s">
        <v>6250</v>
      </c>
      <c r="D3463" s="180" t="s">
        <v>6246</v>
      </c>
      <c r="E3463" s="180"/>
    </row>
    <row r="3464" spans="1:5" x14ac:dyDescent="0.25">
      <c r="A3464" s="180" t="s">
        <v>6251</v>
      </c>
      <c r="B3464" s="181">
        <v>2802</v>
      </c>
      <c r="C3464" s="180" t="s">
        <v>6252</v>
      </c>
      <c r="D3464" s="180" t="s">
        <v>6253</v>
      </c>
      <c r="E3464" s="180"/>
    </row>
    <row r="3465" spans="1:5" x14ac:dyDescent="0.25">
      <c r="A3465" s="180" t="s">
        <v>6251</v>
      </c>
      <c r="B3465" s="181">
        <v>2802</v>
      </c>
      <c r="C3465" s="180" t="s">
        <v>6254</v>
      </c>
      <c r="D3465" s="180" t="s">
        <v>6253</v>
      </c>
      <c r="E3465" s="180"/>
    </row>
    <row r="3466" spans="1:5" x14ac:dyDescent="0.25">
      <c r="A3466" s="180" t="s">
        <v>6251</v>
      </c>
      <c r="B3466" s="181">
        <v>2802</v>
      </c>
      <c r="C3466" s="180" t="s">
        <v>6253</v>
      </c>
      <c r="D3466" s="180"/>
      <c r="E3466" s="180"/>
    </row>
    <row r="3467" spans="1:5" x14ac:dyDescent="0.25">
      <c r="A3467" s="180" t="s">
        <v>6255</v>
      </c>
      <c r="B3467" s="181">
        <v>2803</v>
      </c>
      <c r="C3467" s="180" t="s">
        <v>6256</v>
      </c>
      <c r="D3467" s="180" t="s">
        <v>6257</v>
      </c>
      <c r="E3467" s="180"/>
    </row>
    <row r="3468" spans="1:5" x14ac:dyDescent="0.25">
      <c r="A3468" s="180" t="s">
        <v>6255</v>
      </c>
      <c r="B3468" s="181">
        <v>2803</v>
      </c>
      <c r="C3468" s="180" t="s">
        <v>6258</v>
      </c>
      <c r="D3468" s="180" t="s">
        <v>6257</v>
      </c>
      <c r="E3468" s="180"/>
    </row>
    <row r="3469" spans="1:5" x14ac:dyDescent="0.25">
      <c r="A3469" s="180" t="s">
        <v>6255</v>
      </c>
      <c r="B3469" s="181">
        <v>2803</v>
      </c>
      <c r="C3469" s="180" t="s">
        <v>6259</v>
      </c>
      <c r="D3469" s="180" t="s">
        <v>6257</v>
      </c>
      <c r="E3469" s="180"/>
    </row>
    <row r="3470" spans="1:5" x14ac:dyDescent="0.25">
      <c r="A3470" s="180" t="s">
        <v>6255</v>
      </c>
      <c r="B3470" s="181">
        <v>2803</v>
      </c>
      <c r="C3470" s="180" t="s">
        <v>6260</v>
      </c>
      <c r="D3470" s="180" t="s">
        <v>6257</v>
      </c>
      <c r="E3470" s="180"/>
    </row>
    <row r="3471" spans="1:5" x14ac:dyDescent="0.25">
      <c r="A3471" s="180" t="s">
        <v>6255</v>
      </c>
      <c r="B3471" s="181">
        <v>2803</v>
      </c>
      <c r="C3471" s="180" t="s">
        <v>6257</v>
      </c>
      <c r="D3471" s="180"/>
      <c r="E3471" s="180"/>
    </row>
    <row r="3472" spans="1:5" x14ac:dyDescent="0.25">
      <c r="A3472" s="180" t="s">
        <v>6261</v>
      </c>
      <c r="B3472" s="181">
        <v>2804</v>
      </c>
      <c r="C3472" s="180" t="s">
        <v>6262</v>
      </c>
      <c r="D3472" s="180" t="s">
        <v>6263</v>
      </c>
      <c r="E3472" s="180"/>
    </row>
    <row r="3473" spans="1:5" x14ac:dyDescent="0.25">
      <c r="A3473" s="180" t="s">
        <v>6261</v>
      </c>
      <c r="B3473" s="181">
        <v>2804</v>
      </c>
      <c r="C3473" s="180" t="s">
        <v>6264</v>
      </c>
      <c r="D3473" s="180" t="s">
        <v>6263</v>
      </c>
      <c r="E3473" s="180"/>
    </row>
    <row r="3474" spans="1:5" x14ac:dyDescent="0.25">
      <c r="A3474" s="180" t="s">
        <v>6261</v>
      </c>
      <c r="B3474" s="181">
        <v>2804</v>
      </c>
      <c r="C3474" s="180" t="s">
        <v>6263</v>
      </c>
      <c r="D3474" s="180"/>
      <c r="E3474" s="180"/>
    </row>
    <row r="3475" spans="1:5" x14ac:dyDescent="0.25">
      <c r="A3475" s="180" t="s">
        <v>6261</v>
      </c>
      <c r="B3475" s="181">
        <v>2804</v>
      </c>
      <c r="C3475" s="180" t="s">
        <v>6265</v>
      </c>
      <c r="D3475" s="180" t="s">
        <v>6263</v>
      </c>
      <c r="E3475" s="180"/>
    </row>
    <row r="3476" spans="1:5" x14ac:dyDescent="0.25">
      <c r="A3476" s="180" t="s">
        <v>6261</v>
      </c>
      <c r="B3476" s="181">
        <v>2804</v>
      </c>
      <c r="C3476" s="180" t="s">
        <v>6266</v>
      </c>
      <c r="D3476" s="180" t="s">
        <v>6263</v>
      </c>
      <c r="E3476" s="180"/>
    </row>
    <row r="3477" spans="1:5" x14ac:dyDescent="0.25">
      <c r="A3477" s="180" t="s">
        <v>6267</v>
      </c>
      <c r="B3477" s="181">
        <v>2805</v>
      </c>
      <c r="C3477" s="180" t="s">
        <v>6268</v>
      </c>
      <c r="D3477" s="180" t="s">
        <v>6269</v>
      </c>
      <c r="E3477" s="180"/>
    </row>
    <row r="3478" spans="1:5" x14ac:dyDescent="0.25">
      <c r="A3478" s="180" t="s">
        <v>6267</v>
      </c>
      <c r="B3478" s="181">
        <v>2805</v>
      </c>
      <c r="C3478" s="180" t="s">
        <v>6270</v>
      </c>
      <c r="D3478" s="180" t="s">
        <v>6269</v>
      </c>
      <c r="E3478" s="180"/>
    </row>
    <row r="3479" spans="1:5" x14ac:dyDescent="0.25">
      <c r="A3479" s="180" t="s">
        <v>6267</v>
      </c>
      <c r="B3479" s="181">
        <v>2805</v>
      </c>
      <c r="C3479" s="180" t="s">
        <v>6269</v>
      </c>
      <c r="D3479" s="180"/>
      <c r="E3479" s="180"/>
    </row>
    <row r="3480" spans="1:5" x14ac:dyDescent="0.25">
      <c r="A3480" s="180" t="s">
        <v>6267</v>
      </c>
      <c r="B3480" s="181">
        <v>2805</v>
      </c>
      <c r="C3480" s="180" t="s">
        <v>6271</v>
      </c>
      <c r="D3480" s="180" t="s">
        <v>6269</v>
      </c>
      <c r="E3480" s="180"/>
    </row>
    <row r="3481" spans="1:5" x14ac:dyDescent="0.25">
      <c r="A3481" s="180" t="s">
        <v>6267</v>
      </c>
      <c r="B3481" s="181">
        <v>2805</v>
      </c>
      <c r="C3481" s="180" t="s">
        <v>6272</v>
      </c>
      <c r="D3481" s="180" t="s">
        <v>6269</v>
      </c>
      <c r="E3481" s="180"/>
    </row>
    <row r="3482" spans="1:5" x14ac:dyDescent="0.25">
      <c r="A3482" s="180" t="s">
        <v>6273</v>
      </c>
      <c r="B3482" s="181">
        <v>2806</v>
      </c>
      <c r="C3482" s="180" t="s">
        <v>6274</v>
      </c>
      <c r="D3482" s="180" t="s">
        <v>6275</v>
      </c>
      <c r="E3482" s="180"/>
    </row>
    <row r="3483" spans="1:5" x14ac:dyDescent="0.25">
      <c r="A3483" s="180" t="s">
        <v>6273</v>
      </c>
      <c r="B3483" s="181">
        <v>2806</v>
      </c>
      <c r="C3483" s="180" t="s">
        <v>6276</v>
      </c>
      <c r="D3483" s="180" t="s">
        <v>6275</v>
      </c>
      <c r="E3483" s="180"/>
    </row>
    <row r="3484" spans="1:5" x14ac:dyDescent="0.25">
      <c r="A3484" s="180" t="s">
        <v>6273</v>
      </c>
      <c r="B3484" s="181">
        <v>2806</v>
      </c>
      <c r="C3484" s="180" t="s">
        <v>6275</v>
      </c>
      <c r="D3484" s="180"/>
      <c r="E3484" s="180"/>
    </row>
    <row r="3485" spans="1:5" x14ac:dyDescent="0.25">
      <c r="A3485" s="180" t="s">
        <v>6273</v>
      </c>
      <c r="B3485" s="181">
        <v>2806</v>
      </c>
      <c r="C3485" s="180" t="s">
        <v>6277</v>
      </c>
      <c r="D3485" s="180" t="s">
        <v>6275</v>
      </c>
      <c r="E3485" s="180"/>
    </row>
    <row r="3486" spans="1:5" x14ac:dyDescent="0.25">
      <c r="A3486" s="180" t="s">
        <v>6278</v>
      </c>
      <c r="B3486" s="181">
        <v>2807</v>
      </c>
      <c r="C3486" s="180" t="s">
        <v>6279</v>
      </c>
      <c r="D3486" s="180" t="s">
        <v>6280</v>
      </c>
      <c r="E3486" s="180"/>
    </row>
    <row r="3487" spans="1:5" x14ac:dyDescent="0.25">
      <c r="A3487" s="180" t="s">
        <v>6278</v>
      </c>
      <c r="B3487" s="181">
        <v>2807</v>
      </c>
      <c r="C3487" s="180" t="s">
        <v>6281</v>
      </c>
      <c r="D3487" s="180" t="s">
        <v>6280</v>
      </c>
      <c r="E3487" s="180"/>
    </row>
    <row r="3488" spans="1:5" x14ac:dyDescent="0.25">
      <c r="A3488" s="180" t="s">
        <v>6278</v>
      </c>
      <c r="B3488" s="181">
        <v>2807</v>
      </c>
      <c r="C3488" s="180" t="s">
        <v>6280</v>
      </c>
      <c r="D3488" s="180"/>
      <c r="E3488" s="180"/>
    </row>
    <row r="3489" spans="1:5" x14ac:dyDescent="0.25">
      <c r="A3489" s="180" t="s">
        <v>6282</v>
      </c>
      <c r="B3489" s="181">
        <v>2808</v>
      </c>
      <c r="C3489" s="180" t="s">
        <v>6283</v>
      </c>
      <c r="D3489" s="180"/>
      <c r="E3489" s="180"/>
    </row>
    <row r="3490" spans="1:5" x14ac:dyDescent="0.25">
      <c r="A3490" s="180" t="s">
        <v>6282</v>
      </c>
      <c r="B3490" s="181">
        <v>2808</v>
      </c>
      <c r="C3490" s="180" t="s">
        <v>6284</v>
      </c>
      <c r="D3490" s="180" t="s">
        <v>6283</v>
      </c>
      <c r="E3490" s="180"/>
    </row>
    <row r="3491" spans="1:5" x14ac:dyDescent="0.25">
      <c r="A3491" s="180" t="s">
        <v>6282</v>
      </c>
      <c r="B3491" s="181">
        <v>2808</v>
      </c>
      <c r="C3491" s="180" t="s">
        <v>6285</v>
      </c>
      <c r="D3491" s="180" t="s">
        <v>6283</v>
      </c>
      <c r="E3491" s="180"/>
    </row>
    <row r="3492" spans="1:5" x14ac:dyDescent="0.25">
      <c r="A3492" s="180" t="s">
        <v>6286</v>
      </c>
      <c r="B3492" s="181">
        <v>2809</v>
      </c>
      <c r="C3492" s="180" t="s">
        <v>6287</v>
      </c>
      <c r="D3492" s="180" t="s">
        <v>6288</v>
      </c>
      <c r="E3492" s="180"/>
    </row>
    <row r="3493" spans="1:5" x14ac:dyDescent="0.25">
      <c r="A3493" s="180" t="s">
        <v>6286</v>
      </c>
      <c r="B3493" s="181">
        <v>2809</v>
      </c>
      <c r="C3493" s="180" t="s">
        <v>6288</v>
      </c>
      <c r="D3493" s="180"/>
      <c r="E3493" s="180"/>
    </row>
    <row r="3494" spans="1:5" x14ac:dyDescent="0.25">
      <c r="A3494" s="180" t="s">
        <v>6286</v>
      </c>
      <c r="B3494" s="181">
        <v>2809</v>
      </c>
      <c r="C3494" s="180" t="s">
        <v>6289</v>
      </c>
      <c r="D3494" s="180" t="s">
        <v>6288</v>
      </c>
      <c r="E3494" s="180"/>
    </row>
    <row r="3495" spans="1:5" x14ac:dyDescent="0.25">
      <c r="A3495" s="180" t="s">
        <v>6290</v>
      </c>
      <c r="B3495" s="181">
        <v>2810</v>
      </c>
      <c r="C3495" s="180" t="s">
        <v>6291</v>
      </c>
      <c r="D3495" s="180" t="s">
        <v>6292</v>
      </c>
      <c r="E3495" s="180"/>
    </row>
    <row r="3496" spans="1:5" x14ac:dyDescent="0.25">
      <c r="A3496" s="180" t="s">
        <v>6290</v>
      </c>
      <c r="B3496" s="181">
        <v>2810</v>
      </c>
      <c r="C3496" s="180" t="s">
        <v>6292</v>
      </c>
      <c r="D3496" s="180"/>
      <c r="E3496" s="180"/>
    </row>
    <row r="3497" spans="1:5" x14ac:dyDescent="0.25">
      <c r="A3497" s="180" t="s">
        <v>6290</v>
      </c>
      <c r="B3497" s="181">
        <v>2810</v>
      </c>
      <c r="C3497" s="180" t="s">
        <v>6293</v>
      </c>
      <c r="D3497" s="180" t="s">
        <v>6292</v>
      </c>
      <c r="E3497" s="180"/>
    </row>
    <row r="3498" spans="1:5" x14ac:dyDescent="0.25">
      <c r="A3498" s="180" t="s">
        <v>6294</v>
      </c>
      <c r="B3498" s="181">
        <v>2811</v>
      </c>
      <c r="C3498" s="180" t="s">
        <v>6295</v>
      </c>
      <c r="D3498" s="180" t="s">
        <v>6296</v>
      </c>
      <c r="E3498" s="180"/>
    </row>
    <row r="3499" spans="1:5" x14ac:dyDescent="0.25">
      <c r="A3499" s="180" t="s">
        <v>6294</v>
      </c>
      <c r="B3499" s="181">
        <v>2811</v>
      </c>
      <c r="C3499" s="180" t="s">
        <v>6297</v>
      </c>
      <c r="D3499" s="180" t="s">
        <v>6296</v>
      </c>
      <c r="E3499" s="180"/>
    </row>
    <row r="3500" spans="1:5" x14ac:dyDescent="0.25">
      <c r="A3500" s="180" t="s">
        <v>6294</v>
      </c>
      <c r="B3500" s="181">
        <v>2811</v>
      </c>
      <c r="C3500" s="180" t="s">
        <v>6296</v>
      </c>
      <c r="D3500" s="180"/>
      <c r="E3500" s="180"/>
    </row>
    <row r="3501" spans="1:5" x14ac:dyDescent="0.25">
      <c r="A3501" s="180" t="s">
        <v>6298</v>
      </c>
      <c r="B3501" s="181">
        <v>2812</v>
      </c>
      <c r="C3501" s="180" t="s">
        <v>6299</v>
      </c>
      <c r="D3501" s="180" t="s">
        <v>6300</v>
      </c>
      <c r="E3501" s="180"/>
    </row>
    <row r="3502" spans="1:5" x14ac:dyDescent="0.25">
      <c r="A3502" s="180" t="s">
        <v>6298</v>
      </c>
      <c r="B3502" s="181">
        <v>2812</v>
      </c>
      <c r="C3502" s="180" t="s">
        <v>6300</v>
      </c>
      <c r="D3502" s="180"/>
      <c r="E3502" s="180"/>
    </row>
    <row r="3503" spans="1:5" x14ac:dyDescent="0.25">
      <c r="A3503" s="180" t="s">
        <v>6298</v>
      </c>
      <c r="B3503" s="181">
        <v>2812</v>
      </c>
      <c r="C3503" s="180" t="s">
        <v>6301</v>
      </c>
      <c r="D3503" s="180" t="s">
        <v>6300</v>
      </c>
      <c r="E3503" s="180"/>
    </row>
    <row r="3504" spans="1:5" x14ac:dyDescent="0.25">
      <c r="A3504" s="180" t="s">
        <v>6302</v>
      </c>
      <c r="B3504" s="181">
        <v>2813</v>
      </c>
      <c r="C3504" s="180" t="s">
        <v>6303</v>
      </c>
      <c r="D3504" s="180" t="s">
        <v>6304</v>
      </c>
      <c r="E3504" s="180"/>
    </row>
    <row r="3505" spans="1:5" x14ac:dyDescent="0.25">
      <c r="A3505" s="180" t="s">
        <v>6302</v>
      </c>
      <c r="B3505" s="181">
        <v>2813</v>
      </c>
      <c r="C3505" s="180" t="s">
        <v>6304</v>
      </c>
      <c r="D3505" s="180"/>
      <c r="E3505" s="180"/>
    </row>
    <row r="3506" spans="1:5" x14ac:dyDescent="0.25">
      <c r="A3506" s="180" t="s">
        <v>6302</v>
      </c>
      <c r="B3506" s="181">
        <v>2813</v>
      </c>
      <c r="C3506" s="180" t="s">
        <v>6305</v>
      </c>
      <c r="D3506" s="180" t="s">
        <v>6304</v>
      </c>
      <c r="E3506" s="180"/>
    </row>
    <row r="3507" spans="1:5" x14ac:dyDescent="0.25">
      <c r="A3507" s="180" t="s">
        <v>6306</v>
      </c>
      <c r="B3507" s="181">
        <v>2814</v>
      </c>
      <c r="C3507" s="180" t="s">
        <v>6307</v>
      </c>
      <c r="D3507" s="180" t="s">
        <v>6308</v>
      </c>
      <c r="E3507" s="180"/>
    </row>
    <row r="3508" spans="1:5" x14ac:dyDescent="0.25">
      <c r="A3508" s="180" t="s">
        <v>6306</v>
      </c>
      <c r="B3508" s="181">
        <v>2814</v>
      </c>
      <c r="C3508" s="180" t="s">
        <v>6309</v>
      </c>
      <c r="D3508" s="180" t="s">
        <v>6308</v>
      </c>
      <c r="E3508" s="180"/>
    </row>
    <row r="3509" spans="1:5" x14ac:dyDescent="0.25">
      <c r="A3509" s="180" t="s">
        <v>6306</v>
      </c>
      <c r="B3509" s="181">
        <v>2814</v>
      </c>
      <c r="C3509" s="180" t="s">
        <v>6308</v>
      </c>
      <c r="D3509" s="180"/>
      <c r="E3509" s="180"/>
    </row>
    <row r="3510" spans="1:5" x14ac:dyDescent="0.25">
      <c r="A3510" s="180" t="s">
        <v>6306</v>
      </c>
      <c r="B3510" s="181">
        <v>2814</v>
      </c>
      <c r="C3510" s="180" t="s">
        <v>6310</v>
      </c>
      <c r="D3510" s="180" t="s">
        <v>6308</v>
      </c>
      <c r="E3510" s="180"/>
    </row>
    <row r="3511" spans="1:5" x14ac:dyDescent="0.25">
      <c r="A3511" s="180" t="s">
        <v>6306</v>
      </c>
      <c r="B3511" s="181">
        <v>2814</v>
      </c>
      <c r="C3511" s="180" t="s">
        <v>6311</v>
      </c>
      <c r="D3511" s="180" t="s">
        <v>6308</v>
      </c>
      <c r="E3511" s="180"/>
    </row>
    <row r="3512" spans="1:5" x14ac:dyDescent="0.25">
      <c r="A3512" s="180" t="s">
        <v>6306</v>
      </c>
      <c r="B3512" s="181">
        <v>2814</v>
      </c>
      <c r="C3512" s="180" t="s">
        <v>6312</v>
      </c>
      <c r="D3512" s="180" t="s">
        <v>6308</v>
      </c>
      <c r="E3512" s="180"/>
    </row>
    <row r="3513" spans="1:5" x14ac:dyDescent="0.25">
      <c r="A3513" s="180" t="s">
        <v>6313</v>
      </c>
      <c r="B3513" s="181">
        <v>2815</v>
      </c>
      <c r="C3513" s="180" t="s">
        <v>6314</v>
      </c>
      <c r="D3513" s="180" t="s">
        <v>6315</v>
      </c>
      <c r="E3513" s="180"/>
    </row>
    <row r="3514" spans="1:5" x14ac:dyDescent="0.25">
      <c r="A3514" s="180" t="s">
        <v>6313</v>
      </c>
      <c r="B3514" s="181">
        <v>2815</v>
      </c>
      <c r="C3514" s="180" t="s">
        <v>6316</v>
      </c>
      <c r="D3514" s="180" t="s">
        <v>6315</v>
      </c>
      <c r="E3514" s="180"/>
    </row>
    <row r="3515" spans="1:5" x14ac:dyDescent="0.25">
      <c r="A3515" s="180" t="s">
        <v>6313</v>
      </c>
      <c r="B3515" s="181">
        <v>2815</v>
      </c>
      <c r="C3515" s="180" t="s">
        <v>6317</v>
      </c>
      <c r="D3515" s="180" t="s">
        <v>6315</v>
      </c>
      <c r="E3515" s="180"/>
    </row>
    <row r="3516" spans="1:5" x14ac:dyDescent="0.25">
      <c r="A3516" s="180" t="s">
        <v>6313</v>
      </c>
      <c r="B3516" s="181">
        <v>2815</v>
      </c>
      <c r="C3516" s="180" t="s">
        <v>6315</v>
      </c>
      <c r="D3516" s="180"/>
      <c r="E3516" s="180"/>
    </row>
    <row r="3517" spans="1:5" x14ac:dyDescent="0.25">
      <c r="A3517" s="180" t="s">
        <v>6313</v>
      </c>
      <c r="B3517" s="181">
        <v>2815</v>
      </c>
      <c r="C3517" s="180" t="s">
        <v>6318</v>
      </c>
      <c r="D3517" s="180" t="s">
        <v>6315</v>
      </c>
      <c r="E3517" s="180"/>
    </row>
    <row r="3518" spans="1:5" x14ac:dyDescent="0.25">
      <c r="A3518" s="180" t="s">
        <v>6319</v>
      </c>
      <c r="B3518" s="181">
        <v>2816</v>
      </c>
      <c r="C3518" s="180" t="s">
        <v>6320</v>
      </c>
      <c r="D3518" s="180" t="s">
        <v>6321</v>
      </c>
      <c r="E3518" s="180"/>
    </row>
    <row r="3519" spans="1:5" x14ac:dyDescent="0.25">
      <c r="A3519" s="180" t="s">
        <v>6319</v>
      </c>
      <c r="B3519" s="181">
        <v>2816</v>
      </c>
      <c r="C3519" s="180" t="s">
        <v>6322</v>
      </c>
      <c r="D3519" s="180" t="s">
        <v>6321</v>
      </c>
      <c r="E3519" s="180"/>
    </row>
    <row r="3520" spans="1:5" x14ac:dyDescent="0.25">
      <c r="A3520" s="180" t="s">
        <v>6319</v>
      </c>
      <c r="B3520" s="181">
        <v>2816</v>
      </c>
      <c r="C3520" s="180" t="s">
        <v>6321</v>
      </c>
      <c r="D3520" s="180"/>
      <c r="E3520" s="180"/>
    </row>
    <row r="3521" spans="1:5" x14ac:dyDescent="0.25">
      <c r="A3521" s="180" t="s">
        <v>6323</v>
      </c>
      <c r="B3521" s="181">
        <v>2817</v>
      </c>
      <c r="C3521" s="180" t="s">
        <v>6324</v>
      </c>
      <c r="D3521" s="180" t="s">
        <v>6325</v>
      </c>
      <c r="E3521" s="180"/>
    </row>
    <row r="3522" spans="1:5" x14ac:dyDescent="0.25">
      <c r="A3522" s="180" t="s">
        <v>6323</v>
      </c>
      <c r="B3522" s="181">
        <v>2817</v>
      </c>
      <c r="C3522" s="180" t="s">
        <v>6325</v>
      </c>
      <c r="D3522" s="180"/>
      <c r="E3522" s="180"/>
    </row>
    <row r="3523" spans="1:5" x14ac:dyDescent="0.25">
      <c r="A3523" s="180" t="s">
        <v>6326</v>
      </c>
      <c r="B3523" s="181">
        <v>2818</v>
      </c>
      <c r="C3523" s="180" t="s">
        <v>6327</v>
      </c>
      <c r="D3523" s="180" t="s">
        <v>6328</v>
      </c>
      <c r="E3523" s="180"/>
    </row>
    <row r="3524" spans="1:5" x14ac:dyDescent="0.25">
      <c r="A3524" s="180" t="s">
        <v>6326</v>
      </c>
      <c r="B3524" s="181">
        <v>2818</v>
      </c>
      <c r="C3524" s="180" t="s">
        <v>6328</v>
      </c>
      <c r="D3524" s="180"/>
      <c r="E3524" s="180"/>
    </row>
    <row r="3525" spans="1:5" x14ac:dyDescent="0.25">
      <c r="A3525" s="180" t="s">
        <v>6326</v>
      </c>
      <c r="B3525" s="181">
        <v>2818</v>
      </c>
      <c r="C3525" s="180" t="s">
        <v>6329</v>
      </c>
      <c r="D3525" s="180" t="s">
        <v>6328</v>
      </c>
      <c r="E3525" s="180"/>
    </row>
    <row r="3526" spans="1:5" x14ac:dyDescent="0.25">
      <c r="A3526" s="180" t="s">
        <v>6326</v>
      </c>
      <c r="B3526" s="181">
        <v>2819</v>
      </c>
      <c r="C3526" s="180" t="s">
        <v>6330</v>
      </c>
      <c r="D3526" s="180" t="s">
        <v>6331</v>
      </c>
      <c r="E3526" s="180"/>
    </row>
    <row r="3527" spans="1:5" x14ac:dyDescent="0.25">
      <c r="A3527" s="180" t="s">
        <v>6326</v>
      </c>
      <c r="B3527" s="181">
        <v>2819</v>
      </c>
      <c r="C3527" s="180" t="s">
        <v>6331</v>
      </c>
      <c r="D3527" s="180"/>
      <c r="E3527" s="180"/>
    </row>
    <row r="3528" spans="1:5" x14ac:dyDescent="0.25">
      <c r="A3528" s="180" t="s">
        <v>6326</v>
      </c>
      <c r="B3528" s="181">
        <v>2820</v>
      </c>
      <c r="C3528" s="180" t="s">
        <v>6332</v>
      </c>
      <c r="D3528" s="180"/>
      <c r="E3528" s="180"/>
    </row>
    <row r="3529" spans="1:5" x14ac:dyDescent="0.25">
      <c r="A3529" s="180" t="s">
        <v>6333</v>
      </c>
      <c r="B3529" s="181">
        <v>2821</v>
      </c>
      <c r="C3529" s="180" t="s">
        <v>6334</v>
      </c>
      <c r="D3529" s="180" t="s">
        <v>6335</v>
      </c>
      <c r="E3529" s="180"/>
    </row>
    <row r="3530" spans="1:5" x14ac:dyDescent="0.25">
      <c r="A3530" s="180" t="s">
        <v>6333</v>
      </c>
      <c r="B3530" s="181">
        <v>2821</v>
      </c>
      <c r="C3530" s="180" t="s">
        <v>6335</v>
      </c>
      <c r="D3530" s="180"/>
      <c r="E3530" s="180"/>
    </row>
    <row r="3531" spans="1:5" x14ac:dyDescent="0.25">
      <c r="A3531" s="180" t="s">
        <v>6336</v>
      </c>
      <c r="B3531" s="181">
        <v>2822</v>
      </c>
      <c r="C3531" s="180" t="s">
        <v>6337</v>
      </c>
      <c r="D3531" s="180" t="s">
        <v>6338</v>
      </c>
      <c r="E3531" s="180"/>
    </row>
    <row r="3532" spans="1:5" x14ac:dyDescent="0.25">
      <c r="A3532" s="180" t="s">
        <v>6336</v>
      </c>
      <c r="B3532" s="181">
        <v>2822</v>
      </c>
      <c r="C3532" s="180" t="s">
        <v>6338</v>
      </c>
      <c r="D3532" s="180"/>
      <c r="E3532" s="180"/>
    </row>
    <row r="3533" spans="1:5" x14ac:dyDescent="0.25">
      <c r="A3533" s="180" t="s">
        <v>6339</v>
      </c>
      <c r="B3533" s="181">
        <v>2823</v>
      </c>
      <c r="C3533" s="180" t="s">
        <v>6340</v>
      </c>
      <c r="D3533" s="180" t="s">
        <v>6341</v>
      </c>
      <c r="E3533" s="180"/>
    </row>
    <row r="3534" spans="1:5" x14ac:dyDescent="0.25">
      <c r="A3534" s="180" t="s">
        <v>6339</v>
      </c>
      <c r="B3534" s="181">
        <v>2823</v>
      </c>
      <c r="C3534" s="180" t="s">
        <v>6342</v>
      </c>
      <c r="D3534" s="180" t="s">
        <v>6341</v>
      </c>
      <c r="E3534" s="180"/>
    </row>
    <row r="3535" spans="1:5" x14ac:dyDescent="0.25">
      <c r="A3535" s="180" t="s">
        <v>6339</v>
      </c>
      <c r="B3535" s="181">
        <v>2823</v>
      </c>
      <c r="C3535" s="180" t="s">
        <v>6343</v>
      </c>
      <c r="D3535" s="180" t="s">
        <v>6341</v>
      </c>
      <c r="E3535" s="180"/>
    </row>
    <row r="3536" spans="1:5" x14ac:dyDescent="0.25">
      <c r="A3536" s="180" t="s">
        <v>6339</v>
      </c>
      <c r="B3536" s="181">
        <v>2823</v>
      </c>
      <c r="C3536" s="180" t="s">
        <v>6341</v>
      </c>
      <c r="D3536" s="180"/>
      <c r="E3536" s="180"/>
    </row>
    <row r="3537" spans="1:5" x14ac:dyDescent="0.25">
      <c r="A3537" s="180" t="s">
        <v>6344</v>
      </c>
      <c r="B3537" s="181">
        <v>2824</v>
      </c>
      <c r="C3537" s="180" t="s">
        <v>6345</v>
      </c>
      <c r="D3537" s="180" t="s">
        <v>6346</v>
      </c>
      <c r="E3537" s="180"/>
    </row>
    <row r="3538" spans="1:5" x14ac:dyDescent="0.25">
      <c r="A3538" s="180" t="s">
        <v>6344</v>
      </c>
      <c r="B3538" s="181">
        <v>2824</v>
      </c>
      <c r="C3538" s="180" t="s">
        <v>6346</v>
      </c>
      <c r="D3538" s="180"/>
      <c r="E3538" s="180"/>
    </row>
    <row r="3539" spans="1:5" x14ac:dyDescent="0.25">
      <c r="A3539" s="180" t="s">
        <v>6344</v>
      </c>
      <c r="B3539" s="181">
        <v>2824</v>
      </c>
      <c r="C3539" s="180" t="s">
        <v>6347</v>
      </c>
      <c r="D3539" s="180" t="s">
        <v>6346</v>
      </c>
      <c r="E3539" s="180"/>
    </row>
    <row r="3540" spans="1:5" x14ac:dyDescent="0.25">
      <c r="A3540" s="180" t="s">
        <v>6336</v>
      </c>
      <c r="B3540" s="181">
        <v>2825</v>
      </c>
      <c r="C3540" s="180" t="s">
        <v>6348</v>
      </c>
      <c r="D3540" s="180" t="s">
        <v>6349</v>
      </c>
      <c r="E3540" s="180"/>
    </row>
    <row r="3541" spans="1:5" x14ac:dyDescent="0.25">
      <c r="A3541" s="180" t="s">
        <v>6336</v>
      </c>
      <c r="B3541" s="181">
        <v>2825</v>
      </c>
      <c r="C3541" s="180" t="s">
        <v>6350</v>
      </c>
      <c r="D3541" s="180" t="s">
        <v>6349</v>
      </c>
      <c r="E3541" s="180"/>
    </row>
    <row r="3542" spans="1:5" x14ac:dyDescent="0.25">
      <c r="A3542" s="180" t="s">
        <v>6336</v>
      </c>
      <c r="B3542" s="181">
        <v>2825</v>
      </c>
      <c r="C3542" s="180" t="s">
        <v>6351</v>
      </c>
      <c r="D3542" s="180" t="s">
        <v>6349</v>
      </c>
      <c r="E3542" s="180"/>
    </row>
    <row r="3543" spans="1:5" x14ac:dyDescent="0.25">
      <c r="A3543" s="180" t="s">
        <v>6336</v>
      </c>
      <c r="B3543" s="181">
        <v>2825</v>
      </c>
      <c r="C3543" s="180" t="s">
        <v>6349</v>
      </c>
      <c r="D3543" s="180"/>
      <c r="E3543" s="180"/>
    </row>
    <row r="3544" spans="1:5" x14ac:dyDescent="0.25">
      <c r="A3544" s="180" t="s">
        <v>6333</v>
      </c>
      <c r="B3544" s="181">
        <v>2826</v>
      </c>
      <c r="C3544" s="180" t="s">
        <v>6352</v>
      </c>
      <c r="D3544" s="180" t="s">
        <v>6353</v>
      </c>
      <c r="E3544" s="180"/>
    </row>
    <row r="3545" spans="1:5" x14ac:dyDescent="0.25">
      <c r="A3545" s="180" t="s">
        <v>6333</v>
      </c>
      <c r="B3545" s="181">
        <v>2826</v>
      </c>
      <c r="C3545" s="180" t="s">
        <v>6353</v>
      </c>
      <c r="D3545" s="180"/>
      <c r="E3545" s="180"/>
    </row>
    <row r="3546" spans="1:5" x14ac:dyDescent="0.25">
      <c r="A3546" s="180" t="s">
        <v>6354</v>
      </c>
      <c r="B3546" s="181">
        <v>2827</v>
      </c>
      <c r="C3546" s="180" t="s">
        <v>6355</v>
      </c>
      <c r="D3546" s="180" t="s">
        <v>6356</v>
      </c>
      <c r="E3546" s="180"/>
    </row>
    <row r="3547" spans="1:5" x14ac:dyDescent="0.25">
      <c r="A3547" s="180" t="s">
        <v>6354</v>
      </c>
      <c r="B3547" s="181">
        <v>2827</v>
      </c>
      <c r="C3547" s="180" t="s">
        <v>6356</v>
      </c>
      <c r="D3547" s="180"/>
      <c r="E3547" s="180"/>
    </row>
    <row r="3548" spans="1:5" x14ac:dyDescent="0.25">
      <c r="A3548" s="180" t="s">
        <v>6354</v>
      </c>
      <c r="B3548" s="181">
        <v>2827</v>
      </c>
      <c r="C3548" s="180" t="s">
        <v>6357</v>
      </c>
      <c r="D3548" s="180" t="s">
        <v>6356</v>
      </c>
      <c r="E3548" s="180"/>
    </row>
    <row r="3549" spans="1:5" x14ac:dyDescent="0.25">
      <c r="A3549" s="180" t="s">
        <v>6354</v>
      </c>
      <c r="B3549" s="181">
        <v>2827</v>
      </c>
      <c r="C3549" s="180" t="s">
        <v>6358</v>
      </c>
      <c r="D3549" s="180" t="s">
        <v>6356</v>
      </c>
      <c r="E3549" s="180"/>
    </row>
    <row r="3550" spans="1:5" x14ac:dyDescent="0.25">
      <c r="A3550" s="180" t="s">
        <v>6354</v>
      </c>
      <c r="B3550" s="181">
        <v>2827</v>
      </c>
      <c r="C3550" s="180" t="s">
        <v>6359</v>
      </c>
      <c r="D3550" s="180" t="s">
        <v>6356</v>
      </c>
      <c r="E3550" s="180"/>
    </row>
    <row r="3551" spans="1:5" x14ac:dyDescent="0.25">
      <c r="A3551" s="180" t="s">
        <v>6354</v>
      </c>
      <c r="B3551" s="181">
        <v>2827</v>
      </c>
      <c r="C3551" s="180" t="s">
        <v>6360</v>
      </c>
      <c r="D3551" s="180" t="s">
        <v>6356</v>
      </c>
      <c r="E3551" s="180"/>
    </row>
    <row r="3552" spans="1:5" x14ac:dyDescent="0.25">
      <c r="A3552" s="180" t="s">
        <v>6354</v>
      </c>
      <c r="B3552" s="181">
        <v>2828</v>
      </c>
      <c r="C3552" s="180" t="s">
        <v>6361</v>
      </c>
      <c r="D3552" s="180"/>
      <c r="E3552" s="180"/>
    </row>
    <row r="3553" spans="1:5" x14ac:dyDescent="0.25">
      <c r="A3553" s="180" t="s">
        <v>6354</v>
      </c>
      <c r="B3553" s="181">
        <v>2828</v>
      </c>
      <c r="C3553" s="180" t="s">
        <v>6362</v>
      </c>
      <c r="D3553" s="180" t="s">
        <v>6361</v>
      </c>
      <c r="E3553" s="180"/>
    </row>
    <row r="3554" spans="1:5" x14ac:dyDescent="0.25">
      <c r="A3554" s="180" t="s">
        <v>6354</v>
      </c>
      <c r="B3554" s="181">
        <v>2828</v>
      </c>
      <c r="C3554" s="180" t="s">
        <v>6363</v>
      </c>
      <c r="D3554" s="180" t="s">
        <v>6361</v>
      </c>
      <c r="E3554" s="180"/>
    </row>
    <row r="3555" spans="1:5" x14ac:dyDescent="0.25">
      <c r="A3555" s="180" t="s">
        <v>6364</v>
      </c>
      <c r="B3555" s="181">
        <v>2829</v>
      </c>
      <c r="C3555" s="180" t="s">
        <v>6365</v>
      </c>
      <c r="D3555" s="180"/>
      <c r="E3555" s="180"/>
    </row>
    <row r="3556" spans="1:5" x14ac:dyDescent="0.25">
      <c r="A3556" s="180" t="s">
        <v>6364</v>
      </c>
      <c r="B3556" s="181">
        <v>2830</v>
      </c>
      <c r="C3556" s="180" t="s">
        <v>6366</v>
      </c>
      <c r="D3556" s="180" t="s">
        <v>6367</v>
      </c>
      <c r="E3556" s="180"/>
    </row>
    <row r="3557" spans="1:5" x14ac:dyDescent="0.25">
      <c r="A3557" s="180" t="s">
        <v>6364</v>
      </c>
      <c r="B3557" s="181">
        <v>2830</v>
      </c>
      <c r="C3557" s="180" t="s">
        <v>6367</v>
      </c>
      <c r="D3557" s="180"/>
      <c r="E3557" s="180"/>
    </row>
    <row r="3558" spans="1:5" x14ac:dyDescent="0.25">
      <c r="A3558" s="180" t="s">
        <v>6364</v>
      </c>
      <c r="B3558" s="181">
        <v>2830</v>
      </c>
      <c r="C3558" s="180" t="s">
        <v>6368</v>
      </c>
      <c r="D3558" s="180" t="s">
        <v>6367</v>
      </c>
      <c r="E3558" s="180"/>
    </row>
    <row r="3559" spans="1:5" x14ac:dyDescent="0.25">
      <c r="A3559" s="180" t="s">
        <v>6369</v>
      </c>
      <c r="B3559" s="181">
        <v>2831</v>
      </c>
      <c r="C3559" s="180" t="s">
        <v>6370</v>
      </c>
      <c r="D3559" s="180" t="s">
        <v>6371</v>
      </c>
      <c r="E3559" s="180"/>
    </row>
    <row r="3560" spans="1:5" x14ac:dyDescent="0.25">
      <c r="A3560" s="180" t="s">
        <v>6369</v>
      </c>
      <c r="B3560" s="181">
        <v>2831</v>
      </c>
      <c r="C3560" s="180" t="s">
        <v>6372</v>
      </c>
      <c r="D3560" s="180" t="s">
        <v>6371</v>
      </c>
      <c r="E3560" s="180"/>
    </row>
    <row r="3561" spans="1:5" x14ac:dyDescent="0.25">
      <c r="A3561" s="180" t="s">
        <v>6369</v>
      </c>
      <c r="B3561" s="181">
        <v>2831</v>
      </c>
      <c r="C3561" s="180" t="s">
        <v>6371</v>
      </c>
      <c r="D3561" s="180"/>
      <c r="E3561" s="180"/>
    </row>
    <row r="3562" spans="1:5" x14ac:dyDescent="0.25">
      <c r="A3562" s="180" t="s">
        <v>6373</v>
      </c>
      <c r="B3562" s="181">
        <v>2832</v>
      </c>
      <c r="C3562" s="180" t="s">
        <v>6374</v>
      </c>
      <c r="D3562" s="180" t="s">
        <v>6375</v>
      </c>
      <c r="E3562" s="180"/>
    </row>
    <row r="3563" spans="1:5" x14ac:dyDescent="0.25">
      <c r="A3563" s="180" t="s">
        <v>6373</v>
      </c>
      <c r="B3563" s="181">
        <v>2832</v>
      </c>
      <c r="C3563" s="180" t="s">
        <v>6376</v>
      </c>
      <c r="D3563" s="180" t="s">
        <v>6375</v>
      </c>
      <c r="E3563" s="180"/>
    </row>
    <row r="3564" spans="1:5" x14ac:dyDescent="0.25">
      <c r="A3564" s="180" t="s">
        <v>6373</v>
      </c>
      <c r="B3564" s="181">
        <v>2832</v>
      </c>
      <c r="C3564" s="180" t="s">
        <v>6377</v>
      </c>
      <c r="D3564" s="180" t="s">
        <v>6375</v>
      </c>
      <c r="E3564" s="180"/>
    </row>
    <row r="3565" spans="1:5" x14ac:dyDescent="0.25">
      <c r="A3565" s="180" t="s">
        <v>6373</v>
      </c>
      <c r="B3565" s="181">
        <v>2832</v>
      </c>
      <c r="C3565" s="180" t="s">
        <v>6375</v>
      </c>
      <c r="D3565" s="180"/>
      <c r="E3565" s="180"/>
    </row>
    <row r="3566" spans="1:5" x14ac:dyDescent="0.25">
      <c r="A3566" s="180" t="s">
        <v>6373</v>
      </c>
      <c r="B3566" s="181">
        <v>2832</v>
      </c>
      <c r="C3566" s="180" t="s">
        <v>6378</v>
      </c>
      <c r="D3566" s="180" t="s">
        <v>6375</v>
      </c>
      <c r="E3566" s="180"/>
    </row>
    <row r="3567" spans="1:5" x14ac:dyDescent="0.25">
      <c r="A3567" s="180" t="s">
        <v>6379</v>
      </c>
      <c r="B3567" s="181">
        <v>2833</v>
      </c>
      <c r="C3567" s="180" t="s">
        <v>6380</v>
      </c>
      <c r="D3567" s="180" t="s">
        <v>6381</v>
      </c>
      <c r="E3567" s="180"/>
    </row>
    <row r="3568" spans="1:5" x14ac:dyDescent="0.25">
      <c r="A3568" s="180" t="s">
        <v>6379</v>
      </c>
      <c r="B3568" s="181">
        <v>2833</v>
      </c>
      <c r="C3568" s="180" t="s">
        <v>6381</v>
      </c>
      <c r="D3568" s="180"/>
      <c r="E3568" s="180"/>
    </row>
    <row r="3569" spans="1:5" x14ac:dyDescent="0.25">
      <c r="A3569" s="180" t="s">
        <v>6379</v>
      </c>
      <c r="B3569" s="181">
        <v>2834</v>
      </c>
      <c r="C3569" s="180" t="s">
        <v>6382</v>
      </c>
      <c r="D3569" s="180"/>
      <c r="E3569" s="180"/>
    </row>
    <row r="3570" spans="1:5" x14ac:dyDescent="0.25">
      <c r="A3570" s="180" t="s">
        <v>6383</v>
      </c>
      <c r="B3570" s="181">
        <v>2835</v>
      </c>
      <c r="C3570" s="180" t="s">
        <v>6384</v>
      </c>
      <c r="D3570" s="180"/>
      <c r="E3570" s="180"/>
    </row>
    <row r="3571" spans="1:5" x14ac:dyDescent="0.25">
      <c r="A3571" s="180" t="s">
        <v>6383</v>
      </c>
      <c r="B3571" s="181">
        <v>2835</v>
      </c>
      <c r="C3571" s="180" t="s">
        <v>6385</v>
      </c>
      <c r="D3571" s="180" t="s">
        <v>6384</v>
      </c>
      <c r="E3571" s="180"/>
    </row>
    <row r="3572" spans="1:5" x14ac:dyDescent="0.25">
      <c r="A3572" s="180" t="s">
        <v>6383</v>
      </c>
      <c r="B3572" s="181">
        <v>2835</v>
      </c>
      <c r="C3572" s="180" t="s">
        <v>6386</v>
      </c>
      <c r="D3572" s="180" t="s">
        <v>6384</v>
      </c>
      <c r="E3572" s="180"/>
    </row>
    <row r="3573" spans="1:5" x14ac:dyDescent="0.25">
      <c r="A3573" s="180" t="s">
        <v>6387</v>
      </c>
      <c r="B3573" s="181">
        <v>2836</v>
      </c>
      <c r="C3573" s="180" t="s">
        <v>6388</v>
      </c>
      <c r="D3573" s="180" t="s">
        <v>6389</v>
      </c>
      <c r="E3573" s="180"/>
    </row>
    <row r="3574" spans="1:5" x14ac:dyDescent="0.25">
      <c r="A3574" s="180" t="s">
        <v>6387</v>
      </c>
      <c r="B3574" s="181">
        <v>2836</v>
      </c>
      <c r="C3574" s="180" t="s">
        <v>6389</v>
      </c>
      <c r="D3574" s="180"/>
      <c r="E3574" s="180"/>
    </row>
    <row r="3575" spans="1:5" x14ac:dyDescent="0.25">
      <c r="A3575" s="180" t="s">
        <v>6387</v>
      </c>
      <c r="B3575" s="181">
        <v>2836</v>
      </c>
      <c r="C3575" s="180" t="s">
        <v>6390</v>
      </c>
      <c r="D3575" s="180" t="s">
        <v>6389</v>
      </c>
      <c r="E3575" s="180"/>
    </row>
    <row r="3576" spans="1:5" x14ac:dyDescent="0.25">
      <c r="A3576" s="180" t="s">
        <v>6387</v>
      </c>
      <c r="B3576" s="181">
        <v>2836</v>
      </c>
      <c r="C3576" s="180" t="s">
        <v>6391</v>
      </c>
      <c r="D3576" s="180" t="s">
        <v>6389</v>
      </c>
      <c r="E3576" s="180"/>
    </row>
    <row r="3577" spans="1:5" x14ac:dyDescent="0.25">
      <c r="A3577" s="180" t="s">
        <v>6387</v>
      </c>
      <c r="B3577" s="181">
        <v>2836</v>
      </c>
      <c r="C3577" s="180" t="s">
        <v>6392</v>
      </c>
      <c r="D3577" s="180" t="s">
        <v>6389</v>
      </c>
      <c r="E3577" s="180"/>
    </row>
    <row r="3578" spans="1:5" x14ac:dyDescent="0.25">
      <c r="A3578" s="180" t="s">
        <v>6387</v>
      </c>
      <c r="B3578" s="181">
        <v>2836</v>
      </c>
      <c r="C3578" s="180" t="s">
        <v>6393</v>
      </c>
      <c r="D3578" s="180" t="s">
        <v>6389</v>
      </c>
      <c r="E3578" s="180"/>
    </row>
    <row r="3579" spans="1:5" x14ac:dyDescent="0.25">
      <c r="A3579" s="180" t="s">
        <v>6383</v>
      </c>
      <c r="B3579" s="181">
        <v>2837</v>
      </c>
      <c r="C3579" s="180" t="s">
        <v>6394</v>
      </c>
      <c r="D3579" s="180"/>
      <c r="E3579" s="180"/>
    </row>
    <row r="3580" spans="1:5" x14ac:dyDescent="0.25">
      <c r="A3580" s="180" t="s">
        <v>6383</v>
      </c>
      <c r="B3580" s="181">
        <v>2837</v>
      </c>
      <c r="C3580" s="180" t="s">
        <v>6395</v>
      </c>
      <c r="D3580" s="180" t="s">
        <v>6394</v>
      </c>
      <c r="E3580" s="180"/>
    </row>
    <row r="3581" spans="1:5" x14ac:dyDescent="0.25">
      <c r="A3581" s="180" t="s">
        <v>6396</v>
      </c>
      <c r="B3581" s="181">
        <v>2838</v>
      </c>
      <c r="C3581" s="180" t="s">
        <v>6397</v>
      </c>
      <c r="D3581" s="180" t="s">
        <v>6398</v>
      </c>
      <c r="E3581" s="180"/>
    </row>
    <row r="3582" spans="1:5" x14ac:dyDescent="0.25">
      <c r="A3582" s="180" t="s">
        <v>6396</v>
      </c>
      <c r="B3582" s="181">
        <v>2838</v>
      </c>
      <c r="C3582" s="180" t="s">
        <v>6399</v>
      </c>
      <c r="D3582" s="180" t="s">
        <v>6398</v>
      </c>
      <c r="E3582" s="180"/>
    </row>
    <row r="3583" spans="1:5" x14ac:dyDescent="0.25">
      <c r="A3583" s="180" t="s">
        <v>6396</v>
      </c>
      <c r="B3583" s="181">
        <v>2838</v>
      </c>
      <c r="C3583" s="180" t="s">
        <v>6400</v>
      </c>
      <c r="D3583" s="180" t="s">
        <v>6398</v>
      </c>
      <c r="E3583" s="180"/>
    </row>
    <row r="3584" spans="1:5" x14ac:dyDescent="0.25">
      <c r="A3584" s="180" t="s">
        <v>6396</v>
      </c>
      <c r="B3584" s="181">
        <v>2838</v>
      </c>
      <c r="C3584" s="180" t="s">
        <v>6398</v>
      </c>
      <c r="D3584" s="180"/>
      <c r="E3584" s="180"/>
    </row>
    <row r="3585" spans="1:5" x14ac:dyDescent="0.25">
      <c r="A3585" s="180" t="s">
        <v>6396</v>
      </c>
      <c r="B3585" s="181">
        <v>2838</v>
      </c>
      <c r="C3585" s="180" t="s">
        <v>6401</v>
      </c>
      <c r="D3585" s="180" t="s">
        <v>6398</v>
      </c>
      <c r="E3585" s="180"/>
    </row>
    <row r="3586" spans="1:5" x14ac:dyDescent="0.25">
      <c r="A3586" s="180" t="s">
        <v>6396</v>
      </c>
      <c r="B3586" s="181">
        <v>2838</v>
      </c>
      <c r="C3586" s="180" t="s">
        <v>6402</v>
      </c>
      <c r="D3586" s="180" t="s">
        <v>6398</v>
      </c>
      <c r="E3586" s="180"/>
    </row>
    <row r="3587" spans="1:5" x14ac:dyDescent="0.25">
      <c r="A3587" s="180" t="s">
        <v>6396</v>
      </c>
      <c r="B3587" s="181">
        <v>2838</v>
      </c>
      <c r="C3587" s="180" t="s">
        <v>6403</v>
      </c>
      <c r="D3587" s="180" t="s">
        <v>6398</v>
      </c>
      <c r="E3587" s="180"/>
    </row>
    <row r="3588" spans="1:5" x14ac:dyDescent="0.25">
      <c r="A3588" s="180" t="s">
        <v>6404</v>
      </c>
      <c r="B3588" s="181">
        <v>2839</v>
      </c>
      <c r="C3588" s="180" t="s">
        <v>6405</v>
      </c>
      <c r="D3588" s="180" t="s">
        <v>6406</v>
      </c>
      <c r="E3588" s="180"/>
    </row>
    <row r="3589" spans="1:5" x14ac:dyDescent="0.25">
      <c r="A3589" s="180" t="s">
        <v>6404</v>
      </c>
      <c r="B3589" s="181">
        <v>2839</v>
      </c>
      <c r="C3589" s="180" t="s">
        <v>6407</v>
      </c>
      <c r="D3589" s="180" t="s">
        <v>6406</v>
      </c>
      <c r="E3589" s="180"/>
    </row>
    <row r="3590" spans="1:5" x14ac:dyDescent="0.25">
      <c r="A3590" s="180" t="s">
        <v>6404</v>
      </c>
      <c r="B3590" s="181">
        <v>2839</v>
      </c>
      <c r="C3590" s="180" t="s">
        <v>6408</v>
      </c>
      <c r="D3590" s="180" t="s">
        <v>6406</v>
      </c>
      <c r="E3590" s="180"/>
    </row>
    <row r="3591" spans="1:5" x14ac:dyDescent="0.25">
      <c r="A3591" s="180" t="s">
        <v>6404</v>
      </c>
      <c r="B3591" s="181">
        <v>2839</v>
      </c>
      <c r="C3591" s="180" t="s">
        <v>6406</v>
      </c>
      <c r="D3591" s="180"/>
      <c r="E3591" s="180"/>
    </row>
    <row r="3592" spans="1:5" x14ac:dyDescent="0.25">
      <c r="A3592" s="180" t="s">
        <v>6404</v>
      </c>
      <c r="B3592" s="181">
        <v>2839</v>
      </c>
      <c r="C3592" s="180" t="s">
        <v>6409</v>
      </c>
      <c r="D3592" s="180" t="s">
        <v>6406</v>
      </c>
      <c r="E3592" s="180"/>
    </row>
    <row r="3593" spans="1:5" x14ac:dyDescent="0.25">
      <c r="A3593" s="180" t="s">
        <v>6410</v>
      </c>
      <c r="B3593" s="181">
        <v>2840</v>
      </c>
      <c r="C3593" s="180" t="s">
        <v>6411</v>
      </c>
      <c r="D3593" s="180" t="s">
        <v>6412</v>
      </c>
      <c r="E3593" s="180"/>
    </row>
    <row r="3594" spans="1:5" x14ac:dyDescent="0.25">
      <c r="A3594" s="180" t="s">
        <v>6410</v>
      </c>
      <c r="B3594" s="181">
        <v>2840</v>
      </c>
      <c r="C3594" s="180" t="s">
        <v>6413</v>
      </c>
      <c r="D3594" s="180" t="s">
        <v>6412</v>
      </c>
      <c r="E3594" s="180"/>
    </row>
    <row r="3595" spans="1:5" x14ac:dyDescent="0.25">
      <c r="A3595" s="180" t="s">
        <v>6410</v>
      </c>
      <c r="B3595" s="181">
        <v>2840</v>
      </c>
      <c r="C3595" s="180" t="s">
        <v>6414</v>
      </c>
      <c r="D3595" s="180" t="s">
        <v>6412</v>
      </c>
      <c r="E3595" s="180"/>
    </row>
    <row r="3596" spans="1:5" x14ac:dyDescent="0.25">
      <c r="A3596" s="180" t="s">
        <v>6410</v>
      </c>
      <c r="B3596" s="181">
        <v>2840</v>
      </c>
      <c r="C3596" s="180" t="s">
        <v>6415</v>
      </c>
      <c r="D3596" s="180" t="s">
        <v>6412</v>
      </c>
      <c r="E3596" s="180"/>
    </row>
    <row r="3597" spans="1:5" x14ac:dyDescent="0.25">
      <c r="A3597" s="180" t="s">
        <v>6410</v>
      </c>
      <c r="B3597" s="181">
        <v>2840</v>
      </c>
      <c r="C3597" s="180" t="s">
        <v>6416</v>
      </c>
      <c r="D3597" s="180" t="s">
        <v>6412</v>
      </c>
      <c r="E3597" s="180"/>
    </row>
    <row r="3598" spans="1:5" x14ac:dyDescent="0.25">
      <c r="A3598" s="180" t="s">
        <v>6410</v>
      </c>
      <c r="B3598" s="181">
        <v>2840</v>
      </c>
      <c r="C3598" s="180" t="s">
        <v>6417</v>
      </c>
      <c r="D3598" s="180" t="s">
        <v>6412</v>
      </c>
      <c r="E3598" s="180"/>
    </row>
    <row r="3599" spans="1:5" x14ac:dyDescent="0.25">
      <c r="A3599" s="180" t="s">
        <v>6410</v>
      </c>
      <c r="B3599" s="181">
        <v>2840</v>
      </c>
      <c r="C3599" s="180" t="s">
        <v>6412</v>
      </c>
      <c r="D3599" s="180"/>
      <c r="E3599" s="180"/>
    </row>
    <row r="3600" spans="1:5" x14ac:dyDescent="0.25">
      <c r="A3600" s="180" t="s">
        <v>6410</v>
      </c>
      <c r="B3600" s="181">
        <v>2840</v>
      </c>
      <c r="C3600" s="180" t="s">
        <v>6418</v>
      </c>
      <c r="D3600" s="180" t="s">
        <v>6412</v>
      </c>
      <c r="E3600" s="180"/>
    </row>
    <row r="3601" spans="1:5" x14ac:dyDescent="0.25">
      <c r="A3601" s="180" t="s">
        <v>6410</v>
      </c>
      <c r="B3601" s="181">
        <v>2840</v>
      </c>
      <c r="C3601" s="180" t="s">
        <v>6419</v>
      </c>
      <c r="D3601" s="180" t="s">
        <v>6412</v>
      </c>
      <c r="E3601" s="180"/>
    </row>
    <row r="3602" spans="1:5" x14ac:dyDescent="0.25">
      <c r="A3602" s="180" t="s">
        <v>6410</v>
      </c>
      <c r="B3602" s="181">
        <v>2840</v>
      </c>
      <c r="C3602" s="180" t="s">
        <v>6420</v>
      </c>
      <c r="D3602" s="180" t="s">
        <v>6412</v>
      </c>
      <c r="E3602" s="180"/>
    </row>
    <row r="3603" spans="1:5" x14ac:dyDescent="0.25">
      <c r="A3603" s="180" t="s">
        <v>6421</v>
      </c>
      <c r="B3603" s="181">
        <v>2841</v>
      </c>
      <c r="C3603" s="180" t="s">
        <v>6422</v>
      </c>
      <c r="D3603" s="180" t="s">
        <v>772</v>
      </c>
      <c r="E3603" s="180"/>
    </row>
    <row r="3604" spans="1:5" x14ac:dyDescent="0.25">
      <c r="A3604" s="180" t="s">
        <v>6421</v>
      </c>
      <c r="B3604" s="181">
        <v>2841</v>
      </c>
      <c r="C3604" s="180" t="s">
        <v>6423</v>
      </c>
      <c r="D3604" s="180" t="s">
        <v>772</v>
      </c>
      <c r="E3604" s="180"/>
    </row>
    <row r="3605" spans="1:5" x14ac:dyDescent="0.25">
      <c r="A3605" s="180" t="s">
        <v>6421</v>
      </c>
      <c r="B3605" s="181">
        <v>2841</v>
      </c>
      <c r="C3605" s="180" t="s">
        <v>772</v>
      </c>
      <c r="D3605" s="180"/>
      <c r="E3605" s="180"/>
    </row>
    <row r="3606" spans="1:5" x14ac:dyDescent="0.25">
      <c r="A3606" s="180" t="s">
        <v>6424</v>
      </c>
      <c r="B3606" s="181">
        <v>2842</v>
      </c>
      <c r="C3606" s="180" t="s">
        <v>6425</v>
      </c>
      <c r="D3606" s="180" t="s">
        <v>6426</v>
      </c>
      <c r="E3606" s="180"/>
    </row>
    <row r="3607" spans="1:5" x14ac:dyDescent="0.25">
      <c r="A3607" s="180" t="s">
        <v>6424</v>
      </c>
      <c r="B3607" s="181">
        <v>2842</v>
      </c>
      <c r="C3607" s="180" t="s">
        <v>6427</v>
      </c>
      <c r="D3607" s="180" t="s">
        <v>6426</v>
      </c>
      <c r="E3607" s="180"/>
    </row>
    <row r="3608" spans="1:5" x14ac:dyDescent="0.25">
      <c r="A3608" s="180" t="s">
        <v>6424</v>
      </c>
      <c r="B3608" s="181">
        <v>2842</v>
      </c>
      <c r="C3608" s="180" t="s">
        <v>6426</v>
      </c>
      <c r="D3608" s="180"/>
      <c r="E3608" s="180"/>
    </row>
    <row r="3609" spans="1:5" x14ac:dyDescent="0.25">
      <c r="A3609" s="180" t="s">
        <v>6424</v>
      </c>
      <c r="B3609" s="181">
        <v>2842</v>
      </c>
      <c r="C3609" s="180" t="s">
        <v>6428</v>
      </c>
      <c r="D3609" s="180" t="s">
        <v>6426</v>
      </c>
      <c r="E3609" s="180"/>
    </row>
    <row r="3610" spans="1:5" x14ac:dyDescent="0.25">
      <c r="A3610" s="180" t="s">
        <v>6429</v>
      </c>
      <c r="B3610" s="181">
        <v>2843</v>
      </c>
      <c r="C3610" s="180" t="s">
        <v>6430</v>
      </c>
      <c r="D3610" s="180" t="s">
        <v>6431</v>
      </c>
      <c r="E3610" s="180"/>
    </row>
    <row r="3611" spans="1:5" x14ac:dyDescent="0.25">
      <c r="A3611" s="180" t="s">
        <v>6429</v>
      </c>
      <c r="B3611" s="181">
        <v>2843</v>
      </c>
      <c r="C3611" s="180" t="s">
        <v>6431</v>
      </c>
      <c r="D3611" s="180"/>
      <c r="E3611" s="180"/>
    </row>
    <row r="3612" spans="1:5" x14ac:dyDescent="0.25">
      <c r="A3612" s="180" t="s">
        <v>6432</v>
      </c>
      <c r="B3612" s="181">
        <v>2844</v>
      </c>
      <c r="C3612" s="180" t="s">
        <v>6433</v>
      </c>
      <c r="D3612" s="180"/>
      <c r="E3612" s="180"/>
    </row>
    <row r="3613" spans="1:5" x14ac:dyDescent="0.25">
      <c r="A3613" s="180" t="s">
        <v>6432</v>
      </c>
      <c r="B3613" s="181">
        <v>2844</v>
      </c>
      <c r="C3613" s="180" t="s">
        <v>6434</v>
      </c>
      <c r="D3613" s="180" t="s">
        <v>6433</v>
      </c>
      <c r="E3613" s="180"/>
    </row>
    <row r="3614" spans="1:5" x14ac:dyDescent="0.25">
      <c r="A3614" s="180" t="s">
        <v>6432</v>
      </c>
      <c r="B3614" s="181">
        <v>2844</v>
      </c>
      <c r="C3614" s="180" t="s">
        <v>6435</v>
      </c>
      <c r="D3614" s="180" t="s">
        <v>6433</v>
      </c>
      <c r="E3614" s="180"/>
    </row>
    <row r="3615" spans="1:5" x14ac:dyDescent="0.25">
      <c r="A3615" s="180" t="s">
        <v>6436</v>
      </c>
      <c r="B3615" s="181">
        <v>2845</v>
      </c>
      <c r="C3615" s="180" t="s">
        <v>6437</v>
      </c>
      <c r="D3615" s="180" t="s">
        <v>6438</v>
      </c>
      <c r="E3615" s="180"/>
    </row>
    <row r="3616" spans="1:5" x14ac:dyDescent="0.25">
      <c r="A3616" s="180" t="s">
        <v>6436</v>
      </c>
      <c r="B3616" s="181">
        <v>2845</v>
      </c>
      <c r="C3616" s="180" t="s">
        <v>6438</v>
      </c>
      <c r="D3616" s="180"/>
      <c r="E3616" s="180"/>
    </row>
    <row r="3617" spans="1:5" x14ac:dyDescent="0.25">
      <c r="A3617" s="180" t="s">
        <v>6436</v>
      </c>
      <c r="B3617" s="181">
        <v>2845</v>
      </c>
      <c r="C3617" s="180" t="s">
        <v>6439</v>
      </c>
      <c r="D3617" s="180" t="s">
        <v>6438</v>
      </c>
      <c r="E3617" s="180"/>
    </row>
    <row r="3618" spans="1:5" x14ac:dyDescent="0.25">
      <c r="A3618" s="180" t="s">
        <v>6432</v>
      </c>
      <c r="B3618" s="181">
        <v>2846</v>
      </c>
      <c r="C3618" s="180" t="s">
        <v>6440</v>
      </c>
      <c r="D3618" s="180"/>
      <c r="E3618" s="180"/>
    </row>
    <row r="3619" spans="1:5" x14ac:dyDescent="0.25">
      <c r="A3619" s="180" t="s">
        <v>6432</v>
      </c>
      <c r="B3619" s="181">
        <v>2846</v>
      </c>
      <c r="C3619" s="180" t="s">
        <v>6441</v>
      </c>
      <c r="D3619" s="180" t="s">
        <v>6440</v>
      </c>
      <c r="E3619" s="180"/>
    </row>
    <row r="3620" spans="1:5" x14ac:dyDescent="0.25">
      <c r="A3620" s="180" t="s">
        <v>6442</v>
      </c>
      <c r="B3620" s="181">
        <v>2847</v>
      </c>
      <c r="C3620" s="180" t="s">
        <v>6443</v>
      </c>
      <c r="D3620" s="180" t="s">
        <v>6444</v>
      </c>
      <c r="E3620" s="180"/>
    </row>
    <row r="3621" spans="1:5" x14ac:dyDescent="0.25">
      <c r="A3621" s="180" t="s">
        <v>6442</v>
      </c>
      <c r="B3621" s="181">
        <v>2847</v>
      </c>
      <c r="C3621" s="180" t="s">
        <v>6445</v>
      </c>
      <c r="D3621" s="180" t="s">
        <v>6444</v>
      </c>
      <c r="E3621" s="180"/>
    </row>
    <row r="3622" spans="1:5" x14ac:dyDescent="0.25">
      <c r="A3622" s="180" t="s">
        <v>6442</v>
      </c>
      <c r="B3622" s="181">
        <v>2847</v>
      </c>
      <c r="C3622" s="180" t="s">
        <v>6444</v>
      </c>
      <c r="D3622" s="180"/>
      <c r="E3622" s="180"/>
    </row>
    <row r="3623" spans="1:5" x14ac:dyDescent="0.25">
      <c r="A3623" s="180" t="s">
        <v>6442</v>
      </c>
      <c r="B3623" s="181">
        <v>2847</v>
      </c>
      <c r="C3623" s="180" t="s">
        <v>6446</v>
      </c>
      <c r="D3623" s="180" t="s">
        <v>6444</v>
      </c>
      <c r="E3623" s="180"/>
    </row>
    <row r="3624" spans="1:5" x14ac:dyDescent="0.25">
      <c r="A3624" s="180" t="s">
        <v>6447</v>
      </c>
      <c r="B3624" s="181">
        <v>2848</v>
      </c>
      <c r="C3624" s="180" t="s">
        <v>6448</v>
      </c>
      <c r="D3624" s="180" t="s">
        <v>6449</v>
      </c>
      <c r="E3624" s="180"/>
    </row>
    <row r="3625" spans="1:5" x14ac:dyDescent="0.25">
      <c r="A3625" s="180" t="s">
        <v>6447</v>
      </c>
      <c r="B3625" s="181">
        <v>2848</v>
      </c>
      <c r="C3625" s="180" t="s">
        <v>6450</v>
      </c>
      <c r="D3625" s="180" t="s">
        <v>6449</v>
      </c>
      <c r="E3625" s="180"/>
    </row>
    <row r="3626" spans="1:5" x14ac:dyDescent="0.25">
      <c r="A3626" s="180" t="s">
        <v>6447</v>
      </c>
      <c r="B3626" s="181">
        <v>2848</v>
      </c>
      <c r="C3626" s="180" t="s">
        <v>6449</v>
      </c>
      <c r="D3626" s="180"/>
      <c r="E3626" s="180"/>
    </row>
    <row r="3627" spans="1:5" x14ac:dyDescent="0.25">
      <c r="A3627" s="180" t="s">
        <v>6447</v>
      </c>
      <c r="B3627" s="181">
        <v>2848</v>
      </c>
      <c r="C3627" s="180" t="s">
        <v>6451</v>
      </c>
      <c r="D3627" s="180" t="s">
        <v>6449</v>
      </c>
      <c r="E3627" s="180"/>
    </row>
    <row r="3628" spans="1:5" x14ac:dyDescent="0.25">
      <c r="A3628" s="180" t="s">
        <v>6447</v>
      </c>
      <c r="B3628" s="181">
        <v>2848</v>
      </c>
      <c r="C3628" s="180" t="s">
        <v>6452</v>
      </c>
      <c r="D3628" s="180" t="s">
        <v>6449</v>
      </c>
      <c r="E3628" s="180"/>
    </row>
    <row r="3629" spans="1:5" x14ac:dyDescent="0.25">
      <c r="A3629" s="180" t="s">
        <v>6447</v>
      </c>
      <c r="B3629" s="181">
        <v>2848</v>
      </c>
      <c r="C3629" s="180" t="s">
        <v>6453</v>
      </c>
      <c r="D3629" s="180" t="s">
        <v>6449</v>
      </c>
      <c r="E3629" s="180"/>
    </row>
    <row r="3630" spans="1:5" x14ac:dyDescent="0.25">
      <c r="A3630" s="180" t="s">
        <v>6454</v>
      </c>
      <c r="B3630" s="181">
        <v>2849</v>
      </c>
      <c r="C3630" s="180" t="s">
        <v>6455</v>
      </c>
      <c r="D3630" s="180" t="s">
        <v>6456</v>
      </c>
      <c r="E3630" s="180"/>
    </row>
    <row r="3631" spans="1:5" x14ac:dyDescent="0.25">
      <c r="A3631" s="180" t="s">
        <v>6454</v>
      </c>
      <c r="B3631" s="181">
        <v>2849</v>
      </c>
      <c r="C3631" s="180" t="s">
        <v>6457</v>
      </c>
      <c r="D3631" s="180" t="s">
        <v>6456</v>
      </c>
      <c r="E3631" s="180"/>
    </row>
    <row r="3632" spans="1:5" x14ac:dyDescent="0.25">
      <c r="A3632" s="180" t="s">
        <v>6454</v>
      </c>
      <c r="B3632" s="181">
        <v>2849</v>
      </c>
      <c r="C3632" s="180" t="s">
        <v>6456</v>
      </c>
      <c r="D3632" s="180"/>
      <c r="E3632" s="180"/>
    </row>
    <row r="3633" spans="1:5" x14ac:dyDescent="0.25">
      <c r="A3633" s="180" t="s">
        <v>6432</v>
      </c>
      <c r="B3633" s="181">
        <v>2850</v>
      </c>
      <c r="C3633" s="180" t="s">
        <v>6458</v>
      </c>
      <c r="D3633" s="180"/>
      <c r="E3633" s="180"/>
    </row>
    <row r="3634" spans="1:5" x14ac:dyDescent="0.25">
      <c r="A3634" s="180" t="s">
        <v>6436</v>
      </c>
      <c r="B3634" s="181">
        <v>2851</v>
      </c>
      <c r="C3634" s="180" t="s">
        <v>6459</v>
      </c>
      <c r="D3634" s="180"/>
      <c r="E3634" s="180"/>
    </row>
    <row r="3635" spans="1:5" x14ac:dyDescent="0.25">
      <c r="A3635" s="180" t="s">
        <v>6432</v>
      </c>
      <c r="B3635" s="181">
        <v>2852</v>
      </c>
      <c r="C3635" s="180" t="s">
        <v>6460</v>
      </c>
      <c r="D3635" s="180"/>
      <c r="E3635" s="180"/>
    </row>
    <row r="3636" spans="1:5" x14ac:dyDescent="0.25">
      <c r="A3636" s="180" t="s">
        <v>6432</v>
      </c>
      <c r="B3636" s="181">
        <v>2852</v>
      </c>
      <c r="C3636" s="180" t="s">
        <v>6441</v>
      </c>
      <c r="D3636" s="180" t="s">
        <v>6460</v>
      </c>
      <c r="E3636" s="180"/>
    </row>
    <row r="3637" spans="1:5" x14ac:dyDescent="0.25">
      <c r="A3637" s="180" t="s">
        <v>5234</v>
      </c>
      <c r="B3637" s="181">
        <v>2853</v>
      </c>
      <c r="C3637" s="180" t="s">
        <v>6461</v>
      </c>
      <c r="D3637" s="180" t="s">
        <v>6462</v>
      </c>
      <c r="E3637" s="180"/>
    </row>
    <row r="3638" spans="1:5" x14ac:dyDescent="0.25">
      <c r="A3638" s="180" t="s">
        <v>5234</v>
      </c>
      <c r="B3638" s="181">
        <v>2853</v>
      </c>
      <c r="C3638" s="180" t="s">
        <v>6463</v>
      </c>
      <c r="D3638" s="180" t="s">
        <v>6462</v>
      </c>
      <c r="E3638" s="180"/>
    </row>
    <row r="3639" spans="1:5" x14ac:dyDescent="0.25">
      <c r="A3639" s="180" t="s">
        <v>5234</v>
      </c>
      <c r="B3639" s="181">
        <v>2853</v>
      </c>
      <c r="C3639" s="180" t="s">
        <v>6462</v>
      </c>
      <c r="D3639" s="180"/>
      <c r="E3639" s="180"/>
    </row>
    <row r="3640" spans="1:5" x14ac:dyDescent="0.25">
      <c r="A3640" s="180" t="s">
        <v>6464</v>
      </c>
      <c r="B3640" s="181">
        <v>2854</v>
      </c>
      <c r="C3640" s="180" t="s">
        <v>6465</v>
      </c>
      <c r="D3640" s="180" t="s">
        <v>6466</v>
      </c>
      <c r="E3640" s="180"/>
    </row>
    <row r="3641" spans="1:5" x14ac:dyDescent="0.25">
      <c r="A3641" s="180" t="s">
        <v>6464</v>
      </c>
      <c r="B3641" s="181">
        <v>2854</v>
      </c>
      <c r="C3641" s="180" t="s">
        <v>6466</v>
      </c>
      <c r="D3641" s="180"/>
      <c r="E3641" s="180"/>
    </row>
    <row r="3642" spans="1:5" x14ac:dyDescent="0.25">
      <c r="A3642" s="180" t="s">
        <v>6464</v>
      </c>
      <c r="B3642" s="181">
        <v>2855</v>
      </c>
      <c r="C3642" s="180" t="s">
        <v>6467</v>
      </c>
      <c r="D3642" s="180" t="s">
        <v>6468</v>
      </c>
      <c r="E3642" s="180"/>
    </row>
    <row r="3643" spans="1:5" x14ac:dyDescent="0.25">
      <c r="A3643" s="180" t="s">
        <v>6464</v>
      </c>
      <c r="B3643" s="181">
        <v>2855</v>
      </c>
      <c r="C3643" s="180" t="s">
        <v>6469</v>
      </c>
      <c r="D3643" s="180" t="s">
        <v>6468</v>
      </c>
      <c r="E3643" s="180"/>
    </row>
    <row r="3644" spans="1:5" x14ac:dyDescent="0.25">
      <c r="A3644" s="180" t="s">
        <v>6464</v>
      </c>
      <c r="B3644" s="181">
        <v>2855</v>
      </c>
      <c r="C3644" s="180" t="s">
        <v>6470</v>
      </c>
      <c r="D3644" s="180" t="s">
        <v>6468</v>
      </c>
      <c r="E3644" s="180"/>
    </row>
    <row r="3645" spans="1:5" x14ac:dyDescent="0.25">
      <c r="A3645" s="180" t="s">
        <v>6464</v>
      </c>
      <c r="B3645" s="181">
        <v>2855</v>
      </c>
      <c r="C3645" s="180" t="s">
        <v>6471</v>
      </c>
      <c r="D3645" s="180" t="s">
        <v>6468</v>
      </c>
      <c r="E3645" s="180"/>
    </row>
    <row r="3646" spans="1:5" x14ac:dyDescent="0.25">
      <c r="A3646" s="180" t="s">
        <v>6464</v>
      </c>
      <c r="B3646" s="181">
        <v>2855</v>
      </c>
      <c r="C3646" s="180" t="s">
        <v>6468</v>
      </c>
      <c r="D3646" s="180"/>
      <c r="E3646" s="180"/>
    </row>
    <row r="3647" spans="1:5" x14ac:dyDescent="0.25">
      <c r="A3647" s="180" t="s">
        <v>6472</v>
      </c>
      <c r="B3647" s="181">
        <v>2856</v>
      </c>
      <c r="C3647" s="180" t="s">
        <v>6473</v>
      </c>
      <c r="D3647" s="180" t="s">
        <v>6474</v>
      </c>
      <c r="E3647" s="180"/>
    </row>
    <row r="3648" spans="1:5" x14ac:dyDescent="0.25">
      <c r="A3648" s="180" t="s">
        <v>6472</v>
      </c>
      <c r="B3648" s="181">
        <v>2856</v>
      </c>
      <c r="C3648" s="180" t="s">
        <v>6475</v>
      </c>
      <c r="D3648" s="180" t="s">
        <v>6474</v>
      </c>
      <c r="E3648" s="180"/>
    </row>
    <row r="3649" spans="1:5" x14ac:dyDescent="0.25">
      <c r="A3649" s="180" t="s">
        <v>6472</v>
      </c>
      <c r="B3649" s="181">
        <v>2856</v>
      </c>
      <c r="C3649" s="180" t="s">
        <v>6476</v>
      </c>
      <c r="D3649" s="180" t="s">
        <v>6474</v>
      </c>
      <c r="E3649" s="180"/>
    </row>
    <row r="3650" spans="1:5" x14ac:dyDescent="0.25">
      <c r="A3650" s="180" t="s">
        <v>6472</v>
      </c>
      <c r="B3650" s="181">
        <v>2856</v>
      </c>
      <c r="C3650" s="180" t="s">
        <v>6477</v>
      </c>
      <c r="D3650" s="180" t="s">
        <v>6474</v>
      </c>
      <c r="E3650" s="180"/>
    </row>
    <row r="3651" spans="1:5" x14ac:dyDescent="0.25">
      <c r="A3651" s="180" t="s">
        <v>6472</v>
      </c>
      <c r="B3651" s="181">
        <v>2856</v>
      </c>
      <c r="C3651" s="180" t="s">
        <v>6478</v>
      </c>
      <c r="D3651" s="180" t="s">
        <v>6474</v>
      </c>
      <c r="E3651" s="180"/>
    </row>
    <row r="3652" spans="1:5" x14ac:dyDescent="0.25">
      <c r="A3652" s="180" t="s">
        <v>6472</v>
      </c>
      <c r="B3652" s="181">
        <v>2856</v>
      </c>
      <c r="C3652" s="180" t="s">
        <v>6479</v>
      </c>
      <c r="D3652" s="180" t="s">
        <v>6474</v>
      </c>
      <c r="E3652" s="180"/>
    </row>
    <row r="3653" spans="1:5" x14ac:dyDescent="0.25">
      <c r="A3653" s="180" t="s">
        <v>6472</v>
      </c>
      <c r="B3653" s="181">
        <v>2856</v>
      </c>
      <c r="C3653" s="180" t="s">
        <v>6474</v>
      </c>
      <c r="D3653" s="180"/>
      <c r="E3653" s="180"/>
    </row>
    <row r="3654" spans="1:5" x14ac:dyDescent="0.25">
      <c r="A3654" s="180" t="s">
        <v>6480</v>
      </c>
      <c r="B3654" s="181">
        <v>2857</v>
      </c>
      <c r="C3654" s="180" t="s">
        <v>6481</v>
      </c>
      <c r="D3654" s="180" t="s">
        <v>6482</v>
      </c>
      <c r="E3654" s="180"/>
    </row>
    <row r="3655" spans="1:5" x14ac:dyDescent="0.25">
      <c r="A3655" s="180" t="s">
        <v>6480</v>
      </c>
      <c r="B3655" s="181">
        <v>2857</v>
      </c>
      <c r="C3655" s="180" t="s">
        <v>6483</v>
      </c>
      <c r="D3655" s="180" t="s">
        <v>6482</v>
      </c>
      <c r="E3655" s="180"/>
    </row>
    <row r="3656" spans="1:5" x14ac:dyDescent="0.25">
      <c r="A3656" s="180" t="s">
        <v>6480</v>
      </c>
      <c r="B3656" s="181">
        <v>2857</v>
      </c>
      <c r="C3656" s="180" t="s">
        <v>6482</v>
      </c>
      <c r="D3656" s="180"/>
      <c r="E3656" s="180"/>
    </row>
    <row r="3657" spans="1:5" x14ac:dyDescent="0.25">
      <c r="A3657" s="180" t="s">
        <v>6480</v>
      </c>
      <c r="B3657" s="181">
        <v>2857</v>
      </c>
      <c r="C3657" s="180" t="s">
        <v>6484</v>
      </c>
      <c r="D3657" s="180" t="s">
        <v>6482</v>
      </c>
      <c r="E3657" s="180"/>
    </row>
    <row r="3658" spans="1:5" x14ac:dyDescent="0.25">
      <c r="A3658" s="180" t="s">
        <v>6480</v>
      </c>
      <c r="B3658" s="181">
        <v>2857</v>
      </c>
      <c r="C3658" s="180" t="s">
        <v>6485</v>
      </c>
      <c r="D3658" s="180" t="s">
        <v>6482</v>
      </c>
      <c r="E3658" s="180"/>
    </row>
    <row r="3659" spans="1:5" x14ac:dyDescent="0.25">
      <c r="A3659" s="180" t="s">
        <v>6486</v>
      </c>
      <c r="B3659" s="181">
        <v>2858</v>
      </c>
      <c r="C3659" s="180" t="s">
        <v>6487</v>
      </c>
      <c r="D3659" s="180" t="s">
        <v>6488</v>
      </c>
      <c r="E3659" s="180"/>
    </row>
    <row r="3660" spans="1:5" x14ac:dyDescent="0.25">
      <c r="A3660" s="180" t="s">
        <v>6486</v>
      </c>
      <c r="B3660" s="181">
        <v>2858</v>
      </c>
      <c r="C3660" s="180" t="s">
        <v>6489</v>
      </c>
      <c r="D3660" s="180" t="s">
        <v>6488</v>
      </c>
      <c r="E3660" s="180"/>
    </row>
    <row r="3661" spans="1:5" x14ac:dyDescent="0.25">
      <c r="A3661" s="180" t="s">
        <v>6486</v>
      </c>
      <c r="B3661" s="181">
        <v>2858</v>
      </c>
      <c r="C3661" s="180" t="s">
        <v>6490</v>
      </c>
      <c r="D3661" s="180" t="s">
        <v>6488</v>
      </c>
      <c r="E3661" s="180"/>
    </row>
    <row r="3662" spans="1:5" x14ac:dyDescent="0.25">
      <c r="A3662" s="180" t="s">
        <v>6486</v>
      </c>
      <c r="B3662" s="181">
        <v>2858</v>
      </c>
      <c r="C3662" s="180" t="s">
        <v>6488</v>
      </c>
      <c r="D3662" s="180"/>
      <c r="E3662" s="180"/>
    </row>
    <row r="3663" spans="1:5" x14ac:dyDescent="0.25">
      <c r="A3663" s="180" t="s">
        <v>6486</v>
      </c>
      <c r="B3663" s="181">
        <v>2858</v>
      </c>
      <c r="C3663" s="180" t="s">
        <v>6491</v>
      </c>
      <c r="D3663" s="180" t="s">
        <v>6488</v>
      </c>
      <c r="E3663" s="180"/>
    </row>
    <row r="3664" spans="1:5" x14ac:dyDescent="0.25">
      <c r="A3664" s="180" t="s">
        <v>6486</v>
      </c>
      <c r="B3664" s="181">
        <v>2858</v>
      </c>
      <c r="C3664" s="180" t="s">
        <v>6492</v>
      </c>
      <c r="D3664" s="180" t="s">
        <v>6488</v>
      </c>
      <c r="E3664" s="180"/>
    </row>
    <row r="3665" spans="1:5" x14ac:dyDescent="0.25">
      <c r="A3665" s="180" t="s">
        <v>6486</v>
      </c>
      <c r="B3665" s="181">
        <v>2858</v>
      </c>
      <c r="C3665" s="180" t="s">
        <v>6493</v>
      </c>
      <c r="D3665" s="180" t="s">
        <v>6488</v>
      </c>
      <c r="E3665" s="180"/>
    </row>
    <row r="3666" spans="1:5" x14ac:dyDescent="0.25">
      <c r="A3666" s="180" t="s">
        <v>6486</v>
      </c>
      <c r="B3666" s="181">
        <v>2858</v>
      </c>
      <c r="C3666" s="180" t="s">
        <v>6494</v>
      </c>
      <c r="D3666" s="180" t="s">
        <v>6488</v>
      </c>
      <c r="E3666" s="180"/>
    </row>
    <row r="3667" spans="1:5" x14ac:dyDescent="0.25">
      <c r="A3667" s="180" t="s">
        <v>6486</v>
      </c>
      <c r="B3667" s="181">
        <v>2858</v>
      </c>
      <c r="C3667" s="180" t="s">
        <v>6495</v>
      </c>
      <c r="D3667" s="180" t="s">
        <v>6488</v>
      </c>
      <c r="E3667" s="180"/>
    </row>
    <row r="3668" spans="1:5" x14ac:dyDescent="0.25">
      <c r="A3668" s="180" t="s">
        <v>6496</v>
      </c>
      <c r="B3668" s="181">
        <v>2859</v>
      </c>
      <c r="C3668" s="180" t="s">
        <v>6497</v>
      </c>
      <c r="D3668" s="180" t="s">
        <v>6498</v>
      </c>
      <c r="E3668" s="180"/>
    </row>
    <row r="3669" spans="1:5" x14ac:dyDescent="0.25">
      <c r="A3669" s="180" t="s">
        <v>6496</v>
      </c>
      <c r="B3669" s="181">
        <v>2859</v>
      </c>
      <c r="C3669" s="180" t="s">
        <v>6499</v>
      </c>
      <c r="D3669" s="180" t="s">
        <v>6498</v>
      </c>
      <c r="E3669" s="180"/>
    </row>
    <row r="3670" spans="1:5" x14ac:dyDescent="0.25">
      <c r="A3670" s="180" t="s">
        <v>6496</v>
      </c>
      <c r="B3670" s="181">
        <v>2859</v>
      </c>
      <c r="C3670" s="180" t="s">
        <v>6500</v>
      </c>
      <c r="D3670" s="180" t="s">
        <v>6498</v>
      </c>
      <c r="E3670" s="180"/>
    </row>
    <row r="3671" spans="1:5" x14ac:dyDescent="0.25">
      <c r="A3671" s="180" t="s">
        <v>6496</v>
      </c>
      <c r="B3671" s="181">
        <v>2859</v>
      </c>
      <c r="C3671" s="180" t="s">
        <v>6498</v>
      </c>
      <c r="D3671" s="180"/>
      <c r="E3671" s="180"/>
    </row>
    <row r="3672" spans="1:5" x14ac:dyDescent="0.25">
      <c r="A3672" s="180" t="s">
        <v>6496</v>
      </c>
      <c r="B3672" s="181">
        <v>2859</v>
      </c>
      <c r="C3672" s="180" t="s">
        <v>6501</v>
      </c>
      <c r="D3672" s="180" t="s">
        <v>6498</v>
      </c>
      <c r="E3672" s="180"/>
    </row>
    <row r="3673" spans="1:5" x14ac:dyDescent="0.25">
      <c r="A3673" s="180" t="s">
        <v>6502</v>
      </c>
      <c r="B3673" s="181">
        <v>2860</v>
      </c>
      <c r="C3673" s="180" t="s">
        <v>6503</v>
      </c>
      <c r="D3673" s="180" t="s">
        <v>6504</v>
      </c>
      <c r="E3673" s="180"/>
    </row>
    <row r="3674" spans="1:5" x14ac:dyDescent="0.25">
      <c r="A3674" s="180" t="s">
        <v>6502</v>
      </c>
      <c r="B3674" s="181">
        <v>2860</v>
      </c>
      <c r="C3674" s="180" t="s">
        <v>6505</v>
      </c>
      <c r="D3674" s="180" t="s">
        <v>6504</v>
      </c>
      <c r="E3674" s="180"/>
    </row>
    <row r="3675" spans="1:5" x14ac:dyDescent="0.25">
      <c r="A3675" s="180" t="s">
        <v>6502</v>
      </c>
      <c r="B3675" s="181">
        <v>2860</v>
      </c>
      <c r="C3675" s="180" t="s">
        <v>6504</v>
      </c>
      <c r="D3675" s="180"/>
      <c r="E3675" s="180"/>
    </row>
    <row r="3676" spans="1:5" x14ac:dyDescent="0.25">
      <c r="A3676" s="180" t="s">
        <v>6502</v>
      </c>
      <c r="B3676" s="181">
        <v>2860</v>
      </c>
      <c r="C3676" s="180" t="s">
        <v>6506</v>
      </c>
      <c r="D3676" s="180" t="s">
        <v>6504</v>
      </c>
      <c r="E3676" s="180"/>
    </row>
    <row r="3677" spans="1:5" x14ac:dyDescent="0.25">
      <c r="A3677" s="180" t="s">
        <v>6502</v>
      </c>
      <c r="B3677" s="181">
        <v>2860</v>
      </c>
      <c r="C3677" s="180" t="s">
        <v>6507</v>
      </c>
      <c r="D3677" s="180" t="s">
        <v>6504</v>
      </c>
      <c r="E3677" s="180"/>
    </row>
    <row r="3678" spans="1:5" x14ac:dyDescent="0.25">
      <c r="A3678" s="180" t="s">
        <v>6508</v>
      </c>
      <c r="B3678" s="181">
        <v>2861</v>
      </c>
      <c r="C3678" s="180" t="s">
        <v>6509</v>
      </c>
      <c r="D3678" s="180" t="s">
        <v>6510</v>
      </c>
      <c r="E3678" s="180"/>
    </row>
    <row r="3679" spans="1:5" x14ac:dyDescent="0.25">
      <c r="A3679" s="180" t="s">
        <v>6508</v>
      </c>
      <c r="B3679" s="181">
        <v>2861</v>
      </c>
      <c r="C3679" s="180" t="s">
        <v>6511</v>
      </c>
      <c r="D3679" s="180" t="s">
        <v>6510</v>
      </c>
      <c r="E3679" s="180"/>
    </row>
    <row r="3680" spans="1:5" x14ac:dyDescent="0.25">
      <c r="A3680" s="180" t="s">
        <v>6508</v>
      </c>
      <c r="B3680" s="181">
        <v>2861</v>
      </c>
      <c r="C3680" s="180" t="s">
        <v>6510</v>
      </c>
      <c r="D3680" s="180"/>
      <c r="E3680" s="180"/>
    </row>
    <row r="3681" spans="1:5" x14ac:dyDescent="0.25">
      <c r="A3681" s="180" t="s">
        <v>6508</v>
      </c>
      <c r="B3681" s="181">
        <v>2861</v>
      </c>
      <c r="C3681" s="180" t="s">
        <v>6512</v>
      </c>
      <c r="D3681" s="180" t="s">
        <v>6510</v>
      </c>
      <c r="E3681" s="180"/>
    </row>
    <row r="3682" spans="1:5" x14ac:dyDescent="0.25">
      <c r="A3682" s="180" t="s">
        <v>6508</v>
      </c>
      <c r="B3682" s="181">
        <v>2861</v>
      </c>
      <c r="C3682" s="180" t="s">
        <v>6513</v>
      </c>
      <c r="D3682" s="180" t="s">
        <v>6510</v>
      </c>
      <c r="E3682" s="180"/>
    </row>
    <row r="3683" spans="1:5" x14ac:dyDescent="0.25">
      <c r="A3683" s="180" t="s">
        <v>6508</v>
      </c>
      <c r="B3683" s="181">
        <v>2861</v>
      </c>
      <c r="C3683" s="180" t="s">
        <v>6514</v>
      </c>
      <c r="D3683" s="180" t="s">
        <v>6510</v>
      </c>
      <c r="E3683" s="180"/>
    </row>
    <row r="3684" spans="1:5" x14ac:dyDescent="0.25">
      <c r="A3684" s="180" t="s">
        <v>6515</v>
      </c>
      <c r="B3684" s="181">
        <v>2862</v>
      </c>
      <c r="C3684" s="180" t="s">
        <v>6516</v>
      </c>
      <c r="D3684" s="180" t="s">
        <v>6517</v>
      </c>
      <c r="E3684" s="180"/>
    </row>
    <row r="3685" spans="1:5" x14ac:dyDescent="0.25">
      <c r="A3685" s="180" t="s">
        <v>6515</v>
      </c>
      <c r="B3685" s="181">
        <v>2862</v>
      </c>
      <c r="C3685" s="180" t="s">
        <v>6518</v>
      </c>
      <c r="D3685" s="180" t="s">
        <v>6517</v>
      </c>
      <c r="E3685" s="180"/>
    </row>
    <row r="3686" spans="1:5" x14ac:dyDescent="0.25">
      <c r="A3686" s="180" t="s">
        <v>6515</v>
      </c>
      <c r="B3686" s="181">
        <v>2862</v>
      </c>
      <c r="C3686" s="180" t="s">
        <v>6517</v>
      </c>
      <c r="D3686" s="180"/>
      <c r="E3686" s="180"/>
    </row>
    <row r="3687" spans="1:5" x14ac:dyDescent="0.25">
      <c r="A3687" s="180" t="s">
        <v>6515</v>
      </c>
      <c r="B3687" s="181">
        <v>2862</v>
      </c>
      <c r="C3687" s="180" t="s">
        <v>6519</v>
      </c>
      <c r="D3687" s="180" t="s">
        <v>6517</v>
      </c>
      <c r="E3687" s="180"/>
    </row>
    <row r="3688" spans="1:5" x14ac:dyDescent="0.25">
      <c r="A3688" s="180" t="s">
        <v>6515</v>
      </c>
      <c r="B3688" s="181">
        <v>2862</v>
      </c>
      <c r="C3688" s="180" t="s">
        <v>6520</v>
      </c>
      <c r="D3688" s="180" t="s">
        <v>6517</v>
      </c>
      <c r="E3688" s="180"/>
    </row>
    <row r="3689" spans="1:5" x14ac:dyDescent="0.25">
      <c r="A3689" s="180" t="s">
        <v>6515</v>
      </c>
      <c r="B3689" s="181">
        <v>2862</v>
      </c>
      <c r="C3689" s="180" t="s">
        <v>6521</v>
      </c>
      <c r="D3689" s="180" t="s">
        <v>6517</v>
      </c>
      <c r="E3689" s="180"/>
    </row>
    <row r="3690" spans="1:5" x14ac:dyDescent="0.25">
      <c r="A3690" s="180" t="s">
        <v>6515</v>
      </c>
      <c r="B3690" s="181">
        <v>2862</v>
      </c>
      <c r="C3690" s="180" t="s">
        <v>6522</v>
      </c>
      <c r="D3690" s="180" t="s">
        <v>6517</v>
      </c>
      <c r="E3690" s="180"/>
    </row>
    <row r="3691" spans="1:5" x14ac:dyDescent="0.25">
      <c r="A3691" s="180" t="s">
        <v>6523</v>
      </c>
      <c r="B3691" s="181">
        <v>2863</v>
      </c>
      <c r="C3691" s="180" t="s">
        <v>6524</v>
      </c>
      <c r="D3691" s="180" t="s">
        <v>6525</v>
      </c>
      <c r="E3691" s="180"/>
    </row>
    <row r="3692" spans="1:5" x14ac:dyDescent="0.25">
      <c r="A3692" s="180" t="s">
        <v>6523</v>
      </c>
      <c r="B3692" s="181">
        <v>2863</v>
      </c>
      <c r="C3692" s="180" t="s">
        <v>6525</v>
      </c>
      <c r="D3692" s="180"/>
      <c r="E3692" s="180"/>
    </row>
    <row r="3693" spans="1:5" x14ac:dyDescent="0.25">
      <c r="A3693" s="180" t="s">
        <v>6523</v>
      </c>
      <c r="B3693" s="181">
        <v>2863</v>
      </c>
      <c r="C3693" s="180" t="s">
        <v>6526</v>
      </c>
      <c r="D3693" s="180" t="s">
        <v>6525</v>
      </c>
      <c r="E3693" s="180"/>
    </row>
    <row r="3694" spans="1:5" x14ac:dyDescent="0.25">
      <c r="A3694" s="180" t="s">
        <v>6523</v>
      </c>
      <c r="B3694" s="181">
        <v>2863</v>
      </c>
      <c r="C3694" s="180" t="s">
        <v>6527</v>
      </c>
      <c r="D3694" s="180" t="s">
        <v>6525</v>
      </c>
      <c r="E3694" s="180"/>
    </row>
    <row r="3695" spans="1:5" x14ac:dyDescent="0.25">
      <c r="A3695" s="180" t="s">
        <v>6523</v>
      </c>
      <c r="B3695" s="181">
        <v>2863</v>
      </c>
      <c r="C3695" s="180" t="s">
        <v>6528</v>
      </c>
      <c r="D3695" s="180" t="s">
        <v>6525</v>
      </c>
      <c r="E3695" s="180"/>
    </row>
    <row r="3696" spans="1:5" x14ac:dyDescent="0.25">
      <c r="A3696" s="180" t="s">
        <v>6523</v>
      </c>
      <c r="B3696" s="181">
        <v>2863</v>
      </c>
      <c r="C3696" s="180" t="s">
        <v>6529</v>
      </c>
      <c r="D3696" s="180" t="s">
        <v>6525</v>
      </c>
      <c r="E3696" s="180"/>
    </row>
    <row r="3697" spans="1:5" x14ac:dyDescent="0.25">
      <c r="A3697" s="180" t="s">
        <v>6523</v>
      </c>
      <c r="B3697" s="181">
        <v>2863</v>
      </c>
      <c r="C3697" s="180" t="s">
        <v>6530</v>
      </c>
      <c r="D3697" s="180" t="s">
        <v>6525</v>
      </c>
      <c r="E3697" s="180"/>
    </row>
    <row r="3698" spans="1:5" x14ac:dyDescent="0.25">
      <c r="A3698" s="180" t="s">
        <v>6531</v>
      </c>
      <c r="B3698" s="181">
        <v>2864</v>
      </c>
      <c r="C3698" s="180" t="s">
        <v>6532</v>
      </c>
      <c r="D3698" s="180" t="s">
        <v>6533</v>
      </c>
      <c r="E3698" s="180"/>
    </row>
    <row r="3699" spans="1:5" x14ac:dyDescent="0.25">
      <c r="A3699" s="180" t="s">
        <v>6531</v>
      </c>
      <c r="B3699" s="181">
        <v>2864</v>
      </c>
      <c r="C3699" s="180" t="s">
        <v>6534</v>
      </c>
      <c r="D3699" s="180" t="s">
        <v>6533</v>
      </c>
      <c r="E3699" s="180"/>
    </row>
    <row r="3700" spans="1:5" x14ac:dyDescent="0.25">
      <c r="A3700" s="180" t="s">
        <v>6531</v>
      </c>
      <c r="B3700" s="181">
        <v>2864</v>
      </c>
      <c r="C3700" s="180" t="s">
        <v>6533</v>
      </c>
      <c r="D3700" s="180"/>
      <c r="E3700" s="180"/>
    </row>
    <row r="3701" spans="1:5" x14ac:dyDescent="0.25">
      <c r="A3701" s="180" t="s">
        <v>6531</v>
      </c>
      <c r="B3701" s="181">
        <v>2864</v>
      </c>
      <c r="C3701" s="180" t="s">
        <v>6535</v>
      </c>
      <c r="D3701" s="180" t="s">
        <v>6533</v>
      </c>
      <c r="E3701" s="180"/>
    </row>
    <row r="3702" spans="1:5" x14ac:dyDescent="0.25">
      <c r="A3702" s="180" t="s">
        <v>6531</v>
      </c>
      <c r="B3702" s="181">
        <v>2864</v>
      </c>
      <c r="C3702" s="180" t="s">
        <v>6536</v>
      </c>
      <c r="D3702" s="180" t="s">
        <v>6533</v>
      </c>
      <c r="E3702" s="180"/>
    </row>
    <row r="3703" spans="1:5" x14ac:dyDescent="0.25">
      <c r="A3703" s="180" t="s">
        <v>6531</v>
      </c>
      <c r="B3703" s="181">
        <v>2864</v>
      </c>
      <c r="C3703" s="180" t="s">
        <v>6537</v>
      </c>
      <c r="D3703" s="180" t="s">
        <v>6533</v>
      </c>
      <c r="E3703" s="180"/>
    </row>
    <row r="3704" spans="1:5" x14ac:dyDescent="0.25">
      <c r="A3704" s="180" t="s">
        <v>6538</v>
      </c>
      <c r="B3704" s="181">
        <v>2865</v>
      </c>
      <c r="C3704" s="180" t="s">
        <v>6539</v>
      </c>
      <c r="D3704" s="180" t="s">
        <v>6540</v>
      </c>
      <c r="E3704" s="180"/>
    </row>
    <row r="3705" spans="1:5" x14ac:dyDescent="0.25">
      <c r="A3705" s="180" t="s">
        <v>6538</v>
      </c>
      <c r="B3705" s="181">
        <v>2865</v>
      </c>
      <c r="C3705" s="180" t="s">
        <v>6540</v>
      </c>
      <c r="D3705" s="180"/>
      <c r="E3705" s="180"/>
    </row>
    <row r="3706" spans="1:5" x14ac:dyDescent="0.25">
      <c r="A3706" s="180" t="s">
        <v>6538</v>
      </c>
      <c r="B3706" s="181">
        <v>2865</v>
      </c>
      <c r="C3706" s="180" t="s">
        <v>6541</v>
      </c>
      <c r="D3706" s="180" t="s">
        <v>6540</v>
      </c>
      <c r="E3706" s="180"/>
    </row>
    <row r="3707" spans="1:5" x14ac:dyDescent="0.25">
      <c r="A3707" s="180" t="s">
        <v>6538</v>
      </c>
      <c r="B3707" s="181">
        <v>2865</v>
      </c>
      <c r="C3707" s="180" t="s">
        <v>6542</v>
      </c>
      <c r="D3707" s="180" t="s">
        <v>6540</v>
      </c>
      <c r="E3707" s="180"/>
    </row>
    <row r="3708" spans="1:5" x14ac:dyDescent="0.25">
      <c r="A3708" s="180" t="s">
        <v>6543</v>
      </c>
      <c r="B3708" s="181">
        <v>2866</v>
      </c>
      <c r="C3708" s="180" t="s">
        <v>6544</v>
      </c>
      <c r="D3708" s="180" t="s">
        <v>6545</v>
      </c>
      <c r="E3708" s="180"/>
    </row>
    <row r="3709" spans="1:5" x14ac:dyDescent="0.25">
      <c r="A3709" s="180" t="s">
        <v>6543</v>
      </c>
      <c r="B3709" s="181">
        <v>2866</v>
      </c>
      <c r="C3709" s="180" t="s">
        <v>6546</v>
      </c>
      <c r="D3709" s="180" t="s">
        <v>6545</v>
      </c>
      <c r="E3709" s="180"/>
    </row>
    <row r="3710" spans="1:5" x14ac:dyDescent="0.25">
      <c r="A3710" s="180" t="s">
        <v>6543</v>
      </c>
      <c r="B3710" s="181">
        <v>2866</v>
      </c>
      <c r="C3710" s="180" t="s">
        <v>6545</v>
      </c>
      <c r="D3710" s="180"/>
      <c r="E3710" s="180"/>
    </row>
    <row r="3711" spans="1:5" x14ac:dyDescent="0.25">
      <c r="A3711" s="180" t="s">
        <v>6543</v>
      </c>
      <c r="B3711" s="181">
        <v>2866</v>
      </c>
      <c r="C3711" s="180" t="s">
        <v>6547</v>
      </c>
      <c r="D3711" s="180" t="s">
        <v>6545</v>
      </c>
      <c r="E3711" s="180"/>
    </row>
    <row r="3712" spans="1:5" x14ac:dyDescent="0.25">
      <c r="A3712" s="180" t="s">
        <v>6543</v>
      </c>
      <c r="B3712" s="181">
        <v>2866</v>
      </c>
      <c r="C3712" s="180" t="s">
        <v>6548</v>
      </c>
      <c r="D3712" s="180" t="s">
        <v>6545</v>
      </c>
      <c r="E3712" s="180"/>
    </row>
    <row r="3713" spans="1:5" x14ac:dyDescent="0.25">
      <c r="A3713" s="180" t="s">
        <v>6543</v>
      </c>
      <c r="B3713" s="181">
        <v>2866</v>
      </c>
      <c r="C3713" s="180" t="s">
        <v>6549</v>
      </c>
      <c r="D3713" s="180" t="s">
        <v>6545</v>
      </c>
      <c r="E3713" s="180"/>
    </row>
    <row r="3714" spans="1:5" x14ac:dyDescent="0.25">
      <c r="A3714" s="180" t="s">
        <v>6543</v>
      </c>
      <c r="B3714" s="181">
        <v>2866</v>
      </c>
      <c r="C3714" s="180" t="s">
        <v>6550</v>
      </c>
      <c r="D3714" s="180" t="s">
        <v>6545</v>
      </c>
      <c r="E3714" s="180"/>
    </row>
    <row r="3715" spans="1:5" x14ac:dyDescent="0.25">
      <c r="A3715" s="180" t="s">
        <v>6551</v>
      </c>
      <c r="B3715" s="181">
        <v>2867</v>
      </c>
      <c r="C3715" s="180" t="s">
        <v>6552</v>
      </c>
      <c r="D3715" s="180" t="s">
        <v>6553</v>
      </c>
      <c r="E3715" s="180"/>
    </row>
    <row r="3716" spans="1:5" x14ac:dyDescent="0.25">
      <c r="A3716" s="180" t="s">
        <v>6551</v>
      </c>
      <c r="B3716" s="181">
        <v>2867</v>
      </c>
      <c r="C3716" s="180" t="s">
        <v>6553</v>
      </c>
      <c r="D3716" s="180"/>
      <c r="E3716" s="180"/>
    </row>
    <row r="3717" spans="1:5" x14ac:dyDescent="0.25">
      <c r="A3717" s="180" t="s">
        <v>6551</v>
      </c>
      <c r="B3717" s="181">
        <v>2867</v>
      </c>
      <c r="C3717" s="180" t="s">
        <v>6554</v>
      </c>
      <c r="D3717" s="180" t="s">
        <v>6553</v>
      </c>
      <c r="E3717" s="180"/>
    </row>
    <row r="3718" spans="1:5" x14ac:dyDescent="0.25">
      <c r="A3718" s="180" t="s">
        <v>6551</v>
      </c>
      <c r="B3718" s="181">
        <v>2867</v>
      </c>
      <c r="C3718" s="180" t="s">
        <v>6555</v>
      </c>
      <c r="D3718" s="180" t="s">
        <v>6553</v>
      </c>
      <c r="E3718" s="180"/>
    </row>
    <row r="3719" spans="1:5" x14ac:dyDescent="0.25">
      <c r="A3719" s="180" t="s">
        <v>6551</v>
      </c>
      <c r="B3719" s="181">
        <v>2867</v>
      </c>
      <c r="C3719" s="180" t="s">
        <v>6556</v>
      </c>
      <c r="D3719" s="180" t="s">
        <v>6553</v>
      </c>
      <c r="E3719" s="180"/>
    </row>
    <row r="3720" spans="1:5" x14ac:dyDescent="0.25">
      <c r="A3720" s="180" t="s">
        <v>6551</v>
      </c>
      <c r="B3720" s="181">
        <v>2867</v>
      </c>
      <c r="C3720" s="180" t="s">
        <v>6557</v>
      </c>
      <c r="D3720" s="180" t="s">
        <v>6553</v>
      </c>
      <c r="E3720" s="180"/>
    </row>
    <row r="3721" spans="1:5" x14ac:dyDescent="0.25">
      <c r="A3721" s="180" t="s">
        <v>6558</v>
      </c>
      <c r="B3721" s="181">
        <v>2868</v>
      </c>
      <c r="C3721" s="180" t="s">
        <v>6559</v>
      </c>
      <c r="D3721" s="180" t="s">
        <v>6560</v>
      </c>
      <c r="E3721" s="180"/>
    </row>
    <row r="3722" spans="1:5" x14ac:dyDescent="0.25">
      <c r="A3722" s="180" t="s">
        <v>6558</v>
      </c>
      <c r="B3722" s="181">
        <v>2868</v>
      </c>
      <c r="C3722" s="180" t="s">
        <v>6561</v>
      </c>
      <c r="D3722" s="180" t="s">
        <v>6560</v>
      </c>
      <c r="E3722" s="180"/>
    </row>
    <row r="3723" spans="1:5" x14ac:dyDescent="0.25">
      <c r="A3723" s="180" t="s">
        <v>6558</v>
      </c>
      <c r="B3723" s="181">
        <v>2868</v>
      </c>
      <c r="C3723" s="180" t="s">
        <v>6562</v>
      </c>
      <c r="D3723" s="180" t="s">
        <v>6560</v>
      </c>
      <c r="E3723" s="180"/>
    </row>
    <row r="3724" spans="1:5" x14ac:dyDescent="0.25">
      <c r="A3724" s="180" t="s">
        <v>6558</v>
      </c>
      <c r="B3724" s="181">
        <v>2868</v>
      </c>
      <c r="C3724" s="180" t="s">
        <v>6560</v>
      </c>
      <c r="D3724" s="180"/>
      <c r="E3724" s="180"/>
    </row>
    <row r="3725" spans="1:5" x14ac:dyDescent="0.25">
      <c r="A3725" s="180" t="s">
        <v>6558</v>
      </c>
      <c r="B3725" s="181">
        <v>2868</v>
      </c>
      <c r="C3725" s="180" t="s">
        <v>6563</v>
      </c>
      <c r="D3725" s="180" t="s">
        <v>6560</v>
      </c>
      <c r="E3725" s="180"/>
    </row>
    <row r="3726" spans="1:5" x14ac:dyDescent="0.25">
      <c r="A3726" s="180" t="s">
        <v>6558</v>
      </c>
      <c r="B3726" s="181">
        <v>2868</v>
      </c>
      <c r="C3726" s="180" t="s">
        <v>6564</v>
      </c>
      <c r="D3726" s="180" t="s">
        <v>6560</v>
      </c>
      <c r="E3726" s="180"/>
    </row>
    <row r="3727" spans="1:5" x14ac:dyDescent="0.25">
      <c r="A3727" s="180" t="s">
        <v>6558</v>
      </c>
      <c r="B3727" s="181">
        <v>2868</v>
      </c>
      <c r="C3727" s="180" t="s">
        <v>6565</v>
      </c>
      <c r="D3727" s="180" t="s">
        <v>6560</v>
      </c>
      <c r="E3727" s="180"/>
    </row>
    <row r="3728" spans="1:5" x14ac:dyDescent="0.25">
      <c r="A3728" s="180" t="s">
        <v>6566</v>
      </c>
      <c r="B3728" s="181">
        <v>2869</v>
      </c>
      <c r="C3728" s="180" t="s">
        <v>6567</v>
      </c>
      <c r="D3728" s="180" t="s">
        <v>6568</v>
      </c>
      <c r="E3728" s="180"/>
    </row>
    <row r="3729" spans="1:5" x14ac:dyDescent="0.25">
      <c r="A3729" s="180" t="s">
        <v>6566</v>
      </c>
      <c r="B3729" s="181">
        <v>2869</v>
      </c>
      <c r="C3729" s="180" t="s">
        <v>6569</v>
      </c>
      <c r="D3729" s="180" t="s">
        <v>6568</v>
      </c>
      <c r="E3729" s="180"/>
    </row>
    <row r="3730" spans="1:5" x14ac:dyDescent="0.25">
      <c r="A3730" s="180" t="s">
        <v>6566</v>
      </c>
      <c r="B3730" s="181">
        <v>2869</v>
      </c>
      <c r="C3730" s="180" t="s">
        <v>6570</v>
      </c>
      <c r="D3730" s="180" t="s">
        <v>6568</v>
      </c>
      <c r="E3730" s="180"/>
    </row>
    <row r="3731" spans="1:5" x14ac:dyDescent="0.25">
      <c r="A3731" s="180" t="s">
        <v>6566</v>
      </c>
      <c r="B3731" s="181">
        <v>2869</v>
      </c>
      <c r="C3731" s="180" t="s">
        <v>6568</v>
      </c>
      <c r="D3731" s="180"/>
      <c r="E3731" s="180"/>
    </row>
    <row r="3732" spans="1:5" x14ac:dyDescent="0.25">
      <c r="A3732" s="180" t="s">
        <v>6566</v>
      </c>
      <c r="B3732" s="181">
        <v>2869</v>
      </c>
      <c r="C3732" s="180" t="s">
        <v>6571</v>
      </c>
      <c r="D3732" s="180" t="s">
        <v>6568</v>
      </c>
      <c r="E3732" s="180"/>
    </row>
    <row r="3733" spans="1:5" x14ac:dyDescent="0.25">
      <c r="A3733" s="180" t="s">
        <v>6566</v>
      </c>
      <c r="B3733" s="181">
        <v>2869</v>
      </c>
      <c r="C3733" s="180" t="s">
        <v>6572</v>
      </c>
      <c r="D3733" s="180" t="s">
        <v>6568</v>
      </c>
      <c r="E3733" s="180"/>
    </row>
    <row r="3734" spans="1:5" x14ac:dyDescent="0.25">
      <c r="A3734" s="180" t="s">
        <v>6566</v>
      </c>
      <c r="B3734" s="181">
        <v>2869</v>
      </c>
      <c r="C3734" s="180" t="s">
        <v>6573</v>
      </c>
      <c r="D3734" s="180" t="s">
        <v>6568</v>
      </c>
      <c r="E3734" s="180"/>
    </row>
    <row r="3735" spans="1:5" x14ac:dyDescent="0.25">
      <c r="A3735" s="180" t="s">
        <v>6574</v>
      </c>
      <c r="B3735" s="181">
        <v>2870</v>
      </c>
      <c r="C3735" s="180" t="s">
        <v>6575</v>
      </c>
      <c r="D3735" s="180" t="s">
        <v>6576</v>
      </c>
      <c r="E3735" s="180"/>
    </row>
    <row r="3736" spans="1:5" x14ac:dyDescent="0.25">
      <c r="A3736" s="180" t="s">
        <v>6574</v>
      </c>
      <c r="B3736" s="181">
        <v>2870</v>
      </c>
      <c r="C3736" s="180" t="s">
        <v>6577</v>
      </c>
      <c r="D3736" s="180" t="s">
        <v>6576</v>
      </c>
      <c r="E3736" s="180"/>
    </row>
    <row r="3737" spans="1:5" x14ac:dyDescent="0.25">
      <c r="A3737" s="180" t="s">
        <v>6574</v>
      </c>
      <c r="B3737" s="181">
        <v>2870</v>
      </c>
      <c r="C3737" s="180" t="s">
        <v>6578</v>
      </c>
      <c r="D3737" s="180" t="s">
        <v>6576</v>
      </c>
      <c r="E3737" s="180"/>
    </row>
    <row r="3738" spans="1:5" x14ac:dyDescent="0.25">
      <c r="A3738" s="180" t="s">
        <v>6574</v>
      </c>
      <c r="B3738" s="181">
        <v>2870</v>
      </c>
      <c r="C3738" s="180" t="s">
        <v>6576</v>
      </c>
      <c r="D3738" s="180"/>
      <c r="E3738" s="180"/>
    </row>
    <row r="3739" spans="1:5" x14ac:dyDescent="0.25">
      <c r="A3739" s="180" t="s">
        <v>6574</v>
      </c>
      <c r="B3739" s="181">
        <v>2870</v>
      </c>
      <c r="C3739" s="180" t="s">
        <v>6579</v>
      </c>
      <c r="D3739" s="180" t="s">
        <v>6576</v>
      </c>
      <c r="E3739" s="180"/>
    </row>
    <row r="3740" spans="1:5" x14ac:dyDescent="0.25">
      <c r="A3740" s="180" t="s">
        <v>6574</v>
      </c>
      <c r="B3740" s="181">
        <v>2870</v>
      </c>
      <c r="C3740" s="180" t="s">
        <v>6580</v>
      </c>
      <c r="D3740" s="180" t="s">
        <v>6576</v>
      </c>
      <c r="E3740" s="180"/>
    </row>
    <row r="3741" spans="1:5" x14ac:dyDescent="0.25">
      <c r="A3741" s="180" t="s">
        <v>6574</v>
      </c>
      <c r="B3741" s="181">
        <v>2870</v>
      </c>
      <c r="C3741" s="180" t="s">
        <v>6581</v>
      </c>
      <c r="D3741" s="180" t="s">
        <v>6576</v>
      </c>
      <c r="E3741" s="180"/>
    </row>
    <row r="3742" spans="1:5" x14ac:dyDescent="0.25">
      <c r="A3742" s="180" t="s">
        <v>6574</v>
      </c>
      <c r="B3742" s="181">
        <v>2870</v>
      </c>
      <c r="C3742" s="180" t="s">
        <v>6582</v>
      </c>
      <c r="D3742" s="180" t="s">
        <v>6576</v>
      </c>
      <c r="E3742" s="180"/>
    </row>
    <row r="3743" spans="1:5" x14ac:dyDescent="0.25">
      <c r="A3743" s="180" t="s">
        <v>6574</v>
      </c>
      <c r="B3743" s="181">
        <v>2870</v>
      </c>
      <c r="C3743" s="180" t="s">
        <v>6583</v>
      </c>
      <c r="D3743" s="180" t="s">
        <v>6576</v>
      </c>
      <c r="E3743" s="180"/>
    </row>
    <row r="3744" spans="1:5" x14ac:dyDescent="0.25">
      <c r="A3744" s="180" t="s">
        <v>6584</v>
      </c>
      <c r="B3744" s="181">
        <v>2871</v>
      </c>
      <c r="C3744" s="180" t="s">
        <v>6585</v>
      </c>
      <c r="D3744" s="180" t="s">
        <v>6586</v>
      </c>
      <c r="E3744" s="180"/>
    </row>
    <row r="3745" spans="1:5" x14ac:dyDescent="0.25">
      <c r="A3745" s="180" t="s">
        <v>6584</v>
      </c>
      <c r="B3745" s="181">
        <v>2871</v>
      </c>
      <c r="C3745" s="180" t="s">
        <v>6587</v>
      </c>
      <c r="D3745" s="180" t="s">
        <v>6586</v>
      </c>
      <c r="E3745" s="180"/>
    </row>
    <row r="3746" spans="1:5" x14ac:dyDescent="0.25">
      <c r="A3746" s="180" t="s">
        <v>6584</v>
      </c>
      <c r="B3746" s="181">
        <v>2871</v>
      </c>
      <c r="C3746" s="180" t="s">
        <v>6588</v>
      </c>
      <c r="D3746" s="180" t="s">
        <v>6586</v>
      </c>
      <c r="E3746" s="180"/>
    </row>
    <row r="3747" spans="1:5" x14ac:dyDescent="0.25">
      <c r="A3747" s="180" t="s">
        <v>6584</v>
      </c>
      <c r="B3747" s="181">
        <v>2871</v>
      </c>
      <c r="C3747" s="180" t="s">
        <v>6586</v>
      </c>
      <c r="D3747" s="180"/>
      <c r="E3747" s="180"/>
    </row>
    <row r="3748" spans="1:5" x14ac:dyDescent="0.25">
      <c r="A3748" s="180" t="s">
        <v>6584</v>
      </c>
      <c r="B3748" s="181">
        <v>2871</v>
      </c>
      <c r="C3748" s="180" t="s">
        <v>6589</v>
      </c>
      <c r="D3748" s="180" t="s">
        <v>6586</v>
      </c>
      <c r="E3748" s="180"/>
    </row>
    <row r="3749" spans="1:5" x14ac:dyDescent="0.25">
      <c r="A3749" s="180" t="s">
        <v>6584</v>
      </c>
      <c r="B3749" s="181">
        <v>2871</v>
      </c>
      <c r="C3749" s="180" t="s">
        <v>6590</v>
      </c>
      <c r="D3749" s="180" t="s">
        <v>6586</v>
      </c>
      <c r="E3749" s="180"/>
    </row>
    <row r="3750" spans="1:5" x14ac:dyDescent="0.25">
      <c r="A3750" s="180" t="s">
        <v>6584</v>
      </c>
      <c r="B3750" s="181">
        <v>2871</v>
      </c>
      <c r="C3750" s="180" t="s">
        <v>6591</v>
      </c>
      <c r="D3750" s="180" t="s">
        <v>6586</v>
      </c>
      <c r="E3750" s="180"/>
    </row>
    <row r="3751" spans="1:5" x14ac:dyDescent="0.25">
      <c r="A3751" s="180" t="s">
        <v>6584</v>
      </c>
      <c r="B3751" s="181">
        <v>2871</v>
      </c>
      <c r="C3751" s="180" t="s">
        <v>6592</v>
      </c>
      <c r="D3751" s="180" t="s">
        <v>6586</v>
      </c>
      <c r="E3751" s="180"/>
    </row>
    <row r="3752" spans="1:5" x14ac:dyDescent="0.25">
      <c r="A3752" s="180" t="s">
        <v>6593</v>
      </c>
      <c r="B3752" s="181">
        <v>2872</v>
      </c>
      <c r="C3752" s="180" t="s">
        <v>6594</v>
      </c>
      <c r="D3752" s="180" t="s">
        <v>6595</v>
      </c>
      <c r="E3752" s="180"/>
    </row>
    <row r="3753" spans="1:5" x14ac:dyDescent="0.25">
      <c r="A3753" s="180" t="s">
        <v>6593</v>
      </c>
      <c r="B3753" s="181">
        <v>2872</v>
      </c>
      <c r="C3753" s="180" t="s">
        <v>6596</v>
      </c>
      <c r="D3753" s="180" t="s">
        <v>6595</v>
      </c>
      <c r="E3753" s="180"/>
    </row>
    <row r="3754" spans="1:5" x14ac:dyDescent="0.25">
      <c r="A3754" s="180" t="s">
        <v>6593</v>
      </c>
      <c r="B3754" s="181">
        <v>2872</v>
      </c>
      <c r="C3754" s="180" t="s">
        <v>6595</v>
      </c>
      <c r="D3754" s="180"/>
      <c r="E3754" s="180"/>
    </row>
    <row r="3755" spans="1:5" x14ac:dyDescent="0.25">
      <c r="A3755" s="180" t="s">
        <v>6593</v>
      </c>
      <c r="B3755" s="181">
        <v>2872</v>
      </c>
      <c r="C3755" s="180" t="s">
        <v>6597</v>
      </c>
      <c r="D3755" s="180" t="s">
        <v>6595</v>
      </c>
      <c r="E3755" s="180"/>
    </row>
    <row r="3756" spans="1:5" x14ac:dyDescent="0.25">
      <c r="A3756" s="180" t="s">
        <v>6593</v>
      </c>
      <c r="B3756" s="181">
        <v>2872</v>
      </c>
      <c r="C3756" s="180" t="s">
        <v>6598</v>
      </c>
      <c r="D3756" s="180" t="s">
        <v>6595</v>
      </c>
      <c r="E3756" s="180"/>
    </row>
    <row r="3757" spans="1:5" x14ac:dyDescent="0.25">
      <c r="A3757" s="180" t="s">
        <v>6593</v>
      </c>
      <c r="B3757" s="181">
        <v>2872</v>
      </c>
      <c r="C3757" s="180" t="s">
        <v>6599</v>
      </c>
      <c r="D3757" s="180" t="s">
        <v>6595</v>
      </c>
      <c r="E3757" s="180"/>
    </row>
    <row r="3758" spans="1:5" x14ac:dyDescent="0.25">
      <c r="A3758" s="180" t="s">
        <v>6600</v>
      </c>
      <c r="B3758" s="181">
        <v>2873</v>
      </c>
      <c r="C3758" s="180" t="s">
        <v>6601</v>
      </c>
      <c r="D3758" s="180" t="s">
        <v>6602</v>
      </c>
      <c r="E3758" s="180"/>
    </row>
    <row r="3759" spans="1:5" x14ac:dyDescent="0.25">
      <c r="A3759" s="180" t="s">
        <v>6600</v>
      </c>
      <c r="B3759" s="181">
        <v>2873</v>
      </c>
      <c r="C3759" s="180" t="s">
        <v>6603</v>
      </c>
      <c r="D3759" s="180" t="s">
        <v>6602</v>
      </c>
      <c r="E3759" s="180"/>
    </row>
    <row r="3760" spans="1:5" x14ac:dyDescent="0.25">
      <c r="A3760" s="180" t="s">
        <v>6600</v>
      </c>
      <c r="B3760" s="181">
        <v>2873</v>
      </c>
      <c r="C3760" s="180" t="s">
        <v>6604</v>
      </c>
      <c r="D3760" s="180" t="s">
        <v>6602</v>
      </c>
      <c r="E3760" s="180"/>
    </row>
    <row r="3761" spans="1:5" x14ac:dyDescent="0.25">
      <c r="A3761" s="180" t="s">
        <v>6600</v>
      </c>
      <c r="B3761" s="181">
        <v>2873</v>
      </c>
      <c r="C3761" s="180" t="s">
        <v>6602</v>
      </c>
      <c r="D3761" s="180"/>
      <c r="E3761" s="180"/>
    </row>
    <row r="3762" spans="1:5" x14ac:dyDescent="0.25">
      <c r="A3762" s="180" t="s">
        <v>6600</v>
      </c>
      <c r="B3762" s="181">
        <v>2873</v>
      </c>
      <c r="C3762" s="180" t="s">
        <v>6605</v>
      </c>
      <c r="D3762" s="180" t="s">
        <v>6602</v>
      </c>
      <c r="E3762" s="180"/>
    </row>
    <row r="3763" spans="1:5" x14ac:dyDescent="0.25">
      <c r="A3763" s="180" t="s">
        <v>6600</v>
      </c>
      <c r="B3763" s="181">
        <v>2873</v>
      </c>
      <c r="C3763" s="180" t="s">
        <v>6606</v>
      </c>
      <c r="D3763" s="180" t="s">
        <v>6602</v>
      </c>
      <c r="E3763" s="180"/>
    </row>
    <row r="3764" spans="1:5" x14ac:dyDescent="0.25">
      <c r="A3764" s="180" t="s">
        <v>6600</v>
      </c>
      <c r="B3764" s="181">
        <v>2873</v>
      </c>
      <c r="C3764" s="180" t="s">
        <v>6607</v>
      </c>
      <c r="D3764" s="180" t="s">
        <v>6602</v>
      </c>
      <c r="E3764" s="180"/>
    </row>
    <row r="3765" spans="1:5" x14ac:dyDescent="0.25">
      <c r="A3765" s="180" t="s">
        <v>6608</v>
      </c>
      <c r="B3765" s="181">
        <v>2874</v>
      </c>
      <c r="C3765" s="180" t="s">
        <v>6609</v>
      </c>
      <c r="D3765" s="180" t="s">
        <v>6610</v>
      </c>
      <c r="E3765" s="180"/>
    </row>
    <row r="3766" spans="1:5" x14ac:dyDescent="0.25">
      <c r="A3766" s="180" t="s">
        <v>6608</v>
      </c>
      <c r="B3766" s="181">
        <v>2874</v>
      </c>
      <c r="C3766" s="180" t="s">
        <v>6611</v>
      </c>
      <c r="D3766" s="180" t="s">
        <v>6610</v>
      </c>
      <c r="E3766" s="180"/>
    </row>
    <row r="3767" spans="1:5" x14ac:dyDescent="0.25">
      <c r="A3767" s="180" t="s">
        <v>6608</v>
      </c>
      <c r="B3767" s="181">
        <v>2874</v>
      </c>
      <c r="C3767" s="180" t="s">
        <v>6612</v>
      </c>
      <c r="D3767" s="180" t="s">
        <v>6610</v>
      </c>
      <c r="E3767" s="180"/>
    </row>
    <row r="3768" spans="1:5" x14ac:dyDescent="0.25">
      <c r="A3768" s="180" t="s">
        <v>6608</v>
      </c>
      <c r="B3768" s="181">
        <v>2874</v>
      </c>
      <c r="C3768" s="180" t="s">
        <v>6613</v>
      </c>
      <c r="D3768" s="180" t="s">
        <v>6610</v>
      </c>
      <c r="E3768" s="180"/>
    </row>
    <row r="3769" spans="1:5" x14ac:dyDescent="0.25">
      <c r="A3769" s="180" t="s">
        <v>6608</v>
      </c>
      <c r="B3769" s="181">
        <v>2874</v>
      </c>
      <c r="C3769" s="180" t="s">
        <v>6610</v>
      </c>
      <c r="D3769" s="180"/>
      <c r="E3769" s="180"/>
    </row>
    <row r="3770" spans="1:5" x14ac:dyDescent="0.25">
      <c r="A3770" s="180" t="s">
        <v>6608</v>
      </c>
      <c r="B3770" s="181">
        <v>2874</v>
      </c>
      <c r="C3770" s="180" t="s">
        <v>6614</v>
      </c>
      <c r="D3770" s="180" t="s">
        <v>6610</v>
      </c>
      <c r="E3770" s="180"/>
    </row>
    <row r="3771" spans="1:5" x14ac:dyDescent="0.25">
      <c r="A3771" s="180" t="s">
        <v>6608</v>
      </c>
      <c r="B3771" s="181">
        <v>2874</v>
      </c>
      <c r="C3771" s="180" t="s">
        <v>6615</v>
      </c>
      <c r="D3771" s="180" t="s">
        <v>6610</v>
      </c>
      <c r="E3771" s="180"/>
    </row>
    <row r="3772" spans="1:5" x14ac:dyDescent="0.25">
      <c r="A3772" s="180" t="s">
        <v>6608</v>
      </c>
      <c r="B3772" s="181">
        <v>2874</v>
      </c>
      <c r="C3772" s="180" t="s">
        <v>6616</v>
      </c>
      <c r="D3772" s="180" t="s">
        <v>6610</v>
      </c>
      <c r="E3772" s="180"/>
    </row>
    <row r="3773" spans="1:5" x14ac:dyDescent="0.25">
      <c r="A3773" s="180" t="s">
        <v>6617</v>
      </c>
      <c r="B3773" s="181">
        <v>2875</v>
      </c>
      <c r="C3773" s="180" t="s">
        <v>6618</v>
      </c>
      <c r="D3773" s="180" t="s">
        <v>6619</v>
      </c>
      <c r="E3773" s="180"/>
    </row>
    <row r="3774" spans="1:5" x14ac:dyDescent="0.25">
      <c r="A3774" s="180" t="s">
        <v>6617</v>
      </c>
      <c r="B3774" s="181">
        <v>2875</v>
      </c>
      <c r="C3774" s="180" t="s">
        <v>6620</v>
      </c>
      <c r="D3774" s="180" t="s">
        <v>6619</v>
      </c>
      <c r="E3774" s="180"/>
    </row>
    <row r="3775" spans="1:5" x14ac:dyDescent="0.25">
      <c r="A3775" s="180" t="s">
        <v>6617</v>
      </c>
      <c r="B3775" s="181">
        <v>2875</v>
      </c>
      <c r="C3775" s="180" t="s">
        <v>6621</v>
      </c>
      <c r="D3775" s="180" t="s">
        <v>6619</v>
      </c>
      <c r="E3775" s="180"/>
    </row>
    <row r="3776" spans="1:5" x14ac:dyDescent="0.25">
      <c r="A3776" s="180" t="s">
        <v>6617</v>
      </c>
      <c r="B3776" s="181">
        <v>2875</v>
      </c>
      <c r="C3776" s="180" t="s">
        <v>6619</v>
      </c>
      <c r="D3776" s="180"/>
      <c r="E3776" s="180"/>
    </row>
    <row r="3777" spans="1:5" x14ac:dyDescent="0.25">
      <c r="A3777" s="180" t="s">
        <v>6622</v>
      </c>
      <c r="B3777" s="181">
        <v>2876</v>
      </c>
      <c r="C3777" s="180" t="s">
        <v>6623</v>
      </c>
      <c r="D3777" s="180" t="s">
        <v>6624</v>
      </c>
      <c r="E3777" s="180"/>
    </row>
    <row r="3778" spans="1:5" x14ac:dyDescent="0.25">
      <c r="A3778" s="180" t="s">
        <v>6622</v>
      </c>
      <c r="B3778" s="181">
        <v>2876</v>
      </c>
      <c r="C3778" s="180" t="s">
        <v>6625</v>
      </c>
      <c r="D3778" s="180" t="s">
        <v>6624</v>
      </c>
      <c r="E3778" s="180"/>
    </row>
    <row r="3779" spans="1:5" x14ac:dyDescent="0.25">
      <c r="A3779" s="180" t="s">
        <v>6622</v>
      </c>
      <c r="B3779" s="181">
        <v>2876</v>
      </c>
      <c r="C3779" s="180" t="s">
        <v>6626</v>
      </c>
      <c r="D3779" s="180" t="s">
        <v>6624</v>
      </c>
      <c r="E3779" s="180"/>
    </row>
    <row r="3780" spans="1:5" x14ac:dyDescent="0.25">
      <c r="A3780" s="180" t="s">
        <v>6622</v>
      </c>
      <c r="B3780" s="181">
        <v>2876</v>
      </c>
      <c r="C3780" s="180" t="s">
        <v>6627</v>
      </c>
      <c r="D3780" s="180" t="s">
        <v>6624</v>
      </c>
      <c r="E3780" s="180"/>
    </row>
    <row r="3781" spans="1:5" x14ac:dyDescent="0.25">
      <c r="A3781" s="180" t="s">
        <v>6622</v>
      </c>
      <c r="B3781" s="181">
        <v>2876</v>
      </c>
      <c r="C3781" s="180" t="s">
        <v>6628</v>
      </c>
      <c r="D3781" s="180" t="s">
        <v>6624</v>
      </c>
      <c r="E3781" s="180"/>
    </row>
    <row r="3782" spans="1:5" x14ac:dyDescent="0.25">
      <c r="A3782" s="180" t="s">
        <v>6622</v>
      </c>
      <c r="B3782" s="181">
        <v>2876</v>
      </c>
      <c r="C3782" s="180" t="s">
        <v>6624</v>
      </c>
      <c r="D3782" s="180"/>
      <c r="E3782" s="180"/>
    </row>
    <row r="3783" spans="1:5" x14ac:dyDescent="0.25">
      <c r="A3783" s="180" t="s">
        <v>6622</v>
      </c>
      <c r="B3783" s="181">
        <v>2876</v>
      </c>
      <c r="C3783" s="180" t="s">
        <v>6629</v>
      </c>
      <c r="D3783" s="180" t="s">
        <v>6624</v>
      </c>
      <c r="E3783" s="180"/>
    </row>
    <row r="3784" spans="1:5" x14ac:dyDescent="0.25">
      <c r="A3784" s="180" t="s">
        <v>6622</v>
      </c>
      <c r="B3784" s="181">
        <v>2876</v>
      </c>
      <c r="C3784" s="180" t="s">
        <v>6630</v>
      </c>
      <c r="D3784" s="180" t="s">
        <v>6624</v>
      </c>
      <c r="E3784" s="180"/>
    </row>
    <row r="3785" spans="1:5" x14ac:dyDescent="0.25">
      <c r="A3785" s="180" t="s">
        <v>6622</v>
      </c>
      <c r="B3785" s="181">
        <v>2876</v>
      </c>
      <c r="C3785" s="180" t="s">
        <v>6631</v>
      </c>
      <c r="D3785" s="180" t="s">
        <v>6624</v>
      </c>
      <c r="E3785" s="180"/>
    </row>
    <row r="3786" spans="1:5" x14ac:dyDescent="0.25">
      <c r="A3786" s="180" t="s">
        <v>6622</v>
      </c>
      <c r="B3786" s="181">
        <v>2876</v>
      </c>
      <c r="C3786" s="180" t="s">
        <v>6632</v>
      </c>
      <c r="D3786" s="180" t="s">
        <v>6624</v>
      </c>
      <c r="E3786" s="180"/>
    </row>
    <row r="3787" spans="1:5" x14ac:dyDescent="0.25">
      <c r="A3787" s="180" t="s">
        <v>6633</v>
      </c>
      <c r="B3787" s="181">
        <v>2877</v>
      </c>
      <c r="C3787" s="180" t="s">
        <v>6634</v>
      </c>
      <c r="D3787" s="180" t="s">
        <v>6635</v>
      </c>
      <c r="E3787" s="180"/>
    </row>
    <row r="3788" spans="1:5" x14ac:dyDescent="0.25">
      <c r="A3788" s="180" t="s">
        <v>6633</v>
      </c>
      <c r="B3788" s="181">
        <v>2877</v>
      </c>
      <c r="C3788" s="180" t="s">
        <v>6636</v>
      </c>
      <c r="D3788" s="180" t="s">
        <v>6635</v>
      </c>
      <c r="E3788" s="180"/>
    </row>
    <row r="3789" spans="1:5" x14ac:dyDescent="0.25">
      <c r="A3789" s="180" t="s">
        <v>6633</v>
      </c>
      <c r="B3789" s="181">
        <v>2877</v>
      </c>
      <c r="C3789" s="180" t="s">
        <v>6637</v>
      </c>
      <c r="D3789" s="180" t="s">
        <v>6635</v>
      </c>
      <c r="E3789" s="180"/>
    </row>
    <row r="3790" spans="1:5" x14ac:dyDescent="0.25">
      <c r="A3790" s="180" t="s">
        <v>6633</v>
      </c>
      <c r="B3790" s="181">
        <v>2877</v>
      </c>
      <c r="C3790" s="180" t="s">
        <v>6638</v>
      </c>
      <c r="D3790" s="180" t="s">
        <v>6635</v>
      </c>
      <c r="E3790" s="180"/>
    </row>
    <row r="3791" spans="1:5" x14ac:dyDescent="0.25">
      <c r="A3791" s="180" t="s">
        <v>6633</v>
      </c>
      <c r="B3791" s="181">
        <v>2877</v>
      </c>
      <c r="C3791" s="180" t="s">
        <v>6635</v>
      </c>
      <c r="D3791" s="180"/>
      <c r="E3791" s="180"/>
    </row>
    <row r="3792" spans="1:5" x14ac:dyDescent="0.25">
      <c r="A3792" s="180" t="s">
        <v>6639</v>
      </c>
      <c r="B3792" s="181">
        <v>2878</v>
      </c>
      <c r="C3792" s="180" t="s">
        <v>6640</v>
      </c>
      <c r="D3792" s="180" t="s">
        <v>6641</v>
      </c>
      <c r="E3792" s="180"/>
    </row>
    <row r="3793" spans="1:5" x14ac:dyDescent="0.25">
      <c r="A3793" s="180" t="s">
        <v>6639</v>
      </c>
      <c r="B3793" s="181">
        <v>2878</v>
      </c>
      <c r="C3793" s="180" t="s">
        <v>6642</v>
      </c>
      <c r="D3793" s="180" t="s">
        <v>6641</v>
      </c>
      <c r="E3793" s="180"/>
    </row>
    <row r="3794" spans="1:5" x14ac:dyDescent="0.25">
      <c r="A3794" s="180" t="s">
        <v>6639</v>
      </c>
      <c r="B3794" s="181">
        <v>2878</v>
      </c>
      <c r="C3794" s="180" t="s">
        <v>6641</v>
      </c>
      <c r="D3794" s="180"/>
      <c r="E3794" s="180"/>
    </row>
    <row r="3795" spans="1:5" x14ac:dyDescent="0.25">
      <c r="A3795" s="180" t="s">
        <v>6639</v>
      </c>
      <c r="B3795" s="181">
        <v>2878</v>
      </c>
      <c r="C3795" s="180" t="s">
        <v>6643</v>
      </c>
      <c r="D3795" s="180" t="s">
        <v>6641</v>
      </c>
      <c r="E3795" s="180"/>
    </row>
    <row r="3796" spans="1:5" x14ac:dyDescent="0.25">
      <c r="A3796" s="180" t="s">
        <v>6644</v>
      </c>
      <c r="B3796" s="181">
        <v>2879</v>
      </c>
      <c r="C3796" s="180" t="s">
        <v>6645</v>
      </c>
      <c r="D3796" s="180" t="s">
        <v>6646</v>
      </c>
      <c r="E3796" s="180"/>
    </row>
    <row r="3797" spans="1:5" x14ac:dyDescent="0.25">
      <c r="A3797" s="180" t="s">
        <v>6644</v>
      </c>
      <c r="B3797" s="181">
        <v>2879</v>
      </c>
      <c r="C3797" s="180" t="s">
        <v>6647</v>
      </c>
      <c r="D3797" s="180" t="s">
        <v>6646</v>
      </c>
      <c r="E3797" s="180"/>
    </row>
    <row r="3798" spans="1:5" x14ac:dyDescent="0.25">
      <c r="A3798" s="180" t="s">
        <v>6644</v>
      </c>
      <c r="B3798" s="181">
        <v>2879</v>
      </c>
      <c r="C3798" s="180" t="s">
        <v>6646</v>
      </c>
      <c r="D3798" s="180"/>
      <c r="E3798" s="180"/>
    </row>
    <row r="3799" spans="1:5" x14ac:dyDescent="0.25">
      <c r="A3799" s="180" t="s">
        <v>6644</v>
      </c>
      <c r="B3799" s="181">
        <v>2879</v>
      </c>
      <c r="C3799" s="180" t="s">
        <v>6648</v>
      </c>
      <c r="D3799" s="180" t="s">
        <v>6646</v>
      </c>
      <c r="E3799" s="180"/>
    </row>
    <row r="3800" spans="1:5" x14ac:dyDescent="0.25">
      <c r="A3800" s="180" t="s">
        <v>6649</v>
      </c>
      <c r="B3800" s="181">
        <v>2880</v>
      </c>
      <c r="C3800" s="180" t="s">
        <v>6650</v>
      </c>
      <c r="D3800" s="180" t="s">
        <v>6651</v>
      </c>
      <c r="E3800" s="180"/>
    </row>
    <row r="3801" spans="1:5" x14ac:dyDescent="0.25">
      <c r="A3801" s="180" t="s">
        <v>6649</v>
      </c>
      <c r="B3801" s="181">
        <v>2880</v>
      </c>
      <c r="C3801" s="180" t="s">
        <v>6652</v>
      </c>
      <c r="D3801" s="180" t="s">
        <v>6651</v>
      </c>
      <c r="E3801" s="180"/>
    </row>
    <row r="3802" spans="1:5" x14ac:dyDescent="0.25">
      <c r="A3802" s="180" t="s">
        <v>6649</v>
      </c>
      <c r="B3802" s="181">
        <v>2880</v>
      </c>
      <c r="C3802" s="180" t="s">
        <v>6651</v>
      </c>
      <c r="D3802" s="180"/>
      <c r="E3802" s="180"/>
    </row>
    <row r="3803" spans="1:5" x14ac:dyDescent="0.25">
      <c r="A3803" s="180" t="s">
        <v>6653</v>
      </c>
      <c r="B3803" s="181">
        <v>2881</v>
      </c>
      <c r="C3803" s="180" t="s">
        <v>6654</v>
      </c>
      <c r="D3803" s="180" t="s">
        <v>6655</v>
      </c>
      <c r="E3803" s="180"/>
    </row>
    <row r="3804" spans="1:5" x14ac:dyDescent="0.25">
      <c r="A3804" s="180" t="s">
        <v>6653</v>
      </c>
      <c r="B3804" s="181">
        <v>2881</v>
      </c>
      <c r="C3804" s="180" t="s">
        <v>6656</v>
      </c>
      <c r="D3804" s="180" t="s">
        <v>6655</v>
      </c>
      <c r="E3804" s="180"/>
    </row>
    <row r="3805" spans="1:5" x14ac:dyDescent="0.25">
      <c r="A3805" s="180" t="s">
        <v>6653</v>
      </c>
      <c r="B3805" s="181">
        <v>2881</v>
      </c>
      <c r="C3805" s="180" t="s">
        <v>6657</v>
      </c>
      <c r="D3805" s="180" t="s">
        <v>6655</v>
      </c>
      <c r="E3805" s="180"/>
    </row>
    <row r="3806" spans="1:5" x14ac:dyDescent="0.25">
      <c r="A3806" s="180" t="s">
        <v>6653</v>
      </c>
      <c r="B3806" s="181">
        <v>2881</v>
      </c>
      <c r="C3806" s="180" t="s">
        <v>6658</v>
      </c>
      <c r="D3806" s="180" t="s">
        <v>6655</v>
      </c>
      <c r="E3806" s="180"/>
    </row>
    <row r="3807" spans="1:5" x14ac:dyDescent="0.25">
      <c r="A3807" s="180" t="s">
        <v>6653</v>
      </c>
      <c r="B3807" s="181">
        <v>2881</v>
      </c>
      <c r="C3807" s="180" t="s">
        <v>6655</v>
      </c>
      <c r="D3807" s="180"/>
      <c r="E3807" s="180"/>
    </row>
    <row r="3808" spans="1:5" x14ac:dyDescent="0.25">
      <c r="A3808" s="180" t="s">
        <v>6659</v>
      </c>
      <c r="B3808" s="181">
        <v>2882</v>
      </c>
      <c r="C3808" s="180" t="s">
        <v>6660</v>
      </c>
      <c r="D3808" s="180" t="s">
        <v>6661</v>
      </c>
      <c r="E3808" s="180"/>
    </row>
    <row r="3809" spans="1:5" x14ac:dyDescent="0.25">
      <c r="A3809" s="180" t="s">
        <v>6659</v>
      </c>
      <c r="B3809" s="181">
        <v>2882</v>
      </c>
      <c r="C3809" s="180" t="s">
        <v>6661</v>
      </c>
      <c r="D3809" s="180"/>
      <c r="E3809" s="180"/>
    </row>
    <row r="3810" spans="1:5" x14ac:dyDescent="0.25">
      <c r="A3810" s="180" t="s">
        <v>6659</v>
      </c>
      <c r="B3810" s="181">
        <v>2882</v>
      </c>
      <c r="C3810" s="180" t="s">
        <v>6662</v>
      </c>
      <c r="D3810" s="180" t="s">
        <v>6661</v>
      </c>
      <c r="E3810" s="180"/>
    </row>
    <row r="3811" spans="1:5" x14ac:dyDescent="0.25">
      <c r="A3811" s="180" t="s">
        <v>6663</v>
      </c>
      <c r="B3811" s="181">
        <v>2883</v>
      </c>
      <c r="C3811" s="180" t="s">
        <v>6664</v>
      </c>
      <c r="D3811" s="180" t="s">
        <v>6665</v>
      </c>
      <c r="E3811" s="180"/>
    </row>
    <row r="3812" spans="1:5" x14ac:dyDescent="0.25">
      <c r="A3812" s="180" t="s">
        <v>6663</v>
      </c>
      <c r="B3812" s="181">
        <v>2883</v>
      </c>
      <c r="C3812" s="180" t="s">
        <v>6666</v>
      </c>
      <c r="D3812" s="180" t="s">
        <v>6665</v>
      </c>
      <c r="E3812" s="180"/>
    </row>
    <row r="3813" spans="1:5" x14ac:dyDescent="0.25">
      <c r="A3813" s="180" t="s">
        <v>6663</v>
      </c>
      <c r="B3813" s="181">
        <v>2883</v>
      </c>
      <c r="C3813" s="180" t="s">
        <v>6667</v>
      </c>
      <c r="D3813" s="180" t="s">
        <v>6665</v>
      </c>
      <c r="E3813" s="180"/>
    </row>
    <row r="3814" spans="1:5" x14ac:dyDescent="0.25">
      <c r="A3814" s="180" t="s">
        <v>6663</v>
      </c>
      <c r="B3814" s="181">
        <v>2883</v>
      </c>
      <c r="C3814" s="180" t="s">
        <v>6668</v>
      </c>
      <c r="D3814" s="180" t="s">
        <v>6665</v>
      </c>
      <c r="E3814" s="180"/>
    </row>
    <row r="3815" spans="1:5" x14ac:dyDescent="0.25">
      <c r="A3815" s="180" t="s">
        <v>6663</v>
      </c>
      <c r="B3815" s="181">
        <v>2883</v>
      </c>
      <c r="C3815" s="180" t="s">
        <v>6665</v>
      </c>
      <c r="D3815" s="180"/>
      <c r="E3815" s="180"/>
    </row>
    <row r="3816" spans="1:5" x14ac:dyDescent="0.25">
      <c r="A3816" s="180" t="s">
        <v>6669</v>
      </c>
      <c r="B3816" s="181">
        <v>2884</v>
      </c>
      <c r="C3816" s="180" t="s">
        <v>6670</v>
      </c>
      <c r="D3816" s="180" t="s">
        <v>6671</v>
      </c>
      <c r="E3816" s="180"/>
    </row>
    <row r="3817" spans="1:5" x14ac:dyDescent="0.25">
      <c r="A3817" s="180" t="s">
        <v>6669</v>
      </c>
      <c r="B3817" s="181">
        <v>2884</v>
      </c>
      <c r="C3817" s="180" t="s">
        <v>6672</v>
      </c>
      <c r="D3817" s="180" t="s">
        <v>6671</v>
      </c>
      <c r="E3817" s="180"/>
    </row>
    <row r="3818" spans="1:5" x14ac:dyDescent="0.25">
      <c r="A3818" s="180" t="s">
        <v>6669</v>
      </c>
      <c r="B3818" s="181">
        <v>2884</v>
      </c>
      <c r="C3818" s="180" t="s">
        <v>6673</v>
      </c>
      <c r="D3818" s="180" t="s">
        <v>6671</v>
      </c>
      <c r="E3818" s="180"/>
    </row>
    <row r="3819" spans="1:5" x14ac:dyDescent="0.25">
      <c r="A3819" s="180" t="s">
        <v>6669</v>
      </c>
      <c r="B3819" s="181">
        <v>2884</v>
      </c>
      <c r="C3819" s="180" t="s">
        <v>6674</v>
      </c>
      <c r="D3819" s="180" t="s">
        <v>6671</v>
      </c>
      <c r="E3819" s="180"/>
    </row>
    <row r="3820" spans="1:5" x14ac:dyDescent="0.25">
      <c r="A3820" s="180" t="s">
        <v>6669</v>
      </c>
      <c r="B3820" s="181">
        <v>2884</v>
      </c>
      <c r="C3820" s="180" t="s">
        <v>6675</v>
      </c>
      <c r="D3820" s="180" t="s">
        <v>6671</v>
      </c>
      <c r="E3820" s="180"/>
    </row>
    <row r="3821" spans="1:5" x14ac:dyDescent="0.25">
      <c r="A3821" s="180" t="s">
        <v>6669</v>
      </c>
      <c r="B3821" s="181">
        <v>2884</v>
      </c>
      <c r="C3821" s="180" t="s">
        <v>6671</v>
      </c>
      <c r="D3821" s="180"/>
      <c r="E3821" s="180"/>
    </row>
    <row r="3822" spans="1:5" x14ac:dyDescent="0.25">
      <c r="A3822" s="180" t="s">
        <v>6669</v>
      </c>
      <c r="B3822" s="181">
        <v>2884</v>
      </c>
      <c r="C3822" s="180" t="s">
        <v>6676</v>
      </c>
      <c r="D3822" s="180" t="s">
        <v>6671</v>
      </c>
      <c r="E3822" s="180"/>
    </row>
    <row r="3823" spans="1:5" x14ac:dyDescent="0.25">
      <c r="A3823" s="180" t="s">
        <v>6677</v>
      </c>
      <c r="B3823" s="181">
        <v>2885</v>
      </c>
      <c r="C3823" s="180" t="s">
        <v>6678</v>
      </c>
      <c r="D3823" s="180" t="s">
        <v>6679</v>
      </c>
      <c r="E3823" s="180"/>
    </row>
    <row r="3824" spans="1:5" x14ac:dyDescent="0.25">
      <c r="A3824" s="180" t="s">
        <v>6677</v>
      </c>
      <c r="B3824" s="181">
        <v>2885</v>
      </c>
      <c r="C3824" s="180" t="s">
        <v>6680</v>
      </c>
      <c r="D3824" s="180" t="s">
        <v>6679</v>
      </c>
      <c r="E3824" s="180"/>
    </row>
    <row r="3825" spans="1:5" x14ac:dyDescent="0.25">
      <c r="A3825" s="180" t="s">
        <v>6677</v>
      </c>
      <c r="B3825" s="181">
        <v>2885</v>
      </c>
      <c r="C3825" s="180" t="s">
        <v>6681</v>
      </c>
      <c r="D3825" s="180" t="s">
        <v>6679</v>
      </c>
      <c r="E3825" s="180"/>
    </row>
    <row r="3826" spans="1:5" x14ac:dyDescent="0.25">
      <c r="A3826" s="180" t="s">
        <v>6677</v>
      </c>
      <c r="B3826" s="181">
        <v>2885</v>
      </c>
      <c r="C3826" s="180" t="s">
        <v>6682</v>
      </c>
      <c r="D3826" s="180" t="s">
        <v>6679</v>
      </c>
      <c r="E3826" s="180"/>
    </row>
    <row r="3827" spans="1:5" x14ac:dyDescent="0.25">
      <c r="A3827" s="180" t="s">
        <v>6677</v>
      </c>
      <c r="B3827" s="181">
        <v>2885</v>
      </c>
      <c r="C3827" s="180" t="s">
        <v>6683</v>
      </c>
      <c r="D3827" s="180" t="s">
        <v>6679</v>
      </c>
      <c r="E3827" s="180"/>
    </row>
    <row r="3828" spans="1:5" x14ac:dyDescent="0.25">
      <c r="A3828" s="180" t="s">
        <v>6677</v>
      </c>
      <c r="B3828" s="181">
        <v>2885</v>
      </c>
      <c r="C3828" s="180" t="s">
        <v>6679</v>
      </c>
      <c r="D3828" s="180"/>
      <c r="E3828" s="180"/>
    </row>
    <row r="3829" spans="1:5" x14ac:dyDescent="0.25">
      <c r="A3829" s="180" t="s">
        <v>6677</v>
      </c>
      <c r="B3829" s="181">
        <v>2885</v>
      </c>
      <c r="C3829" s="180" t="s">
        <v>6684</v>
      </c>
      <c r="D3829" s="180" t="s">
        <v>6679</v>
      </c>
      <c r="E3829" s="180"/>
    </row>
    <row r="3830" spans="1:5" x14ac:dyDescent="0.25">
      <c r="A3830" s="180" t="s">
        <v>6677</v>
      </c>
      <c r="B3830" s="181">
        <v>2885</v>
      </c>
      <c r="C3830" s="180" t="s">
        <v>6685</v>
      </c>
      <c r="D3830" s="180" t="s">
        <v>6679</v>
      </c>
      <c r="E3830" s="180"/>
    </row>
    <row r="3831" spans="1:5" x14ac:dyDescent="0.25">
      <c r="A3831" s="180" t="s">
        <v>6686</v>
      </c>
      <c r="B3831" s="181">
        <v>2886</v>
      </c>
      <c r="C3831" s="180" t="s">
        <v>6687</v>
      </c>
      <c r="D3831" s="180" t="s">
        <v>6688</v>
      </c>
      <c r="E3831" s="180"/>
    </row>
    <row r="3832" spans="1:5" x14ac:dyDescent="0.25">
      <c r="A3832" s="180" t="s">
        <v>6686</v>
      </c>
      <c r="B3832" s="181">
        <v>2886</v>
      </c>
      <c r="C3832" s="180" t="s">
        <v>6689</v>
      </c>
      <c r="D3832" s="180" t="s">
        <v>6688</v>
      </c>
      <c r="E3832" s="180"/>
    </row>
    <row r="3833" spans="1:5" x14ac:dyDescent="0.25">
      <c r="A3833" s="180" t="s">
        <v>6686</v>
      </c>
      <c r="B3833" s="181">
        <v>2886</v>
      </c>
      <c r="C3833" s="180" t="s">
        <v>6690</v>
      </c>
      <c r="D3833" s="180" t="s">
        <v>6688</v>
      </c>
      <c r="E3833" s="180"/>
    </row>
    <row r="3834" spans="1:5" x14ac:dyDescent="0.25">
      <c r="A3834" s="180" t="s">
        <v>6686</v>
      </c>
      <c r="B3834" s="181">
        <v>2886</v>
      </c>
      <c r="C3834" s="180" t="s">
        <v>6691</v>
      </c>
      <c r="D3834" s="180" t="s">
        <v>6688</v>
      </c>
      <c r="E3834" s="180"/>
    </row>
    <row r="3835" spans="1:5" x14ac:dyDescent="0.25">
      <c r="A3835" s="180" t="s">
        <v>6686</v>
      </c>
      <c r="B3835" s="181">
        <v>2886</v>
      </c>
      <c r="C3835" s="180" t="s">
        <v>6692</v>
      </c>
      <c r="D3835" s="180" t="s">
        <v>6688</v>
      </c>
      <c r="E3835" s="180"/>
    </row>
    <row r="3836" spans="1:5" x14ac:dyDescent="0.25">
      <c r="A3836" s="180" t="s">
        <v>6686</v>
      </c>
      <c r="B3836" s="181">
        <v>2886</v>
      </c>
      <c r="C3836" s="180" t="s">
        <v>6693</v>
      </c>
      <c r="D3836" s="180" t="s">
        <v>6688</v>
      </c>
      <c r="E3836" s="180"/>
    </row>
    <row r="3837" spans="1:5" x14ac:dyDescent="0.25">
      <c r="A3837" s="180" t="s">
        <v>6686</v>
      </c>
      <c r="B3837" s="181">
        <v>2886</v>
      </c>
      <c r="C3837" s="180" t="s">
        <v>6694</v>
      </c>
      <c r="D3837" s="180" t="s">
        <v>6688</v>
      </c>
      <c r="E3837" s="180"/>
    </row>
    <row r="3838" spans="1:5" x14ac:dyDescent="0.25">
      <c r="A3838" s="180" t="s">
        <v>6686</v>
      </c>
      <c r="B3838" s="181">
        <v>2886</v>
      </c>
      <c r="C3838" s="180" t="s">
        <v>6688</v>
      </c>
      <c r="D3838" s="180"/>
      <c r="E3838" s="180"/>
    </row>
    <row r="3839" spans="1:5" x14ac:dyDescent="0.25">
      <c r="A3839" s="180" t="s">
        <v>6695</v>
      </c>
      <c r="B3839" s="181">
        <v>2887</v>
      </c>
      <c r="C3839" s="180" t="s">
        <v>6696</v>
      </c>
      <c r="D3839" s="180" t="s">
        <v>6697</v>
      </c>
      <c r="E3839" s="180"/>
    </row>
    <row r="3840" spans="1:5" x14ac:dyDescent="0.25">
      <c r="A3840" s="180" t="s">
        <v>6695</v>
      </c>
      <c r="B3840" s="181">
        <v>2887</v>
      </c>
      <c r="C3840" s="180" t="s">
        <v>6698</v>
      </c>
      <c r="D3840" s="180" t="s">
        <v>6697</v>
      </c>
      <c r="E3840" s="180"/>
    </row>
    <row r="3841" spans="1:5" x14ac:dyDescent="0.25">
      <c r="A3841" s="180" t="s">
        <v>6695</v>
      </c>
      <c r="B3841" s="181">
        <v>2887</v>
      </c>
      <c r="C3841" s="180" t="s">
        <v>6699</v>
      </c>
      <c r="D3841" s="180" t="s">
        <v>6697</v>
      </c>
      <c r="E3841" s="180"/>
    </row>
    <row r="3842" spans="1:5" x14ac:dyDescent="0.25">
      <c r="A3842" s="180" t="s">
        <v>6695</v>
      </c>
      <c r="B3842" s="181">
        <v>2887</v>
      </c>
      <c r="C3842" s="180" t="s">
        <v>6700</v>
      </c>
      <c r="D3842" s="180" t="s">
        <v>6697</v>
      </c>
      <c r="E3842" s="180"/>
    </row>
    <row r="3843" spans="1:5" x14ac:dyDescent="0.25">
      <c r="A3843" s="180" t="s">
        <v>6695</v>
      </c>
      <c r="B3843" s="181">
        <v>2887</v>
      </c>
      <c r="C3843" s="180" t="s">
        <v>6697</v>
      </c>
      <c r="D3843" s="180"/>
      <c r="E3843" s="180"/>
    </row>
    <row r="3844" spans="1:5" x14ac:dyDescent="0.25">
      <c r="A3844" s="180" t="s">
        <v>6695</v>
      </c>
      <c r="B3844" s="181">
        <v>2887</v>
      </c>
      <c r="C3844" s="180" t="s">
        <v>6701</v>
      </c>
      <c r="D3844" s="180" t="s">
        <v>6697</v>
      </c>
      <c r="E3844" s="180"/>
    </row>
    <row r="3845" spans="1:5" x14ac:dyDescent="0.25">
      <c r="A3845" s="180" t="s">
        <v>6702</v>
      </c>
      <c r="B3845" s="181">
        <v>2888</v>
      </c>
      <c r="C3845" s="180" t="s">
        <v>6703</v>
      </c>
      <c r="D3845" s="180" t="s">
        <v>6704</v>
      </c>
      <c r="E3845" s="180"/>
    </row>
    <row r="3846" spans="1:5" x14ac:dyDescent="0.25">
      <c r="A3846" s="180" t="s">
        <v>6702</v>
      </c>
      <c r="B3846" s="181">
        <v>2888</v>
      </c>
      <c r="C3846" s="180" t="s">
        <v>6705</v>
      </c>
      <c r="D3846" s="180" t="s">
        <v>6704</v>
      </c>
      <c r="E3846" s="180"/>
    </row>
    <row r="3847" spans="1:5" x14ac:dyDescent="0.25">
      <c r="A3847" s="180" t="s">
        <v>6702</v>
      </c>
      <c r="B3847" s="181">
        <v>2888</v>
      </c>
      <c r="C3847" s="180" t="s">
        <v>6706</v>
      </c>
      <c r="D3847" s="180" t="s">
        <v>6704</v>
      </c>
      <c r="E3847" s="180"/>
    </row>
    <row r="3848" spans="1:5" x14ac:dyDescent="0.25">
      <c r="A3848" s="180" t="s">
        <v>6702</v>
      </c>
      <c r="B3848" s="181">
        <v>2888</v>
      </c>
      <c r="C3848" s="180" t="s">
        <v>6707</v>
      </c>
      <c r="D3848" s="180" t="s">
        <v>6704</v>
      </c>
      <c r="E3848" s="180"/>
    </row>
    <row r="3849" spans="1:5" x14ac:dyDescent="0.25">
      <c r="A3849" s="180" t="s">
        <v>6702</v>
      </c>
      <c r="B3849" s="181">
        <v>2888</v>
      </c>
      <c r="C3849" s="180" t="s">
        <v>6704</v>
      </c>
      <c r="D3849" s="180"/>
      <c r="E3849" s="180"/>
    </row>
    <row r="3850" spans="1:5" x14ac:dyDescent="0.25">
      <c r="A3850" s="180" t="s">
        <v>6708</v>
      </c>
      <c r="B3850" s="181">
        <v>2889</v>
      </c>
      <c r="C3850" s="180" t="s">
        <v>6709</v>
      </c>
      <c r="D3850" s="180" t="s">
        <v>6710</v>
      </c>
      <c r="E3850" s="180"/>
    </row>
    <row r="3851" spans="1:5" x14ac:dyDescent="0.25">
      <c r="A3851" s="180" t="s">
        <v>6708</v>
      </c>
      <c r="B3851" s="181">
        <v>2889</v>
      </c>
      <c r="C3851" s="180" t="s">
        <v>6711</v>
      </c>
      <c r="D3851" s="180" t="s">
        <v>6710</v>
      </c>
      <c r="E3851" s="180"/>
    </row>
    <row r="3852" spans="1:5" x14ac:dyDescent="0.25">
      <c r="A3852" s="180" t="s">
        <v>6708</v>
      </c>
      <c r="B3852" s="181">
        <v>2889</v>
      </c>
      <c r="C3852" s="180" t="s">
        <v>6712</v>
      </c>
      <c r="D3852" s="180" t="s">
        <v>6710</v>
      </c>
      <c r="E3852" s="180"/>
    </row>
    <row r="3853" spans="1:5" x14ac:dyDescent="0.25">
      <c r="A3853" s="180" t="s">
        <v>6708</v>
      </c>
      <c r="B3853" s="181">
        <v>2889</v>
      </c>
      <c r="C3853" s="180" t="s">
        <v>6713</v>
      </c>
      <c r="D3853" s="180" t="s">
        <v>6710</v>
      </c>
      <c r="E3853" s="180"/>
    </row>
    <row r="3854" spans="1:5" x14ac:dyDescent="0.25">
      <c r="A3854" s="180" t="s">
        <v>6708</v>
      </c>
      <c r="B3854" s="181">
        <v>2889</v>
      </c>
      <c r="C3854" s="180" t="s">
        <v>6714</v>
      </c>
      <c r="D3854" s="180" t="s">
        <v>6710</v>
      </c>
      <c r="E3854" s="180"/>
    </row>
    <row r="3855" spans="1:5" x14ac:dyDescent="0.25">
      <c r="A3855" s="180" t="s">
        <v>6708</v>
      </c>
      <c r="B3855" s="181">
        <v>2889</v>
      </c>
      <c r="C3855" s="180" t="s">
        <v>6710</v>
      </c>
      <c r="D3855" s="180"/>
      <c r="E3855" s="180"/>
    </row>
    <row r="3856" spans="1:5" x14ac:dyDescent="0.25">
      <c r="A3856" s="180" t="s">
        <v>6715</v>
      </c>
      <c r="B3856" s="181">
        <v>2890</v>
      </c>
      <c r="C3856" s="180" t="s">
        <v>6716</v>
      </c>
      <c r="D3856" s="180" t="s">
        <v>6717</v>
      </c>
      <c r="E3856" s="180"/>
    </row>
    <row r="3857" spans="1:5" x14ac:dyDescent="0.25">
      <c r="A3857" s="180" t="s">
        <v>6715</v>
      </c>
      <c r="B3857" s="181">
        <v>2890</v>
      </c>
      <c r="C3857" s="180" t="s">
        <v>6718</v>
      </c>
      <c r="D3857" s="180" t="s">
        <v>6717</v>
      </c>
      <c r="E3857" s="180"/>
    </row>
    <row r="3858" spans="1:5" x14ac:dyDescent="0.25">
      <c r="A3858" s="180" t="s">
        <v>6715</v>
      </c>
      <c r="B3858" s="181">
        <v>2890</v>
      </c>
      <c r="C3858" s="180" t="s">
        <v>6719</v>
      </c>
      <c r="D3858" s="180" t="s">
        <v>6717</v>
      </c>
      <c r="E3858" s="180"/>
    </row>
    <row r="3859" spans="1:5" x14ac:dyDescent="0.25">
      <c r="A3859" s="180" t="s">
        <v>6715</v>
      </c>
      <c r="B3859" s="181">
        <v>2890</v>
      </c>
      <c r="C3859" s="180" t="s">
        <v>6720</v>
      </c>
      <c r="D3859" s="180" t="s">
        <v>6717</v>
      </c>
      <c r="E3859" s="180"/>
    </row>
    <row r="3860" spans="1:5" x14ac:dyDescent="0.25">
      <c r="A3860" s="180" t="s">
        <v>6715</v>
      </c>
      <c r="B3860" s="181">
        <v>2890</v>
      </c>
      <c r="C3860" s="180" t="s">
        <v>6717</v>
      </c>
      <c r="D3860" s="180"/>
      <c r="E3860" s="180"/>
    </row>
    <row r="3861" spans="1:5" x14ac:dyDescent="0.25">
      <c r="A3861" s="180" t="s">
        <v>6721</v>
      </c>
      <c r="B3861" s="181">
        <v>2891</v>
      </c>
      <c r="C3861" s="180" t="s">
        <v>6722</v>
      </c>
      <c r="D3861" s="180" t="s">
        <v>6723</v>
      </c>
      <c r="E3861" s="180"/>
    </row>
    <row r="3862" spans="1:5" x14ac:dyDescent="0.25">
      <c r="A3862" s="180" t="s">
        <v>6721</v>
      </c>
      <c r="B3862" s="181">
        <v>2891</v>
      </c>
      <c r="C3862" s="180" t="s">
        <v>6724</v>
      </c>
      <c r="D3862" s="180" t="s">
        <v>6723</v>
      </c>
      <c r="E3862" s="180"/>
    </row>
    <row r="3863" spans="1:5" x14ac:dyDescent="0.25">
      <c r="A3863" s="180" t="s">
        <v>6721</v>
      </c>
      <c r="B3863" s="181">
        <v>2891</v>
      </c>
      <c r="C3863" s="180" t="s">
        <v>6725</v>
      </c>
      <c r="D3863" s="180" t="s">
        <v>6723</v>
      </c>
      <c r="E3863" s="180"/>
    </row>
    <row r="3864" spans="1:5" x14ac:dyDescent="0.25">
      <c r="A3864" s="180" t="s">
        <v>6721</v>
      </c>
      <c r="B3864" s="181">
        <v>2891</v>
      </c>
      <c r="C3864" s="180" t="s">
        <v>6723</v>
      </c>
      <c r="D3864" s="180"/>
      <c r="E3864" s="180"/>
    </row>
    <row r="3865" spans="1:5" x14ac:dyDescent="0.25">
      <c r="A3865" s="180" t="s">
        <v>6726</v>
      </c>
      <c r="B3865" s="181">
        <v>2892</v>
      </c>
      <c r="C3865" s="180" t="s">
        <v>6727</v>
      </c>
      <c r="D3865" s="180" t="s">
        <v>6728</v>
      </c>
      <c r="E3865" s="180"/>
    </row>
    <row r="3866" spans="1:5" x14ac:dyDescent="0.25">
      <c r="A3866" s="180" t="s">
        <v>6726</v>
      </c>
      <c r="B3866" s="181">
        <v>2892</v>
      </c>
      <c r="C3866" s="180" t="s">
        <v>6729</v>
      </c>
      <c r="D3866" s="180" t="s">
        <v>6728</v>
      </c>
      <c r="E3866" s="180"/>
    </row>
    <row r="3867" spans="1:5" x14ac:dyDescent="0.25">
      <c r="A3867" s="180" t="s">
        <v>6726</v>
      </c>
      <c r="B3867" s="181">
        <v>2892</v>
      </c>
      <c r="C3867" s="180" t="s">
        <v>6728</v>
      </c>
      <c r="D3867" s="180"/>
      <c r="E3867" s="180"/>
    </row>
    <row r="3868" spans="1:5" x14ac:dyDescent="0.25">
      <c r="A3868" s="180" t="s">
        <v>6726</v>
      </c>
      <c r="B3868" s="181">
        <v>2892</v>
      </c>
      <c r="C3868" s="180" t="s">
        <v>6730</v>
      </c>
      <c r="D3868" s="180" t="s">
        <v>6728</v>
      </c>
      <c r="E3868" s="180"/>
    </row>
    <row r="3869" spans="1:5" x14ac:dyDescent="0.25">
      <c r="A3869" s="180" t="s">
        <v>6726</v>
      </c>
      <c r="B3869" s="181">
        <v>2892</v>
      </c>
      <c r="C3869" s="180" t="s">
        <v>6731</v>
      </c>
      <c r="D3869" s="180" t="s">
        <v>6728</v>
      </c>
      <c r="E3869" s="180"/>
    </row>
    <row r="3870" spans="1:5" x14ac:dyDescent="0.25">
      <c r="A3870" s="180" t="s">
        <v>6732</v>
      </c>
      <c r="B3870" s="181">
        <v>2893</v>
      </c>
      <c r="C3870" s="180" t="s">
        <v>6733</v>
      </c>
      <c r="D3870" s="180" t="s">
        <v>6734</v>
      </c>
      <c r="E3870" s="180"/>
    </row>
    <row r="3871" spans="1:5" x14ac:dyDescent="0.25">
      <c r="A3871" s="180" t="s">
        <v>6732</v>
      </c>
      <c r="B3871" s="181">
        <v>2893</v>
      </c>
      <c r="C3871" s="180" t="s">
        <v>6735</v>
      </c>
      <c r="D3871" s="180" t="s">
        <v>6734</v>
      </c>
      <c r="E3871" s="180"/>
    </row>
    <row r="3872" spans="1:5" x14ac:dyDescent="0.25">
      <c r="A3872" s="180" t="s">
        <v>6732</v>
      </c>
      <c r="B3872" s="181">
        <v>2893</v>
      </c>
      <c r="C3872" s="180" t="s">
        <v>6734</v>
      </c>
      <c r="D3872" s="180"/>
      <c r="E3872" s="180"/>
    </row>
    <row r="3873" spans="1:5" x14ac:dyDescent="0.25">
      <c r="A3873" s="180" t="s">
        <v>6732</v>
      </c>
      <c r="B3873" s="181">
        <v>2893</v>
      </c>
      <c r="C3873" s="180" t="s">
        <v>6736</v>
      </c>
      <c r="D3873" s="180" t="s">
        <v>6734</v>
      </c>
      <c r="E3873" s="180"/>
    </row>
    <row r="3874" spans="1:5" x14ac:dyDescent="0.25">
      <c r="A3874" s="180" t="s">
        <v>6732</v>
      </c>
      <c r="B3874" s="181">
        <v>2893</v>
      </c>
      <c r="C3874" s="180" t="s">
        <v>6737</v>
      </c>
      <c r="D3874" s="180" t="s">
        <v>6734</v>
      </c>
      <c r="E3874" s="180"/>
    </row>
    <row r="3875" spans="1:5" x14ac:dyDescent="0.25">
      <c r="A3875" s="180" t="s">
        <v>6732</v>
      </c>
      <c r="B3875" s="181">
        <v>2893</v>
      </c>
      <c r="C3875" s="180" t="s">
        <v>6738</v>
      </c>
      <c r="D3875" s="180" t="s">
        <v>6734</v>
      </c>
      <c r="E3875" s="180"/>
    </row>
    <row r="3876" spans="1:5" x14ac:dyDescent="0.25">
      <c r="A3876" s="180" t="s">
        <v>6739</v>
      </c>
      <c r="B3876" s="181">
        <v>2894</v>
      </c>
      <c r="C3876" s="180" t="s">
        <v>6740</v>
      </c>
      <c r="D3876" s="180" t="s">
        <v>6741</v>
      </c>
      <c r="E3876" s="180"/>
    </row>
    <row r="3877" spans="1:5" x14ac:dyDescent="0.25">
      <c r="A3877" s="180" t="s">
        <v>6739</v>
      </c>
      <c r="B3877" s="181">
        <v>2894</v>
      </c>
      <c r="C3877" s="180" t="s">
        <v>6742</v>
      </c>
      <c r="D3877" s="180" t="s">
        <v>6741</v>
      </c>
      <c r="E3877" s="180"/>
    </row>
    <row r="3878" spans="1:5" x14ac:dyDescent="0.25">
      <c r="A3878" s="180" t="s">
        <v>6739</v>
      </c>
      <c r="B3878" s="181">
        <v>2894</v>
      </c>
      <c r="C3878" s="180" t="s">
        <v>6743</v>
      </c>
      <c r="D3878" s="180" t="s">
        <v>6741</v>
      </c>
      <c r="E3878" s="180"/>
    </row>
    <row r="3879" spans="1:5" x14ac:dyDescent="0.25">
      <c r="A3879" s="180" t="s">
        <v>6739</v>
      </c>
      <c r="B3879" s="181">
        <v>2894</v>
      </c>
      <c r="C3879" s="180" t="s">
        <v>6741</v>
      </c>
      <c r="D3879" s="180"/>
      <c r="E3879" s="180"/>
    </row>
    <row r="3880" spans="1:5" x14ac:dyDescent="0.25">
      <c r="A3880" s="180" t="s">
        <v>6739</v>
      </c>
      <c r="B3880" s="181">
        <v>2894</v>
      </c>
      <c r="C3880" s="180" t="s">
        <v>6744</v>
      </c>
      <c r="D3880" s="180" t="s">
        <v>6741</v>
      </c>
      <c r="E3880" s="180"/>
    </row>
    <row r="3881" spans="1:5" x14ac:dyDescent="0.25">
      <c r="A3881" s="180" t="s">
        <v>6739</v>
      </c>
      <c r="B3881" s="181">
        <v>2894</v>
      </c>
      <c r="C3881" s="180" t="s">
        <v>6745</v>
      </c>
      <c r="D3881" s="180" t="s">
        <v>6741</v>
      </c>
      <c r="E3881" s="180"/>
    </row>
    <row r="3882" spans="1:5" x14ac:dyDescent="0.25">
      <c r="A3882" s="180" t="s">
        <v>6739</v>
      </c>
      <c r="B3882" s="181">
        <v>2894</v>
      </c>
      <c r="C3882" s="180" t="s">
        <v>6746</v>
      </c>
      <c r="D3882" s="180" t="s">
        <v>6741</v>
      </c>
      <c r="E3882" s="180"/>
    </row>
    <row r="3883" spans="1:5" x14ac:dyDescent="0.25">
      <c r="A3883" s="180" t="s">
        <v>6747</v>
      </c>
      <c r="B3883" s="181">
        <v>2895</v>
      </c>
      <c r="C3883" s="180" t="s">
        <v>6748</v>
      </c>
      <c r="D3883" s="180" t="s">
        <v>6749</v>
      </c>
      <c r="E3883" s="180"/>
    </row>
    <row r="3884" spans="1:5" x14ac:dyDescent="0.25">
      <c r="A3884" s="180" t="s">
        <v>6747</v>
      </c>
      <c r="B3884" s="181">
        <v>2895</v>
      </c>
      <c r="C3884" s="180" t="s">
        <v>6750</v>
      </c>
      <c r="D3884" s="180" t="s">
        <v>6749</v>
      </c>
      <c r="E3884" s="180"/>
    </row>
    <row r="3885" spans="1:5" x14ac:dyDescent="0.25">
      <c r="A3885" s="180" t="s">
        <v>6747</v>
      </c>
      <c r="B3885" s="181">
        <v>2895</v>
      </c>
      <c r="C3885" s="180" t="s">
        <v>6751</v>
      </c>
      <c r="D3885" s="180" t="s">
        <v>6749</v>
      </c>
      <c r="E3885" s="180"/>
    </row>
    <row r="3886" spans="1:5" x14ac:dyDescent="0.25">
      <c r="A3886" s="180" t="s">
        <v>6747</v>
      </c>
      <c r="B3886" s="181">
        <v>2895</v>
      </c>
      <c r="C3886" s="180" t="s">
        <v>6752</v>
      </c>
      <c r="D3886" s="180" t="s">
        <v>6749</v>
      </c>
      <c r="E3886" s="180"/>
    </row>
    <row r="3887" spans="1:5" x14ac:dyDescent="0.25">
      <c r="A3887" s="180" t="s">
        <v>6747</v>
      </c>
      <c r="B3887" s="181">
        <v>2895</v>
      </c>
      <c r="C3887" s="180" t="s">
        <v>6749</v>
      </c>
      <c r="D3887" s="180"/>
      <c r="E3887" s="180"/>
    </row>
    <row r="3888" spans="1:5" x14ac:dyDescent="0.25">
      <c r="A3888" s="180" t="s">
        <v>6753</v>
      </c>
      <c r="B3888" s="181">
        <v>2896</v>
      </c>
      <c r="C3888" s="180" t="s">
        <v>6754</v>
      </c>
      <c r="D3888" s="180" t="s">
        <v>6755</v>
      </c>
      <c r="E3888" s="180"/>
    </row>
    <row r="3889" spans="1:5" x14ac:dyDescent="0.25">
      <c r="A3889" s="180" t="s">
        <v>6753</v>
      </c>
      <c r="B3889" s="181">
        <v>2896</v>
      </c>
      <c r="C3889" s="180" t="s">
        <v>6756</v>
      </c>
      <c r="D3889" s="180" t="s">
        <v>6755</v>
      </c>
      <c r="E3889" s="180"/>
    </row>
    <row r="3890" spans="1:5" x14ac:dyDescent="0.25">
      <c r="A3890" s="180" t="s">
        <v>6753</v>
      </c>
      <c r="B3890" s="181">
        <v>2896</v>
      </c>
      <c r="C3890" s="180" t="s">
        <v>6757</v>
      </c>
      <c r="D3890" s="180" t="s">
        <v>6755</v>
      </c>
      <c r="E3890" s="180"/>
    </row>
    <row r="3891" spans="1:5" x14ac:dyDescent="0.25">
      <c r="A3891" s="180" t="s">
        <v>6753</v>
      </c>
      <c r="B3891" s="181">
        <v>2896</v>
      </c>
      <c r="C3891" s="180" t="s">
        <v>6758</v>
      </c>
      <c r="D3891" s="180" t="s">
        <v>6755</v>
      </c>
      <c r="E3891" s="180"/>
    </row>
    <row r="3892" spans="1:5" x14ac:dyDescent="0.25">
      <c r="A3892" s="180" t="s">
        <v>6753</v>
      </c>
      <c r="B3892" s="181">
        <v>2896</v>
      </c>
      <c r="C3892" s="180" t="s">
        <v>6755</v>
      </c>
      <c r="D3892" s="180"/>
      <c r="E3892" s="180"/>
    </row>
    <row r="3893" spans="1:5" x14ac:dyDescent="0.25">
      <c r="A3893" s="180" t="s">
        <v>6759</v>
      </c>
      <c r="B3893" s="181">
        <v>2897</v>
      </c>
      <c r="C3893" s="180" t="s">
        <v>6760</v>
      </c>
      <c r="D3893" s="180" t="s">
        <v>6761</v>
      </c>
      <c r="E3893" s="180"/>
    </row>
    <row r="3894" spans="1:5" x14ac:dyDescent="0.25">
      <c r="A3894" s="180" t="s">
        <v>6759</v>
      </c>
      <c r="B3894" s="181">
        <v>2897</v>
      </c>
      <c r="C3894" s="180" t="s">
        <v>6762</v>
      </c>
      <c r="D3894" s="180" t="s">
        <v>6761</v>
      </c>
      <c r="E3894" s="180"/>
    </row>
    <row r="3895" spans="1:5" x14ac:dyDescent="0.25">
      <c r="A3895" s="180" t="s">
        <v>6759</v>
      </c>
      <c r="B3895" s="181">
        <v>2897</v>
      </c>
      <c r="C3895" s="180" t="s">
        <v>6763</v>
      </c>
      <c r="D3895" s="180" t="s">
        <v>6761</v>
      </c>
      <c r="E3895" s="180"/>
    </row>
    <row r="3896" spans="1:5" x14ac:dyDescent="0.25">
      <c r="A3896" s="180" t="s">
        <v>6759</v>
      </c>
      <c r="B3896" s="181">
        <v>2897</v>
      </c>
      <c r="C3896" s="180" t="s">
        <v>6764</v>
      </c>
      <c r="D3896" s="180" t="s">
        <v>6761</v>
      </c>
      <c r="E3896" s="180"/>
    </row>
    <row r="3897" spans="1:5" x14ac:dyDescent="0.25">
      <c r="A3897" s="180" t="s">
        <v>6759</v>
      </c>
      <c r="B3897" s="181">
        <v>2897</v>
      </c>
      <c r="C3897" s="180" t="s">
        <v>6765</v>
      </c>
      <c r="D3897" s="180" t="s">
        <v>6761</v>
      </c>
      <c r="E3897" s="180"/>
    </row>
    <row r="3898" spans="1:5" x14ac:dyDescent="0.25">
      <c r="A3898" s="180" t="s">
        <v>6759</v>
      </c>
      <c r="B3898" s="181">
        <v>2897</v>
      </c>
      <c r="C3898" s="180" t="s">
        <v>6761</v>
      </c>
      <c r="D3898" s="180"/>
      <c r="E3898" s="180"/>
    </row>
    <row r="3899" spans="1:5" x14ac:dyDescent="0.25">
      <c r="A3899" s="180" t="s">
        <v>6766</v>
      </c>
      <c r="B3899" s="181">
        <v>2898</v>
      </c>
      <c r="C3899" s="180" t="s">
        <v>6767</v>
      </c>
      <c r="D3899" s="180" t="s">
        <v>6768</v>
      </c>
      <c r="E3899" s="180"/>
    </row>
    <row r="3900" spans="1:5" x14ac:dyDescent="0.25">
      <c r="A3900" s="180" t="s">
        <v>6766</v>
      </c>
      <c r="B3900" s="181">
        <v>2898</v>
      </c>
      <c r="C3900" s="180" t="s">
        <v>6769</v>
      </c>
      <c r="D3900" s="180" t="s">
        <v>6768</v>
      </c>
      <c r="E3900" s="180"/>
    </row>
    <row r="3901" spans="1:5" x14ac:dyDescent="0.25">
      <c r="A3901" s="180" t="s">
        <v>6766</v>
      </c>
      <c r="B3901" s="181">
        <v>2898</v>
      </c>
      <c r="C3901" s="180" t="s">
        <v>6768</v>
      </c>
      <c r="D3901" s="180"/>
      <c r="E3901" s="180"/>
    </row>
    <row r="3902" spans="1:5" x14ac:dyDescent="0.25">
      <c r="A3902" s="180" t="s">
        <v>6770</v>
      </c>
      <c r="B3902" s="181">
        <v>2899</v>
      </c>
      <c r="C3902" s="180" t="s">
        <v>6771</v>
      </c>
      <c r="D3902" s="180" t="s">
        <v>6772</v>
      </c>
      <c r="E3902" s="180"/>
    </row>
    <row r="3903" spans="1:5" x14ac:dyDescent="0.25">
      <c r="A3903" s="180" t="s">
        <v>6770</v>
      </c>
      <c r="B3903" s="181">
        <v>2899</v>
      </c>
      <c r="C3903" s="180" t="s">
        <v>6773</v>
      </c>
      <c r="D3903" s="180" t="s">
        <v>6772</v>
      </c>
      <c r="E3903" s="180"/>
    </row>
    <row r="3904" spans="1:5" x14ac:dyDescent="0.25">
      <c r="A3904" s="180" t="s">
        <v>6770</v>
      </c>
      <c r="B3904" s="181">
        <v>2899</v>
      </c>
      <c r="C3904" s="180" t="s">
        <v>6774</v>
      </c>
      <c r="D3904" s="180" t="s">
        <v>6772</v>
      </c>
      <c r="E3904" s="180"/>
    </row>
    <row r="3905" spans="1:5" x14ac:dyDescent="0.25">
      <c r="A3905" s="180" t="s">
        <v>6770</v>
      </c>
      <c r="B3905" s="181">
        <v>2899</v>
      </c>
      <c r="C3905" s="180" t="s">
        <v>6775</v>
      </c>
      <c r="D3905" s="180" t="s">
        <v>6772</v>
      </c>
      <c r="E3905" s="180"/>
    </row>
    <row r="3906" spans="1:5" x14ac:dyDescent="0.25">
      <c r="A3906" s="180" t="s">
        <v>6770</v>
      </c>
      <c r="B3906" s="181">
        <v>2899</v>
      </c>
      <c r="C3906" s="180" t="s">
        <v>6772</v>
      </c>
      <c r="D3906" s="180"/>
      <c r="E3906" s="180"/>
    </row>
    <row r="3907" spans="1:5" x14ac:dyDescent="0.25">
      <c r="A3907" s="180" t="s">
        <v>6770</v>
      </c>
      <c r="B3907" s="181">
        <v>2899</v>
      </c>
      <c r="C3907" s="180" t="s">
        <v>6776</v>
      </c>
      <c r="D3907" s="180" t="s">
        <v>6772</v>
      </c>
      <c r="E3907" s="180"/>
    </row>
    <row r="3908" spans="1:5" x14ac:dyDescent="0.25">
      <c r="A3908" s="180" t="s">
        <v>6770</v>
      </c>
      <c r="B3908" s="181">
        <v>2899</v>
      </c>
      <c r="C3908" s="180" t="s">
        <v>6777</v>
      </c>
      <c r="D3908" s="180" t="s">
        <v>6772</v>
      </c>
      <c r="E3908" s="180"/>
    </row>
    <row r="3909" spans="1:5" x14ac:dyDescent="0.25">
      <c r="A3909" s="180" t="s">
        <v>6778</v>
      </c>
      <c r="B3909" s="181">
        <v>2900</v>
      </c>
      <c r="C3909" s="180" t="s">
        <v>6779</v>
      </c>
      <c r="D3909" s="180"/>
      <c r="E3909" s="180"/>
    </row>
    <row r="3910" spans="1:5" x14ac:dyDescent="0.25">
      <c r="A3910" s="180" t="s">
        <v>2155</v>
      </c>
      <c r="B3910" s="181">
        <v>2901</v>
      </c>
      <c r="C3910" s="180" t="s">
        <v>6780</v>
      </c>
      <c r="D3910" s="180"/>
      <c r="E3910" s="180"/>
    </row>
    <row r="3911" spans="1:5" x14ac:dyDescent="0.25">
      <c r="A3911" s="180" t="s">
        <v>2155</v>
      </c>
      <c r="B3911" s="181">
        <v>2901</v>
      </c>
      <c r="C3911" s="180" t="s">
        <v>6781</v>
      </c>
      <c r="D3911" s="180" t="s">
        <v>6780</v>
      </c>
      <c r="E3911" s="180"/>
    </row>
    <row r="3912" spans="1:5" x14ac:dyDescent="0.25">
      <c r="A3912" s="180" t="s">
        <v>2155</v>
      </c>
      <c r="B3912" s="181">
        <v>2901</v>
      </c>
      <c r="C3912" s="180" t="s">
        <v>6782</v>
      </c>
      <c r="D3912" s="180" t="s">
        <v>6780</v>
      </c>
      <c r="E3912" s="180"/>
    </row>
    <row r="3913" spans="1:5" x14ac:dyDescent="0.25">
      <c r="A3913" s="180" t="s">
        <v>6783</v>
      </c>
      <c r="B3913" s="181">
        <v>2902</v>
      </c>
      <c r="C3913" s="180" t="s">
        <v>6784</v>
      </c>
      <c r="D3913" s="180" t="s">
        <v>6785</v>
      </c>
      <c r="E3913" s="180"/>
    </row>
    <row r="3914" spans="1:5" x14ac:dyDescent="0.25">
      <c r="A3914" s="180" t="s">
        <v>6783</v>
      </c>
      <c r="B3914" s="181">
        <v>2902</v>
      </c>
      <c r="C3914" s="180" t="s">
        <v>6786</v>
      </c>
      <c r="D3914" s="180" t="s">
        <v>6785</v>
      </c>
      <c r="E3914" s="180"/>
    </row>
    <row r="3915" spans="1:5" x14ac:dyDescent="0.25">
      <c r="A3915" s="180" t="s">
        <v>6783</v>
      </c>
      <c r="B3915" s="181">
        <v>2902</v>
      </c>
      <c r="C3915" s="180" t="s">
        <v>6787</v>
      </c>
      <c r="D3915" s="180" t="s">
        <v>6785</v>
      </c>
      <c r="E3915" s="180"/>
    </row>
    <row r="3916" spans="1:5" x14ac:dyDescent="0.25">
      <c r="A3916" s="180" t="s">
        <v>6783</v>
      </c>
      <c r="B3916" s="181">
        <v>2902</v>
      </c>
      <c r="C3916" s="180" t="s">
        <v>6788</v>
      </c>
      <c r="D3916" s="180" t="s">
        <v>6785</v>
      </c>
      <c r="E3916" s="180"/>
    </row>
    <row r="3917" spans="1:5" x14ac:dyDescent="0.25">
      <c r="A3917" s="180" t="s">
        <v>6783</v>
      </c>
      <c r="B3917" s="181">
        <v>2902</v>
      </c>
      <c r="C3917" s="180" t="s">
        <v>6785</v>
      </c>
      <c r="D3917" s="180"/>
      <c r="E3917" s="180"/>
    </row>
    <row r="3918" spans="1:5" x14ac:dyDescent="0.25">
      <c r="A3918" s="180" t="s">
        <v>6783</v>
      </c>
      <c r="B3918" s="181">
        <v>2902</v>
      </c>
      <c r="C3918" s="180" t="s">
        <v>6789</v>
      </c>
      <c r="D3918" s="180" t="s">
        <v>6785</v>
      </c>
      <c r="E3918" s="180"/>
    </row>
    <row r="3919" spans="1:5" x14ac:dyDescent="0.25">
      <c r="A3919" s="180" t="s">
        <v>6790</v>
      </c>
      <c r="B3919" s="181">
        <v>2903</v>
      </c>
      <c r="C3919" s="180" t="s">
        <v>6791</v>
      </c>
      <c r="D3919" s="180" t="s">
        <v>6792</v>
      </c>
      <c r="E3919" s="180"/>
    </row>
    <row r="3920" spans="1:5" x14ac:dyDescent="0.25">
      <c r="A3920" s="180" t="s">
        <v>6790</v>
      </c>
      <c r="B3920" s="181">
        <v>2903</v>
      </c>
      <c r="C3920" s="180" t="s">
        <v>6793</v>
      </c>
      <c r="D3920" s="180" t="s">
        <v>6792</v>
      </c>
      <c r="E3920" s="180"/>
    </row>
    <row r="3921" spans="1:5" x14ac:dyDescent="0.25">
      <c r="A3921" s="180" t="s">
        <v>6790</v>
      </c>
      <c r="B3921" s="181">
        <v>2903</v>
      </c>
      <c r="C3921" s="180" t="s">
        <v>6794</v>
      </c>
      <c r="D3921" s="180" t="s">
        <v>6792</v>
      </c>
      <c r="E3921" s="180"/>
    </row>
    <row r="3922" spans="1:5" x14ac:dyDescent="0.25">
      <c r="A3922" s="180" t="s">
        <v>6790</v>
      </c>
      <c r="B3922" s="181">
        <v>2903</v>
      </c>
      <c r="C3922" s="180" t="s">
        <v>6795</v>
      </c>
      <c r="D3922" s="180" t="s">
        <v>6792</v>
      </c>
      <c r="E3922" s="180"/>
    </row>
    <row r="3923" spans="1:5" x14ac:dyDescent="0.25">
      <c r="A3923" s="180" t="s">
        <v>6790</v>
      </c>
      <c r="B3923" s="181">
        <v>2903</v>
      </c>
      <c r="C3923" s="180" t="s">
        <v>6796</v>
      </c>
      <c r="D3923" s="180" t="s">
        <v>6792</v>
      </c>
      <c r="E3923" s="180"/>
    </row>
    <row r="3924" spans="1:5" x14ac:dyDescent="0.25">
      <c r="A3924" s="180" t="s">
        <v>6790</v>
      </c>
      <c r="B3924" s="181">
        <v>2903</v>
      </c>
      <c r="C3924" s="180" t="s">
        <v>6792</v>
      </c>
      <c r="D3924" s="180"/>
      <c r="E3924" s="180"/>
    </row>
    <row r="3925" spans="1:5" x14ac:dyDescent="0.25">
      <c r="A3925" s="180" t="s">
        <v>6790</v>
      </c>
      <c r="B3925" s="181">
        <v>2903</v>
      </c>
      <c r="C3925" s="180" t="s">
        <v>6797</v>
      </c>
      <c r="D3925" s="180" t="s">
        <v>6792</v>
      </c>
      <c r="E3925" s="180"/>
    </row>
    <row r="3926" spans="1:5" x14ac:dyDescent="0.25">
      <c r="A3926" s="180" t="s">
        <v>6798</v>
      </c>
      <c r="B3926" s="181">
        <v>2904</v>
      </c>
      <c r="C3926" s="180" t="s">
        <v>6799</v>
      </c>
      <c r="D3926" s="180" t="s">
        <v>6800</v>
      </c>
      <c r="E3926" s="180"/>
    </row>
    <row r="3927" spans="1:5" x14ac:dyDescent="0.25">
      <c r="A3927" s="180" t="s">
        <v>6798</v>
      </c>
      <c r="B3927" s="181">
        <v>2904</v>
      </c>
      <c r="C3927" s="180" t="s">
        <v>6800</v>
      </c>
      <c r="D3927" s="180"/>
      <c r="E3927" s="180"/>
    </row>
    <row r="3928" spans="1:5" x14ac:dyDescent="0.25">
      <c r="A3928" s="180" t="s">
        <v>6798</v>
      </c>
      <c r="B3928" s="181">
        <v>2904</v>
      </c>
      <c r="C3928" s="180" t="s">
        <v>6801</v>
      </c>
      <c r="D3928" s="180" t="s">
        <v>6800</v>
      </c>
      <c r="E3928" s="180"/>
    </row>
    <row r="3929" spans="1:5" x14ac:dyDescent="0.25">
      <c r="A3929" s="180" t="s">
        <v>6798</v>
      </c>
      <c r="B3929" s="181">
        <v>2904</v>
      </c>
      <c r="C3929" s="180" t="s">
        <v>6802</v>
      </c>
      <c r="D3929" s="180" t="s">
        <v>6800</v>
      </c>
      <c r="E3929" s="180"/>
    </row>
    <row r="3930" spans="1:5" x14ac:dyDescent="0.25">
      <c r="A3930" s="180" t="s">
        <v>6803</v>
      </c>
      <c r="B3930" s="181">
        <v>2905</v>
      </c>
      <c r="C3930" s="180" t="s">
        <v>6804</v>
      </c>
      <c r="D3930" s="180" t="s">
        <v>6805</v>
      </c>
      <c r="E3930" s="180"/>
    </row>
    <row r="3931" spans="1:5" x14ac:dyDescent="0.25">
      <c r="A3931" s="180" t="s">
        <v>6803</v>
      </c>
      <c r="B3931" s="181">
        <v>2905</v>
      </c>
      <c r="C3931" s="180" t="s">
        <v>6806</v>
      </c>
      <c r="D3931" s="180" t="s">
        <v>6805</v>
      </c>
      <c r="E3931" s="180"/>
    </row>
    <row r="3932" spans="1:5" x14ac:dyDescent="0.25">
      <c r="A3932" s="180" t="s">
        <v>6803</v>
      </c>
      <c r="B3932" s="181">
        <v>2905</v>
      </c>
      <c r="C3932" s="180" t="s">
        <v>6807</v>
      </c>
      <c r="D3932" s="180" t="s">
        <v>6805</v>
      </c>
      <c r="E3932" s="180"/>
    </row>
    <row r="3933" spans="1:5" x14ac:dyDescent="0.25">
      <c r="A3933" s="180" t="s">
        <v>6803</v>
      </c>
      <c r="B3933" s="181">
        <v>2905</v>
      </c>
      <c r="C3933" s="180" t="s">
        <v>6805</v>
      </c>
      <c r="D3933" s="180"/>
      <c r="E3933" s="180"/>
    </row>
    <row r="3934" spans="1:5" x14ac:dyDescent="0.25">
      <c r="A3934" s="180" t="s">
        <v>6808</v>
      </c>
      <c r="B3934" s="181">
        <v>2906</v>
      </c>
      <c r="C3934" s="180" t="s">
        <v>6809</v>
      </c>
      <c r="D3934" s="180" t="s">
        <v>6810</v>
      </c>
      <c r="E3934" s="180"/>
    </row>
    <row r="3935" spans="1:5" x14ac:dyDescent="0.25">
      <c r="A3935" s="180" t="s">
        <v>6808</v>
      </c>
      <c r="B3935" s="181">
        <v>2906</v>
      </c>
      <c r="C3935" s="180" t="s">
        <v>6810</v>
      </c>
      <c r="D3935" s="180"/>
      <c r="E3935" s="180"/>
    </row>
    <row r="3936" spans="1:5" x14ac:dyDescent="0.25">
      <c r="A3936" s="180" t="s">
        <v>6808</v>
      </c>
      <c r="B3936" s="181">
        <v>2906</v>
      </c>
      <c r="C3936" s="180" t="s">
        <v>6811</v>
      </c>
      <c r="D3936" s="180" t="s">
        <v>6810</v>
      </c>
      <c r="E3936" s="180"/>
    </row>
    <row r="3937" spans="1:5" x14ac:dyDescent="0.25">
      <c r="A3937" s="180" t="s">
        <v>6812</v>
      </c>
      <c r="B3937" s="181">
        <v>2907</v>
      </c>
      <c r="C3937" s="180" t="s">
        <v>6813</v>
      </c>
      <c r="D3937" s="180" t="s">
        <v>6814</v>
      </c>
      <c r="E3937" s="180"/>
    </row>
    <row r="3938" spans="1:5" x14ac:dyDescent="0.25">
      <c r="A3938" s="180" t="s">
        <v>6812</v>
      </c>
      <c r="B3938" s="181">
        <v>2907</v>
      </c>
      <c r="C3938" s="180" t="s">
        <v>6814</v>
      </c>
      <c r="D3938" s="180"/>
      <c r="E3938" s="180"/>
    </row>
    <row r="3939" spans="1:5" x14ac:dyDescent="0.25">
      <c r="A3939" s="180" t="s">
        <v>6812</v>
      </c>
      <c r="B3939" s="181">
        <v>2907</v>
      </c>
      <c r="C3939" s="180" t="s">
        <v>6815</v>
      </c>
      <c r="D3939" s="180" t="s">
        <v>6814</v>
      </c>
      <c r="E3939" s="180"/>
    </row>
    <row r="3940" spans="1:5" x14ac:dyDescent="0.25">
      <c r="A3940" s="180" t="s">
        <v>6816</v>
      </c>
      <c r="B3940" s="181">
        <v>2908</v>
      </c>
      <c r="C3940" s="180" t="s">
        <v>6817</v>
      </c>
      <c r="D3940" s="180" t="s">
        <v>6818</v>
      </c>
      <c r="E3940" s="180"/>
    </row>
    <row r="3941" spans="1:5" x14ac:dyDescent="0.25">
      <c r="A3941" s="180" t="s">
        <v>6816</v>
      </c>
      <c r="B3941" s="181">
        <v>2908</v>
      </c>
      <c r="C3941" s="180" t="s">
        <v>6819</v>
      </c>
      <c r="D3941" s="180" t="s">
        <v>6818</v>
      </c>
      <c r="E3941" s="180"/>
    </row>
    <row r="3942" spans="1:5" x14ac:dyDescent="0.25">
      <c r="A3942" s="180" t="s">
        <v>6816</v>
      </c>
      <c r="B3942" s="181">
        <v>2908</v>
      </c>
      <c r="C3942" s="180" t="s">
        <v>6820</v>
      </c>
      <c r="D3942" s="180" t="s">
        <v>6818</v>
      </c>
      <c r="E3942" s="180"/>
    </row>
    <row r="3943" spans="1:5" x14ac:dyDescent="0.25">
      <c r="A3943" s="180" t="s">
        <v>6816</v>
      </c>
      <c r="B3943" s="181">
        <v>2908</v>
      </c>
      <c r="C3943" s="180" t="s">
        <v>6818</v>
      </c>
      <c r="D3943" s="180"/>
      <c r="E3943" s="180"/>
    </row>
    <row r="3944" spans="1:5" x14ac:dyDescent="0.25">
      <c r="A3944" s="180" t="s">
        <v>6821</v>
      </c>
      <c r="B3944" s="181">
        <v>2909</v>
      </c>
      <c r="C3944" s="180" t="s">
        <v>6822</v>
      </c>
      <c r="D3944" s="180" t="s">
        <v>6823</v>
      </c>
      <c r="E3944" s="180"/>
    </row>
    <row r="3945" spans="1:5" x14ac:dyDescent="0.25">
      <c r="A3945" s="180" t="s">
        <v>6821</v>
      </c>
      <c r="B3945" s="181">
        <v>2909</v>
      </c>
      <c r="C3945" s="180" t="s">
        <v>6823</v>
      </c>
      <c r="D3945" s="180"/>
      <c r="E3945" s="180"/>
    </row>
    <row r="3946" spans="1:5" x14ac:dyDescent="0.25">
      <c r="A3946" s="180" t="s">
        <v>6821</v>
      </c>
      <c r="B3946" s="181">
        <v>2909</v>
      </c>
      <c r="C3946" s="180" t="s">
        <v>6824</v>
      </c>
      <c r="D3946" s="180" t="s">
        <v>6823</v>
      </c>
      <c r="E3946" s="180"/>
    </row>
    <row r="3947" spans="1:5" x14ac:dyDescent="0.25">
      <c r="A3947" s="180" t="s">
        <v>6825</v>
      </c>
      <c r="B3947" s="181">
        <v>2910</v>
      </c>
      <c r="C3947" s="180" t="s">
        <v>6826</v>
      </c>
      <c r="D3947" s="180" t="s">
        <v>6827</v>
      </c>
      <c r="E3947" s="180"/>
    </row>
    <row r="3948" spans="1:5" x14ac:dyDescent="0.25">
      <c r="A3948" s="180" t="s">
        <v>6825</v>
      </c>
      <c r="B3948" s="181">
        <v>2910</v>
      </c>
      <c r="C3948" s="180" t="s">
        <v>6828</v>
      </c>
      <c r="D3948" s="180" t="s">
        <v>6827</v>
      </c>
      <c r="E3948" s="180"/>
    </row>
    <row r="3949" spans="1:5" x14ac:dyDescent="0.25">
      <c r="A3949" s="180" t="s">
        <v>6825</v>
      </c>
      <c r="B3949" s="181">
        <v>2910</v>
      </c>
      <c r="C3949" s="180" t="s">
        <v>6829</v>
      </c>
      <c r="D3949" s="180" t="s">
        <v>6827</v>
      </c>
      <c r="E3949" s="180"/>
    </row>
    <row r="3950" spans="1:5" x14ac:dyDescent="0.25">
      <c r="A3950" s="180" t="s">
        <v>6825</v>
      </c>
      <c r="B3950" s="181">
        <v>2910</v>
      </c>
      <c r="C3950" s="180" t="s">
        <v>6830</v>
      </c>
      <c r="D3950" s="180" t="s">
        <v>6827</v>
      </c>
      <c r="E3950" s="180"/>
    </row>
    <row r="3951" spans="1:5" x14ac:dyDescent="0.25">
      <c r="A3951" s="180" t="s">
        <v>6825</v>
      </c>
      <c r="B3951" s="181">
        <v>2910</v>
      </c>
      <c r="C3951" s="180" t="s">
        <v>6831</v>
      </c>
      <c r="D3951" s="180" t="s">
        <v>6827</v>
      </c>
      <c r="E3951" s="180"/>
    </row>
    <row r="3952" spans="1:5" x14ac:dyDescent="0.25">
      <c r="A3952" s="180" t="s">
        <v>6825</v>
      </c>
      <c r="B3952" s="181">
        <v>2910</v>
      </c>
      <c r="C3952" s="180" t="s">
        <v>6827</v>
      </c>
      <c r="D3952" s="180"/>
      <c r="E3952" s="180"/>
    </row>
    <row r="3953" spans="1:5" x14ac:dyDescent="0.25">
      <c r="A3953" s="180" t="s">
        <v>6832</v>
      </c>
      <c r="B3953" s="181">
        <v>2911</v>
      </c>
      <c r="C3953" s="180" t="s">
        <v>6833</v>
      </c>
      <c r="D3953" s="180" t="s">
        <v>6834</v>
      </c>
      <c r="E3953" s="180"/>
    </row>
    <row r="3954" spans="1:5" x14ac:dyDescent="0.25">
      <c r="A3954" s="180" t="s">
        <v>6832</v>
      </c>
      <c r="B3954" s="181">
        <v>2911</v>
      </c>
      <c r="C3954" s="180" t="s">
        <v>6835</v>
      </c>
      <c r="D3954" s="180" t="s">
        <v>6834</v>
      </c>
      <c r="E3954" s="180"/>
    </row>
    <row r="3955" spans="1:5" x14ac:dyDescent="0.25">
      <c r="A3955" s="180" t="s">
        <v>6832</v>
      </c>
      <c r="B3955" s="181">
        <v>2911</v>
      </c>
      <c r="C3955" s="180" t="s">
        <v>6836</v>
      </c>
      <c r="D3955" s="180" t="s">
        <v>6834</v>
      </c>
      <c r="E3955" s="180"/>
    </row>
    <row r="3956" spans="1:5" x14ac:dyDescent="0.25">
      <c r="A3956" s="180" t="s">
        <v>6832</v>
      </c>
      <c r="B3956" s="181">
        <v>2911</v>
      </c>
      <c r="C3956" s="180" t="s">
        <v>6837</v>
      </c>
      <c r="D3956" s="180" t="s">
        <v>6834</v>
      </c>
      <c r="E3956" s="180"/>
    </row>
    <row r="3957" spans="1:5" x14ac:dyDescent="0.25">
      <c r="A3957" s="180" t="s">
        <v>6832</v>
      </c>
      <c r="B3957" s="181">
        <v>2911</v>
      </c>
      <c r="C3957" s="180" t="s">
        <v>6838</v>
      </c>
      <c r="D3957" s="180" t="s">
        <v>6834</v>
      </c>
      <c r="E3957" s="180"/>
    </row>
    <row r="3958" spans="1:5" x14ac:dyDescent="0.25">
      <c r="A3958" s="180" t="s">
        <v>6832</v>
      </c>
      <c r="B3958" s="181">
        <v>2911</v>
      </c>
      <c r="C3958" s="180" t="s">
        <v>6834</v>
      </c>
      <c r="D3958" s="180"/>
      <c r="E3958" s="180"/>
    </row>
    <row r="3959" spans="1:5" x14ac:dyDescent="0.25">
      <c r="A3959" s="180" t="s">
        <v>6832</v>
      </c>
      <c r="B3959" s="181">
        <v>2911</v>
      </c>
      <c r="C3959" s="180" t="s">
        <v>6839</v>
      </c>
      <c r="D3959" s="180" t="s">
        <v>6834</v>
      </c>
      <c r="E3959" s="180"/>
    </row>
    <row r="3960" spans="1:5" x14ac:dyDescent="0.25">
      <c r="A3960" s="180" t="s">
        <v>6832</v>
      </c>
      <c r="B3960" s="181">
        <v>2911</v>
      </c>
      <c r="C3960" s="180" t="s">
        <v>6840</v>
      </c>
      <c r="D3960" s="180" t="s">
        <v>6834</v>
      </c>
      <c r="E3960" s="180"/>
    </row>
    <row r="3961" spans="1:5" x14ac:dyDescent="0.25">
      <c r="A3961" s="180" t="s">
        <v>6841</v>
      </c>
      <c r="B3961" s="181">
        <v>2912</v>
      </c>
      <c r="C3961" s="180" t="s">
        <v>6842</v>
      </c>
      <c r="D3961" s="180" t="s">
        <v>6843</v>
      </c>
      <c r="E3961" s="180"/>
    </row>
    <row r="3962" spans="1:5" x14ac:dyDescent="0.25">
      <c r="A3962" s="180" t="s">
        <v>6841</v>
      </c>
      <c r="B3962" s="181">
        <v>2912</v>
      </c>
      <c r="C3962" s="180" t="s">
        <v>6844</v>
      </c>
      <c r="D3962" s="180" t="s">
        <v>6843</v>
      </c>
      <c r="E3962" s="180"/>
    </row>
    <row r="3963" spans="1:5" x14ac:dyDescent="0.25">
      <c r="A3963" s="180" t="s">
        <v>6841</v>
      </c>
      <c r="B3963" s="181">
        <v>2912</v>
      </c>
      <c r="C3963" s="180" t="s">
        <v>6845</v>
      </c>
      <c r="D3963" s="180" t="s">
        <v>6843</v>
      </c>
      <c r="E3963" s="180"/>
    </row>
    <row r="3964" spans="1:5" x14ac:dyDescent="0.25">
      <c r="A3964" s="180" t="s">
        <v>6841</v>
      </c>
      <c r="B3964" s="181">
        <v>2912</v>
      </c>
      <c r="C3964" s="180" t="s">
        <v>6843</v>
      </c>
      <c r="D3964" s="180"/>
      <c r="E3964" s="180"/>
    </row>
    <row r="3965" spans="1:5" x14ac:dyDescent="0.25">
      <c r="A3965" s="180" t="s">
        <v>6846</v>
      </c>
      <c r="B3965" s="181">
        <v>2913</v>
      </c>
      <c r="C3965" s="180" t="s">
        <v>6847</v>
      </c>
      <c r="D3965" s="180" t="s">
        <v>6848</v>
      </c>
      <c r="E3965" s="180"/>
    </row>
    <row r="3966" spans="1:5" x14ac:dyDescent="0.25">
      <c r="A3966" s="180" t="s">
        <v>6846</v>
      </c>
      <c r="B3966" s="181">
        <v>2913</v>
      </c>
      <c r="C3966" s="180" t="s">
        <v>6849</v>
      </c>
      <c r="D3966" s="180" t="s">
        <v>6848</v>
      </c>
      <c r="E3966" s="180"/>
    </row>
    <row r="3967" spans="1:5" x14ac:dyDescent="0.25">
      <c r="A3967" s="180" t="s">
        <v>6846</v>
      </c>
      <c r="B3967" s="181">
        <v>2913</v>
      </c>
      <c r="C3967" s="180" t="s">
        <v>6848</v>
      </c>
      <c r="D3967" s="180"/>
      <c r="E3967" s="180"/>
    </row>
    <row r="3968" spans="1:5" x14ac:dyDescent="0.25">
      <c r="A3968" s="180" t="s">
        <v>6846</v>
      </c>
      <c r="B3968" s="181">
        <v>2913</v>
      </c>
      <c r="C3968" s="180" t="s">
        <v>6850</v>
      </c>
      <c r="D3968" s="180" t="s">
        <v>6848</v>
      </c>
      <c r="E3968" s="180"/>
    </row>
    <row r="3969" spans="1:5" x14ac:dyDescent="0.25">
      <c r="A3969" s="180" t="s">
        <v>6846</v>
      </c>
      <c r="B3969" s="181">
        <v>2913</v>
      </c>
      <c r="C3969" s="180" t="s">
        <v>6851</v>
      </c>
      <c r="D3969" s="180" t="s">
        <v>6848</v>
      </c>
      <c r="E3969" s="180"/>
    </row>
    <row r="3970" spans="1:5" x14ac:dyDescent="0.25">
      <c r="A3970" s="180" t="s">
        <v>6852</v>
      </c>
      <c r="B3970" s="181">
        <v>2914</v>
      </c>
      <c r="C3970" s="180" t="s">
        <v>6853</v>
      </c>
      <c r="D3970" s="180"/>
      <c r="E3970" s="180"/>
    </row>
    <row r="3971" spans="1:5" x14ac:dyDescent="0.25">
      <c r="A3971" s="180" t="s">
        <v>6854</v>
      </c>
      <c r="B3971" s="181">
        <v>2915</v>
      </c>
      <c r="C3971" s="180" t="s">
        <v>6855</v>
      </c>
      <c r="D3971" s="180" t="s">
        <v>6856</v>
      </c>
      <c r="E3971" s="180"/>
    </row>
    <row r="3972" spans="1:5" x14ac:dyDescent="0.25">
      <c r="A3972" s="180" t="s">
        <v>6854</v>
      </c>
      <c r="B3972" s="181">
        <v>2915</v>
      </c>
      <c r="C3972" s="180" t="s">
        <v>6856</v>
      </c>
      <c r="D3972" s="180"/>
      <c r="E3972" s="180"/>
    </row>
    <row r="3973" spans="1:5" x14ac:dyDescent="0.25">
      <c r="A3973" s="180" t="s">
        <v>6854</v>
      </c>
      <c r="B3973" s="181">
        <v>2915</v>
      </c>
      <c r="C3973" s="180" t="s">
        <v>6857</v>
      </c>
      <c r="D3973" s="180" t="s">
        <v>6856</v>
      </c>
      <c r="E3973" s="180"/>
    </row>
    <row r="3974" spans="1:5" x14ac:dyDescent="0.25">
      <c r="A3974" s="180" t="s">
        <v>6854</v>
      </c>
      <c r="B3974" s="181">
        <v>2915</v>
      </c>
      <c r="C3974" s="180" t="s">
        <v>6858</v>
      </c>
      <c r="D3974" s="180" t="s">
        <v>6856</v>
      </c>
      <c r="E3974" s="180"/>
    </row>
    <row r="3975" spans="1:5" x14ac:dyDescent="0.25">
      <c r="A3975" s="180" t="s">
        <v>6859</v>
      </c>
      <c r="B3975" s="181">
        <v>2916</v>
      </c>
      <c r="C3975" s="180" t="s">
        <v>6860</v>
      </c>
      <c r="D3975" s="180" t="s">
        <v>6861</v>
      </c>
      <c r="E3975" s="180"/>
    </row>
    <row r="3976" spans="1:5" x14ac:dyDescent="0.25">
      <c r="A3976" s="180" t="s">
        <v>6859</v>
      </c>
      <c r="B3976" s="181">
        <v>2916</v>
      </c>
      <c r="C3976" s="180" t="s">
        <v>6861</v>
      </c>
      <c r="D3976" s="180"/>
      <c r="E3976" s="180"/>
    </row>
    <row r="3977" spans="1:5" x14ac:dyDescent="0.25">
      <c r="A3977" s="180" t="s">
        <v>6859</v>
      </c>
      <c r="B3977" s="181">
        <v>2916</v>
      </c>
      <c r="C3977" s="180" t="s">
        <v>6862</v>
      </c>
      <c r="D3977" s="180" t="s">
        <v>6861</v>
      </c>
      <c r="E3977" s="180"/>
    </row>
    <row r="3978" spans="1:5" x14ac:dyDescent="0.25">
      <c r="A3978" s="180" t="s">
        <v>6859</v>
      </c>
      <c r="B3978" s="181">
        <v>2916</v>
      </c>
      <c r="C3978" s="180" t="s">
        <v>6863</v>
      </c>
      <c r="D3978" s="180" t="s">
        <v>6861</v>
      </c>
      <c r="E3978" s="180"/>
    </row>
    <row r="3979" spans="1:5" x14ac:dyDescent="0.25">
      <c r="A3979" s="180" t="s">
        <v>6864</v>
      </c>
      <c r="B3979" s="181">
        <v>2917</v>
      </c>
      <c r="C3979" s="180" t="s">
        <v>6865</v>
      </c>
      <c r="D3979" s="180" t="s">
        <v>6866</v>
      </c>
      <c r="E3979" s="180"/>
    </row>
    <row r="3980" spans="1:5" x14ac:dyDescent="0.25">
      <c r="A3980" s="180" t="s">
        <v>6864</v>
      </c>
      <c r="B3980" s="181">
        <v>2917</v>
      </c>
      <c r="C3980" s="180" t="s">
        <v>6866</v>
      </c>
      <c r="D3980" s="180"/>
      <c r="E3980" s="180"/>
    </row>
    <row r="3981" spans="1:5" x14ac:dyDescent="0.25">
      <c r="A3981" s="180" t="s">
        <v>6864</v>
      </c>
      <c r="B3981" s="181">
        <v>2917</v>
      </c>
      <c r="C3981" s="180" t="s">
        <v>6867</v>
      </c>
      <c r="D3981" s="180" t="s">
        <v>6866</v>
      </c>
      <c r="E3981" s="180"/>
    </row>
    <row r="3982" spans="1:5" x14ac:dyDescent="0.25">
      <c r="A3982" s="180" t="s">
        <v>6864</v>
      </c>
      <c r="B3982" s="181">
        <v>2917</v>
      </c>
      <c r="C3982" s="180" t="s">
        <v>6868</v>
      </c>
      <c r="D3982" s="180" t="s">
        <v>6866</v>
      </c>
      <c r="E3982" s="180"/>
    </row>
    <row r="3983" spans="1:5" x14ac:dyDescent="0.25">
      <c r="A3983" s="180" t="s">
        <v>6869</v>
      </c>
      <c r="B3983" s="181">
        <v>2918</v>
      </c>
      <c r="C3983" s="180" t="s">
        <v>6870</v>
      </c>
      <c r="D3983" s="180"/>
      <c r="E3983" s="180"/>
    </row>
    <row r="3984" spans="1:5" x14ac:dyDescent="0.25">
      <c r="A3984" s="180" t="s">
        <v>6869</v>
      </c>
      <c r="B3984" s="181">
        <v>2918</v>
      </c>
      <c r="C3984" s="180" t="s">
        <v>6871</v>
      </c>
      <c r="D3984" s="180" t="s">
        <v>6870</v>
      </c>
      <c r="E3984" s="180"/>
    </row>
    <row r="3985" spans="1:5" x14ac:dyDescent="0.25">
      <c r="A3985" s="180" t="s">
        <v>6872</v>
      </c>
      <c r="B3985" s="181">
        <v>2919</v>
      </c>
      <c r="C3985" s="180" t="s">
        <v>6873</v>
      </c>
      <c r="D3985" s="180" t="s">
        <v>6874</v>
      </c>
      <c r="E3985" s="180"/>
    </row>
    <row r="3986" spans="1:5" x14ac:dyDescent="0.25">
      <c r="A3986" s="180" t="s">
        <v>6872</v>
      </c>
      <c r="B3986" s="181">
        <v>2919</v>
      </c>
      <c r="C3986" s="180" t="s">
        <v>6874</v>
      </c>
      <c r="D3986" s="180"/>
      <c r="E3986" s="180"/>
    </row>
    <row r="3987" spans="1:5" x14ac:dyDescent="0.25">
      <c r="A3987" s="180" t="s">
        <v>6875</v>
      </c>
      <c r="B3987" s="181">
        <v>2920</v>
      </c>
      <c r="C3987" s="180" t="s">
        <v>6876</v>
      </c>
      <c r="D3987" s="180" t="s">
        <v>6877</v>
      </c>
      <c r="E3987" s="180"/>
    </row>
    <row r="3988" spans="1:5" x14ac:dyDescent="0.25">
      <c r="A3988" s="180" t="s">
        <v>6875</v>
      </c>
      <c r="B3988" s="181">
        <v>2920</v>
      </c>
      <c r="C3988" s="180" t="s">
        <v>6877</v>
      </c>
      <c r="D3988" s="180"/>
      <c r="E3988" s="180"/>
    </row>
    <row r="3989" spans="1:5" x14ac:dyDescent="0.25">
      <c r="A3989" s="180" t="s">
        <v>6878</v>
      </c>
      <c r="B3989" s="181">
        <v>2921</v>
      </c>
      <c r="C3989" s="180" t="s">
        <v>6879</v>
      </c>
      <c r="D3989" s="180" t="s">
        <v>6880</v>
      </c>
      <c r="E3989" s="180"/>
    </row>
    <row r="3990" spans="1:5" x14ac:dyDescent="0.25">
      <c r="A3990" s="180" t="s">
        <v>6878</v>
      </c>
      <c r="B3990" s="181">
        <v>2921</v>
      </c>
      <c r="C3990" s="180" t="s">
        <v>6880</v>
      </c>
      <c r="D3990" s="180"/>
      <c r="E3990" s="180"/>
    </row>
    <row r="3991" spans="1:5" x14ac:dyDescent="0.25">
      <c r="A3991" s="180" t="s">
        <v>6881</v>
      </c>
      <c r="B3991" s="181">
        <v>2922</v>
      </c>
      <c r="C3991" s="180" t="s">
        <v>6882</v>
      </c>
      <c r="D3991" s="180" t="s">
        <v>6883</v>
      </c>
      <c r="E3991" s="180"/>
    </row>
    <row r="3992" spans="1:5" x14ac:dyDescent="0.25">
      <c r="A3992" s="180" t="s">
        <v>6881</v>
      </c>
      <c r="B3992" s="181">
        <v>2922</v>
      </c>
      <c r="C3992" s="180" t="s">
        <v>6884</v>
      </c>
      <c r="D3992" s="180" t="s">
        <v>6883</v>
      </c>
      <c r="E3992" s="180"/>
    </row>
    <row r="3993" spans="1:5" x14ac:dyDescent="0.25">
      <c r="A3993" s="180" t="s">
        <v>6881</v>
      </c>
      <c r="B3993" s="181">
        <v>2922</v>
      </c>
      <c r="C3993" s="180" t="s">
        <v>6885</v>
      </c>
      <c r="D3993" s="180" t="s">
        <v>6883</v>
      </c>
      <c r="E3993" s="180"/>
    </row>
    <row r="3994" spans="1:5" x14ac:dyDescent="0.25">
      <c r="A3994" s="180" t="s">
        <v>6881</v>
      </c>
      <c r="B3994" s="181">
        <v>2922</v>
      </c>
      <c r="C3994" s="180" t="s">
        <v>6886</v>
      </c>
      <c r="D3994" s="180" t="s">
        <v>6883</v>
      </c>
      <c r="E3994" s="180"/>
    </row>
    <row r="3995" spans="1:5" x14ac:dyDescent="0.25">
      <c r="A3995" s="180" t="s">
        <v>6881</v>
      </c>
      <c r="B3995" s="181">
        <v>2922</v>
      </c>
      <c r="C3995" s="180" t="s">
        <v>6887</v>
      </c>
      <c r="D3995" s="180" t="s">
        <v>6883</v>
      </c>
      <c r="E3995" s="180"/>
    </row>
    <row r="3996" spans="1:5" x14ac:dyDescent="0.25">
      <c r="A3996" s="180" t="s">
        <v>6881</v>
      </c>
      <c r="B3996" s="181">
        <v>2922</v>
      </c>
      <c r="C3996" s="180" t="s">
        <v>6883</v>
      </c>
      <c r="D3996" s="180"/>
      <c r="E3996" s="180"/>
    </row>
    <row r="3997" spans="1:5" x14ac:dyDescent="0.25">
      <c r="A3997" s="180" t="s">
        <v>6881</v>
      </c>
      <c r="B3997" s="181">
        <v>2922</v>
      </c>
      <c r="C3997" s="180" t="s">
        <v>6888</v>
      </c>
      <c r="D3997" s="180" t="s">
        <v>6883</v>
      </c>
      <c r="E3997" s="180"/>
    </row>
    <row r="3998" spans="1:5" x14ac:dyDescent="0.25">
      <c r="A3998" s="180" t="s">
        <v>6889</v>
      </c>
      <c r="B3998" s="181">
        <v>2923</v>
      </c>
      <c r="C3998" s="180" t="s">
        <v>6890</v>
      </c>
      <c r="D3998" s="180" t="s">
        <v>6891</v>
      </c>
      <c r="E3998" s="180"/>
    </row>
    <row r="3999" spans="1:5" x14ac:dyDescent="0.25">
      <c r="A3999" s="180" t="s">
        <v>6889</v>
      </c>
      <c r="B3999" s="181">
        <v>2923</v>
      </c>
      <c r="C3999" s="180" t="s">
        <v>6892</v>
      </c>
      <c r="D3999" s="180" t="s">
        <v>6891</v>
      </c>
      <c r="E3999" s="180"/>
    </row>
    <row r="4000" spans="1:5" x14ac:dyDescent="0.25">
      <c r="A4000" s="180" t="s">
        <v>6889</v>
      </c>
      <c r="B4000" s="181">
        <v>2923</v>
      </c>
      <c r="C4000" s="180" t="s">
        <v>6891</v>
      </c>
      <c r="D4000" s="180"/>
      <c r="E4000" s="180"/>
    </row>
    <row r="4001" spans="1:5" x14ac:dyDescent="0.25">
      <c r="A4001" s="180" t="s">
        <v>6889</v>
      </c>
      <c r="B4001" s="181">
        <v>2923</v>
      </c>
      <c r="C4001" s="180" t="s">
        <v>6893</v>
      </c>
      <c r="D4001" s="180" t="s">
        <v>6891</v>
      </c>
      <c r="E4001" s="180"/>
    </row>
    <row r="4002" spans="1:5" x14ac:dyDescent="0.25">
      <c r="A4002" s="180" t="s">
        <v>6894</v>
      </c>
      <c r="B4002" s="181">
        <v>2924</v>
      </c>
      <c r="C4002" s="180" t="s">
        <v>6895</v>
      </c>
      <c r="D4002" s="180" t="s">
        <v>6896</v>
      </c>
      <c r="E4002" s="180"/>
    </row>
    <row r="4003" spans="1:5" x14ac:dyDescent="0.25">
      <c r="A4003" s="180" t="s">
        <v>6894</v>
      </c>
      <c r="B4003" s="181">
        <v>2924</v>
      </c>
      <c r="C4003" s="180" t="s">
        <v>6896</v>
      </c>
      <c r="D4003" s="180"/>
      <c r="E4003" s="180"/>
    </row>
    <row r="4004" spans="1:5" x14ac:dyDescent="0.25">
      <c r="A4004" s="180" t="s">
        <v>6897</v>
      </c>
      <c r="B4004" s="181">
        <v>2925</v>
      </c>
      <c r="C4004" s="180" t="s">
        <v>6898</v>
      </c>
      <c r="D4004" s="180" t="s">
        <v>6899</v>
      </c>
      <c r="E4004" s="180"/>
    </row>
    <row r="4005" spans="1:5" x14ac:dyDescent="0.25">
      <c r="A4005" s="180" t="s">
        <v>6897</v>
      </c>
      <c r="B4005" s="181">
        <v>2925</v>
      </c>
      <c r="C4005" s="180" t="s">
        <v>6899</v>
      </c>
      <c r="D4005" s="180"/>
      <c r="E4005" s="180"/>
    </row>
    <row r="4006" spans="1:5" x14ac:dyDescent="0.25">
      <c r="A4006" s="180" t="s">
        <v>6897</v>
      </c>
      <c r="B4006" s="181">
        <v>2925</v>
      </c>
      <c r="C4006" s="180" t="s">
        <v>6900</v>
      </c>
      <c r="D4006" s="180" t="s">
        <v>6899</v>
      </c>
      <c r="E4006" s="180"/>
    </row>
    <row r="4007" spans="1:5" x14ac:dyDescent="0.25">
      <c r="A4007" s="180" t="s">
        <v>6901</v>
      </c>
      <c r="B4007" s="181">
        <v>2926</v>
      </c>
      <c r="C4007" s="180" t="s">
        <v>6902</v>
      </c>
      <c r="D4007" s="180" t="s">
        <v>6903</v>
      </c>
      <c r="E4007" s="180"/>
    </row>
    <row r="4008" spans="1:5" x14ac:dyDescent="0.25">
      <c r="A4008" s="180" t="s">
        <v>6901</v>
      </c>
      <c r="B4008" s="181">
        <v>2926</v>
      </c>
      <c r="C4008" s="180" t="s">
        <v>6903</v>
      </c>
      <c r="D4008" s="180"/>
      <c r="E4008" s="180"/>
    </row>
    <row r="4009" spans="1:5" x14ac:dyDescent="0.25">
      <c r="A4009" s="180" t="s">
        <v>6904</v>
      </c>
      <c r="B4009" s="181">
        <v>2927</v>
      </c>
      <c r="C4009" s="180" t="s">
        <v>6905</v>
      </c>
      <c r="D4009" s="180" t="s">
        <v>6906</v>
      </c>
      <c r="E4009" s="180"/>
    </row>
    <row r="4010" spans="1:5" x14ac:dyDescent="0.25">
      <c r="A4010" s="180" t="s">
        <v>6904</v>
      </c>
      <c r="B4010" s="181">
        <v>2927</v>
      </c>
      <c r="C4010" s="180" t="s">
        <v>6907</v>
      </c>
      <c r="D4010" s="180" t="s">
        <v>6906</v>
      </c>
      <c r="E4010" s="180"/>
    </row>
    <row r="4011" spans="1:5" x14ac:dyDescent="0.25">
      <c r="A4011" s="180" t="s">
        <v>6904</v>
      </c>
      <c r="B4011" s="181">
        <v>2927</v>
      </c>
      <c r="C4011" s="180" t="s">
        <v>6906</v>
      </c>
      <c r="D4011" s="180"/>
      <c r="E4011" s="180"/>
    </row>
    <row r="4012" spans="1:5" x14ac:dyDescent="0.25">
      <c r="A4012" s="180" t="s">
        <v>6904</v>
      </c>
      <c r="B4012" s="181">
        <v>2927</v>
      </c>
      <c r="C4012" s="180" t="s">
        <v>6908</v>
      </c>
      <c r="D4012" s="180" t="s">
        <v>6906</v>
      </c>
      <c r="E4012" s="180"/>
    </row>
    <row r="4013" spans="1:5" x14ac:dyDescent="0.25">
      <c r="A4013" s="180" t="s">
        <v>6904</v>
      </c>
      <c r="B4013" s="181">
        <v>2927</v>
      </c>
      <c r="C4013" s="180" t="s">
        <v>6909</v>
      </c>
      <c r="D4013" s="180" t="s">
        <v>6906</v>
      </c>
      <c r="E4013" s="180"/>
    </row>
    <row r="4014" spans="1:5" x14ac:dyDescent="0.25">
      <c r="A4014" s="180" t="s">
        <v>6904</v>
      </c>
      <c r="B4014" s="181">
        <v>2927</v>
      </c>
      <c r="C4014" s="180" t="s">
        <v>6910</v>
      </c>
      <c r="D4014" s="180" t="s">
        <v>6906</v>
      </c>
      <c r="E4014" s="180"/>
    </row>
    <row r="4015" spans="1:5" x14ac:dyDescent="0.25">
      <c r="A4015" s="180" t="s">
        <v>6911</v>
      </c>
      <c r="B4015" s="181">
        <v>2928</v>
      </c>
      <c r="C4015" s="180" t="s">
        <v>6912</v>
      </c>
      <c r="D4015" s="180" t="s">
        <v>6913</v>
      </c>
      <c r="E4015" s="180"/>
    </row>
    <row r="4016" spans="1:5" x14ac:dyDescent="0.25">
      <c r="A4016" s="180" t="s">
        <v>6911</v>
      </c>
      <c r="B4016" s="181">
        <v>2928</v>
      </c>
      <c r="C4016" s="180" t="s">
        <v>6914</v>
      </c>
      <c r="D4016" s="180" t="s">
        <v>6913</v>
      </c>
      <c r="E4016" s="180"/>
    </row>
    <row r="4017" spans="1:5" x14ac:dyDescent="0.25">
      <c r="A4017" s="180" t="s">
        <v>6911</v>
      </c>
      <c r="B4017" s="181">
        <v>2928</v>
      </c>
      <c r="C4017" s="180" t="s">
        <v>6915</v>
      </c>
      <c r="D4017" s="180" t="s">
        <v>6913</v>
      </c>
      <c r="E4017" s="180"/>
    </row>
    <row r="4018" spans="1:5" x14ac:dyDescent="0.25">
      <c r="A4018" s="180" t="s">
        <v>6911</v>
      </c>
      <c r="B4018" s="181">
        <v>2928</v>
      </c>
      <c r="C4018" s="180" t="s">
        <v>6913</v>
      </c>
      <c r="D4018" s="180"/>
      <c r="E4018" s="180"/>
    </row>
    <row r="4019" spans="1:5" x14ac:dyDescent="0.25">
      <c r="A4019" s="180" t="s">
        <v>6916</v>
      </c>
      <c r="B4019" s="181">
        <v>2929</v>
      </c>
      <c r="C4019" s="180" t="s">
        <v>6917</v>
      </c>
      <c r="D4019" s="180" t="s">
        <v>6918</v>
      </c>
      <c r="E4019" s="180"/>
    </row>
    <row r="4020" spans="1:5" x14ac:dyDescent="0.25">
      <c r="A4020" s="180" t="s">
        <v>6916</v>
      </c>
      <c r="B4020" s="181">
        <v>2929</v>
      </c>
      <c r="C4020" s="180" t="s">
        <v>6919</v>
      </c>
      <c r="D4020" s="180" t="s">
        <v>6918</v>
      </c>
      <c r="E4020" s="180"/>
    </row>
    <row r="4021" spans="1:5" x14ac:dyDescent="0.25">
      <c r="A4021" s="180" t="s">
        <v>6916</v>
      </c>
      <c r="B4021" s="181">
        <v>2929</v>
      </c>
      <c r="C4021" s="180" t="s">
        <v>6920</v>
      </c>
      <c r="D4021" s="180" t="s">
        <v>6918</v>
      </c>
      <c r="E4021" s="180"/>
    </row>
    <row r="4022" spans="1:5" x14ac:dyDescent="0.25">
      <c r="A4022" s="180" t="s">
        <v>6916</v>
      </c>
      <c r="B4022" s="181">
        <v>2929</v>
      </c>
      <c r="C4022" s="180" t="s">
        <v>6918</v>
      </c>
      <c r="D4022" s="180"/>
      <c r="E4022" s="180"/>
    </row>
    <row r="4023" spans="1:5" x14ac:dyDescent="0.25">
      <c r="A4023" s="180" t="s">
        <v>6916</v>
      </c>
      <c r="B4023" s="181">
        <v>2929</v>
      </c>
      <c r="C4023" s="180" t="s">
        <v>6921</v>
      </c>
      <c r="D4023" s="180" t="s">
        <v>6918</v>
      </c>
      <c r="E4023" s="180"/>
    </row>
    <row r="4024" spans="1:5" x14ac:dyDescent="0.25">
      <c r="A4024" s="180" t="s">
        <v>6916</v>
      </c>
      <c r="B4024" s="181">
        <v>2929</v>
      </c>
      <c r="C4024" s="180" t="s">
        <v>6922</v>
      </c>
      <c r="D4024" s="180" t="s">
        <v>6918</v>
      </c>
      <c r="E4024" s="180"/>
    </row>
    <row r="4025" spans="1:5" x14ac:dyDescent="0.25">
      <c r="A4025" s="180" t="s">
        <v>6916</v>
      </c>
      <c r="B4025" s="181">
        <v>2929</v>
      </c>
      <c r="C4025" s="180" t="s">
        <v>6923</v>
      </c>
      <c r="D4025" s="180" t="s">
        <v>6918</v>
      </c>
      <c r="E4025" s="180"/>
    </row>
    <row r="4026" spans="1:5" x14ac:dyDescent="0.25">
      <c r="A4026" s="180" t="s">
        <v>6924</v>
      </c>
      <c r="B4026" s="181">
        <v>2930</v>
      </c>
      <c r="C4026" s="180" t="s">
        <v>6925</v>
      </c>
      <c r="D4026" s="180" t="s">
        <v>6926</v>
      </c>
      <c r="E4026" s="180"/>
    </row>
    <row r="4027" spans="1:5" x14ac:dyDescent="0.25">
      <c r="A4027" s="180" t="s">
        <v>6924</v>
      </c>
      <c r="B4027" s="181">
        <v>2930</v>
      </c>
      <c r="C4027" s="180" t="s">
        <v>6927</v>
      </c>
      <c r="D4027" s="180" t="s">
        <v>6926</v>
      </c>
      <c r="E4027" s="180"/>
    </row>
    <row r="4028" spans="1:5" x14ac:dyDescent="0.25">
      <c r="A4028" s="180" t="s">
        <v>6924</v>
      </c>
      <c r="B4028" s="181">
        <v>2930</v>
      </c>
      <c r="C4028" s="180" t="s">
        <v>6928</v>
      </c>
      <c r="D4028" s="180" t="s">
        <v>6926</v>
      </c>
      <c r="E4028" s="180"/>
    </row>
    <row r="4029" spans="1:5" x14ac:dyDescent="0.25">
      <c r="A4029" s="180" t="s">
        <v>6924</v>
      </c>
      <c r="B4029" s="181">
        <v>2930</v>
      </c>
      <c r="C4029" s="180" t="s">
        <v>6929</v>
      </c>
      <c r="D4029" s="180" t="s">
        <v>6926</v>
      </c>
      <c r="E4029" s="180"/>
    </row>
    <row r="4030" spans="1:5" x14ac:dyDescent="0.25">
      <c r="A4030" s="180" t="s">
        <v>6924</v>
      </c>
      <c r="B4030" s="181">
        <v>2930</v>
      </c>
      <c r="C4030" s="180" t="s">
        <v>6926</v>
      </c>
      <c r="D4030" s="180"/>
      <c r="E4030" s="180"/>
    </row>
    <row r="4031" spans="1:5" x14ac:dyDescent="0.25">
      <c r="A4031" s="180" t="s">
        <v>6924</v>
      </c>
      <c r="B4031" s="181">
        <v>2930</v>
      </c>
      <c r="C4031" s="180" t="s">
        <v>6930</v>
      </c>
      <c r="D4031" s="180" t="s">
        <v>6926</v>
      </c>
      <c r="E4031" s="180"/>
    </row>
    <row r="4032" spans="1:5" x14ac:dyDescent="0.25">
      <c r="A4032" s="180" t="s">
        <v>6931</v>
      </c>
      <c r="B4032" s="181">
        <v>2931</v>
      </c>
      <c r="C4032" s="180" t="s">
        <v>6932</v>
      </c>
      <c r="D4032" s="180" t="s">
        <v>6933</v>
      </c>
      <c r="E4032" s="180"/>
    </row>
    <row r="4033" spans="1:5" x14ac:dyDescent="0.25">
      <c r="A4033" s="180" t="s">
        <v>6931</v>
      </c>
      <c r="B4033" s="181">
        <v>2931</v>
      </c>
      <c r="C4033" s="180" t="s">
        <v>6934</v>
      </c>
      <c r="D4033" s="180" t="s">
        <v>6933</v>
      </c>
      <c r="E4033" s="180"/>
    </row>
    <row r="4034" spans="1:5" x14ac:dyDescent="0.25">
      <c r="A4034" s="180" t="s">
        <v>6931</v>
      </c>
      <c r="B4034" s="181">
        <v>2931</v>
      </c>
      <c r="C4034" s="180" t="s">
        <v>6933</v>
      </c>
      <c r="D4034" s="180"/>
      <c r="E4034" s="180"/>
    </row>
    <row r="4035" spans="1:5" x14ac:dyDescent="0.25">
      <c r="A4035" s="180" t="s">
        <v>6935</v>
      </c>
      <c r="B4035" s="181">
        <v>2932</v>
      </c>
      <c r="C4035" s="180" t="s">
        <v>6936</v>
      </c>
      <c r="D4035" s="180" t="s">
        <v>6937</v>
      </c>
      <c r="E4035" s="180"/>
    </row>
    <row r="4036" spans="1:5" x14ac:dyDescent="0.25">
      <c r="A4036" s="180" t="s">
        <v>6935</v>
      </c>
      <c r="B4036" s="181">
        <v>2932</v>
      </c>
      <c r="C4036" s="180" t="s">
        <v>6937</v>
      </c>
      <c r="D4036" s="180"/>
      <c r="E4036" s="180"/>
    </row>
    <row r="4037" spans="1:5" x14ac:dyDescent="0.25">
      <c r="A4037" s="180" t="s">
        <v>6935</v>
      </c>
      <c r="B4037" s="181">
        <v>2932</v>
      </c>
      <c r="C4037" s="180" t="s">
        <v>6938</v>
      </c>
      <c r="D4037" s="180" t="s">
        <v>6937</v>
      </c>
      <c r="E4037" s="180"/>
    </row>
    <row r="4038" spans="1:5" x14ac:dyDescent="0.25">
      <c r="A4038" s="180" t="s">
        <v>6939</v>
      </c>
      <c r="B4038" s="181">
        <v>2933</v>
      </c>
      <c r="C4038" s="180" t="s">
        <v>6940</v>
      </c>
      <c r="D4038" s="180" t="s">
        <v>6941</v>
      </c>
      <c r="E4038" s="180"/>
    </row>
    <row r="4039" spans="1:5" x14ac:dyDescent="0.25">
      <c r="A4039" s="180" t="s">
        <v>6939</v>
      </c>
      <c r="B4039" s="181">
        <v>2933</v>
      </c>
      <c r="C4039" s="180" t="s">
        <v>6942</v>
      </c>
      <c r="D4039" s="180" t="s">
        <v>6941</v>
      </c>
      <c r="E4039" s="180"/>
    </row>
    <row r="4040" spans="1:5" x14ac:dyDescent="0.25">
      <c r="A4040" s="180" t="s">
        <v>6939</v>
      </c>
      <c r="B4040" s="181">
        <v>2933</v>
      </c>
      <c r="C4040" s="180" t="s">
        <v>6943</v>
      </c>
      <c r="D4040" s="180" t="s">
        <v>6941</v>
      </c>
      <c r="E4040" s="180"/>
    </row>
    <row r="4041" spans="1:5" x14ac:dyDescent="0.25">
      <c r="A4041" s="180" t="s">
        <v>6939</v>
      </c>
      <c r="B4041" s="181">
        <v>2933</v>
      </c>
      <c r="C4041" s="180" t="s">
        <v>6944</v>
      </c>
      <c r="D4041" s="180" t="s">
        <v>6941</v>
      </c>
      <c r="E4041" s="180"/>
    </row>
    <row r="4042" spans="1:5" x14ac:dyDescent="0.25">
      <c r="A4042" s="180" t="s">
        <v>6939</v>
      </c>
      <c r="B4042" s="181">
        <v>2933</v>
      </c>
      <c r="C4042" s="180" t="s">
        <v>6945</v>
      </c>
      <c r="D4042" s="180" t="s">
        <v>6941</v>
      </c>
      <c r="E4042" s="180"/>
    </row>
    <row r="4043" spans="1:5" x14ac:dyDescent="0.25">
      <c r="A4043" s="180" t="s">
        <v>6939</v>
      </c>
      <c r="B4043" s="181">
        <v>2933</v>
      </c>
      <c r="C4043" s="180" t="s">
        <v>6946</v>
      </c>
      <c r="D4043" s="180" t="s">
        <v>6941</v>
      </c>
      <c r="E4043" s="180"/>
    </row>
    <row r="4044" spans="1:5" x14ac:dyDescent="0.25">
      <c r="A4044" s="180" t="s">
        <v>6939</v>
      </c>
      <c r="B4044" s="181">
        <v>2933</v>
      </c>
      <c r="C4044" s="180" t="s">
        <v>6941</v>
      </c>
      <c r="D4044" s="180"/>
      <c r="E4044" s="180"/>
    </row>
    <row r="4045" spans="1:5" x14ac:dyDescent="0.25">
      <c r="A4045" s="180" t="s">
        <v>6939</v>
      </c>
      <c r="B4045" s="181">
        <v>2933</v>
      </c>
      <c r="C4045" s="180" t="s">
        <v>6947</v>
      </c>
      <c r="D4045" s="180" t="s">
        <v>6941</v>
      </c>
      <c r="E4045" s="180"/>
    </row>
    <row r="4046" spans="1:5" x14ac:dyDescent="0.25">
      <c r="A4046" s="180" t="s">
        <v>6948</v>
      </c>
      <c r="B4046" s="181">
        <v>2934</v>
      </c>
      <c r="C4046" s="180" t="s">
        <v>6949</v>
      </c>
      <c r="D4046" s="180" t="s">
        <v>6950</v>
      </c>
      <c r="E4046" s="180"/>
    </row>
    <row r="4047" spans="1:5" x14ac:dyDescent="0.25">
      <c r="A4047" s="180" t="s">
        <v>6948</v>
      </c>
      <c r="B4047" s="181">
        <v>2934</v>
      </c>
      <c r="C4047" s="180" t="s">
        <v>6951</v>
      </c>
      <c r="D4047" s="180" t="s">
        <v>6950</v>
      </c>
      <c r="E4047" s="180"/>
    </row>
    <row r="4048" spans="1:5" x14ac:dyDescent="0.25">
      <c r="A4048" s="180" t="s">
        <v>6948</v>
      </c>
      <c r="B4048" s="181">
        <v>2934</v>
      </c>
      <c r="C4048" s="180" t="s">
        <v>6950</v>
      </c>
      <c r="D4048" s="180"/>
      <c r="E4048" s="180"/>
    </row>
    <row r="4049" spans="1:5" x14ac:dyDescent="0.25">
      <c r="A4049" s="180" t="s">
        <v>6952</v>
      </c>
      <c r="B4049" s="181">
        <v>2935</v>
      </c>
      <c r="C4049" s="180" t="s">
        <v>6953</v>
      </c>
      <c r="D4049" s="180" t="s">
        <v>6954</v>
      </c>
      <c r="E4049" s="180"/>
    </row>
    <row r="4050" spans="1:5" x14ac:dyDescent="0.25">
      <c r="A4050" s="180" t="s">
        <v>6952</v>
      </c>
      <c r="B4050" s="181">
        <v>2935</v>
      </c>
      <c r="C4050" s="180" t="s">
        <v>6955</v>
      </c>
      <c r="D4050" s="180" t="s">
        <v>6954</v>
      </c>
      <c r="E4050" s="180"/>
    </row>
    <row r="4051" spans="1:5" x14ac:dyDescent="0.25">
      <c r="A4051" s="180" t="s">
        <v>6952</v>
      </c>
      <c r="B4051" s="181">
        <v>2935</v>
      </c>
      <c r="C4051" s="180" t="s">
        <v>6954</v>
      </c>
      <c r="D4051" s="180"/>
      <c r="E4051" s="180"/>
    </row>
    <row r="4052" spans="1:5" x14ac:dyDescent="0.25">
      <c r="A4052" s="180" t="s">
        <v>6956</v>
      </c>
      <c r="B4052" s="181">
        <v>2936</v>
      </c>
      <c r="C4052" s="180" t="s">
        <v>6957</v>
      </c>
      <c r="D4052" s="180" t="s">
        <v>6958</v>
      </c>
      <c r="E4052" s="180"/>
    </row>
    <row r="4053" spans="1:5" x14ac:dyDescent="0.25">
      <c r="A4053" s="180" t="s">
        <v>6956</v>
      </c>
      <c r="B4053" s="181">
        <v>2936</v>
      </c>
      <c r="C4053" s="180" t="s">
        <v>6958</v>
      </c>
      <c r="D4053" s="180"/>
      <c r="E4053" s="180"/>
    </row>
    <row r="4054" spans="1:5" x14ac:dyDescent="0.25">
      <c r="A4054" s="180" t="s">
        <v>6956</v>
      </c>
      <c r="B4054" s="181">
        <v>2936</v>
      </c>
      <c r="C4054" s="180" t="s">
        <v>6959</v>
      </c>
      <c r="D4054" s="180" t="s">
        <v>6958</v>
      </c>
      <c r="E4054" s="180"/>
    </row>
    <row r="4055" spans="1:5" x14ac:dyDescent="0.25">
      <c r="A4055" s="180" t="s">
        <v>6960</v>
      </c>
      <c r="B4055" s="181">
        <v>2937</v>
      </c>
      <c r="C4055" s="180" t="s">
        <v>6961</v>
      </c>
      <c r="D4055" s="180"/>
      <c r="E4055" s="180"/>
    </row>
    <row r="4056" spans="1:5" x14ac:dyDescent="0.25">
      <c r="A4056" s="180" t="s">
        <v>6960</v>
      </c>
      <c r="B4056" s="181">
        <v>2937</v>
      </c>
      <c r="C4056" s="180" t="s">
        <v>6962</v>
      </c>
      <c r="D4056" s="180" t="s">
        <v>6961</v>
      </c>
      <c r="E4056" s="180"/>
    </row>
    <row r="4057" spans="1:5" x14ac:dyDescent="0.25">
      <c r="A4057" s="180" t="s">
        <v>6960</v>
      </c>
      <c r="B4057" s="181">
        <v>2937</v>
      </c>
      <c r="C4057" s="180" t="s">
        <v>6963</v>
      </c>
      <c r="D4057" s="180" t="s">
        <v>6961</v>
      </c>
      <c r="E4057" s="180"/>
    </row>
    <row r="4058" spans="1:5" x14ac:dyDescent="0.25">
      <c r="A4058" s="180" t="s">
        <v>6964</v>
      </c>
      <c r="B4058" s="181">
        <v>2938</v>
      </c>
      <c r="C4058" s="180" t="s">
        <v>6965</v>
      </c>
      <c r="D4058" s="180" t="s">
        <v>6966</v>
      </c>
      <c r="E4058" s="180"/>
    </row>
    <row r="4059" spans="1:5" x14ac:dyDescent="0.25">
      <c r="A4059" s="180" t="s">
        <v>6964</v>
      </c>
      <c r="B4059" s="181">
        <v>2938</v>
      </c>
      <c r="C4059" s="180" t="s">
        <v>6967</v>
      </c>
      <c r="D4059" s="180" t="s">
        <v>6966</v>
      </c>
      <c r="E4059" s="180"/>
    </row>
    <row r="4060" spans="1:5" x14ac:dyDescent="0.25">
      <c r="A4060" s="180" t="s">
        <v>6964</v>
      </c>
      <c r="B4060" s="181">
        <v>2938</v>
      </c>
      <c r="C4060" s="180" t="s">
        <v>6966</v>
      </c>
      <c r="D4060" s="180"/>
      <c r="E4060" s="180"/>
    </row>
    <row r="4061" spans="1:5" x14ac:dyDescent="0.25">
      <c r="A4061" s="180" t="s">
        <v>6964</v>
      </c>
      <c r="B4061" s="181">
        <v>2938</v>
      </c>
      <c r="C4061" s="180" t="s">
        <v>6968</v>
      </c>
      <c r="D4061" s="180" t="s">
        <v>6966</v>
      </c>
      <c r="E4061" s="180"/>
    </row>
    <row r="4062" spans="1:5" x14ac:dyDescent="0.25">
      <c r="A4062" s="180" t="s">
        <v>6969</v>
      </c>
      <c r="B4062" s="181">
        <v>2939</v>
      </c>
      <c r="C4062" s="180" t="s">
        <v>6970</v>
      </c>
      <c r="D4062" s="180"/>
      <c r="E4062" s="180"/>
    </row>
    <row r="4063" spans="1:5" x14ac:dyDescent="0.25">
      <c r="A4063" s="180" t="s">
        <v>6969</v>
      </c>
      <c r="B4063" s="181">
        <v>2939</v>
      </c>
      <c r="C4063" s="180" t="s">
        <v>6971</v>
      </c>
      <c r="D4063" s="180" t="s">
        <v>6970</v>
      </c>
      <c r="E4063" s="180"/>
    </row>
    <row r="4064" spans="1:5" x14ac:dyDescent="0.25">
      <c r="A4064" s="180" t="s">
        <v>6969</v>
      </c>
      <c r="B4064" s="181">
        <v>2939</v>
      </c>
      <c r="C4064" s="180" t="s">
        <v>6972</v>
      </c>
      <c r="D4064" s="180" t="s">
        <v>6970</v>
      </c>
      <c r="E4064" s="180"/>
    </row>
    <row r="4065" spans="1:5" x14ac:dyDescent="0.25">
      <c r="A4065" s="180" t="s">
        <v>6969</v>
      </c>
      <c r="B4065" s="181">
        <v>2939</v>
      </c>
      <c r="C4065" s="180" t="s">
        <v>6973</v>
      </c>
      <c r="D4065" s="180" t="s">
        <v>6970</v>
      </c>
      <c r="E4065" s="180"/>
    </row>
    <row r="4066" spans="1:5" x14ac:dyDescent="0.25">
      <c r="A4066" s="180" t="s">
        <v>6974</v>
      </c>
      <c r="B4066" s="181">
        <v>2940</v>
      </c>
      <c r="C4066" s="180" t="s">
        <v>6975</v>
      </c>
      <c r="D4066" s="180" t="s">
        <v>6976</v>
      </c>
      <c r="E4066" s="180"/>
    </row>
    <row r="4067" spans="1:5" x14ac:dyDescent="0.25">
      <c r="A4067" s="180" t="s">
        <v>6974</v>
      </c>
      <c r="B4067" s="181">
        <v>2940</v>
      </c>
      <c r="C4067" s="180" t="s">
        <v>6977</v>
      </c>
      <c r="D4067" s="180" t="s">
        <v>6976</v>
      </c>
      <c r="E4067" s="180"/>
    </row>
    <row r="4068" spans="1:5" x14ac:dyDescent="0.25">
      <c r="A4068" s="180" t="s">
        <v>6974</v>
      </c>
      <c r="B4068" s="181">
        <v>2940</v>
      </c>
      <c r="C4068" s="180" t="s">
        <v>6978</v>
      </c>
      <c r="D4068" s="180" t="s">
        <v>6976</v>
      </c>
      <c r="E4068" s="180"/>
    </row>
    <row r="4069" spans="1:5" x14ac:dyDescent="0.25">
      <c r="A4069" s="180" t="s">
        <v>6974</v>
      </c>
      <c r="B4069" s="181">
        <v>2940</v>
      </c>
      <c r="C4069" s="180" t="s">
        <v>6979</v>
      </c>
      <c r="D4069" s="180" t="s">
        <v>6976</v>
      </c>
      <c r="E4069" s="180"/>
    </row>
    <row r="4070" spans="1:5" x14ac:dyDescent="0.25">
      <c r="A4070" s="180" t="s">
        <v>6974</v>
      </c>
      <c r="B4070" s="181">
        <v>2940</v>
      </c>
      <c r="C4070" s="180" t="s">
        <v>6976</v>
      </c>
      <c r="D4070" s="180"/>
      <c r="E4070" s="180"/>
    </row>
    <row r="4071" spans="1:5" x14ac:dyDescent="0.25">
      <c r="A4071" s="180" t="s">
        <v>6980</v>
      </c>
      <c r="B4071" s="181">
        <v>2941</v>
      </c>
      <c r="C4071" s="180" t="s">
        <v>6981</v>
      </c>
      <c r="D4071" s="180" t="s">
        <v>6982</v>
      </c>
      <c r="E4071" s="180"/>
    </row>
    <row r="4072" spans="1:5" x14ac:dyDescent="0.25">
      <c r="A4072" s="180" t="s">
        <v>6980</v>
      </c>
      <c r="B4072" s="181">
        <v>2941</v>
      </c>
      <c r="C4072" s="180" t="s">
        <v>6982</v>
      </c>
      <c r="D4072" s="180"/>
      <c r="E4072" s="180"/>
    </row>
    <row r="4073" spans="1:5" x14ac:dyDescent="0.25">
      <c r="A4073" s="180" t="s">
        <v>6983</v>
      </c>
      <c r="B4073" s="181">
        <v>2942</v>
      </c>
      <c r="C4073" s="180" t="s">
        <v>6984</v>
      </c>
      <c r="D4073" s="180" t="s">
        <v>6985</v>
      </c>
      <c r="E4073" s="180"/>
    </row>
    <row r="4074" spans="1:5" x14ac:dyDescent="0.25">
      <c r="A4074" s="180" t="s">
        <v>6983</v>
      </c>
      <c r="B4074" s="181">
        <v>2942</v>
      </c>
      <c r="C4074" s="180" t="s">
        <v>6986</v>
      </c>
      <c r="D4074" s="180" t="s">
        <v>6985</v>
      </c>
      <c r="E4074" s="180"/>
    </row>
    <row r="4075" spans="1:5" x14ac:dyDescent="0.25">
      <c r="A4075" s="180" t="s">
        <v>6983</v>
      </c>
      <c r="B4075" s="181">
        <v>2942</v>
      </c>
      <c r="C4075" s="180" t="s">
        <v>6987</v>
      </c>
      <c r="D4075" s="180" t="s">
        <v>6985</v>
      </c>
      <c r="E4075" s="180"/>
    </row>
    <row r="4076" spans="1:5" x14ac:dyDescent="0.25">
      <c r="A4076" s="180" t="s">
        <v>6983</v>
      </c>
      <c r="B4076" s="181">
        <v>2942</v>
      </c>
      <c r="C4076" s="180" t="s">
        <v>6988</v>
      </c>
      <c r="D4076" s="180" t="s">
        <v>6985</v>
      </c>
      <c r="E4076" s="180"/>
    </row>
    <row r="4077" spans="1:5" x14ac:dyDescent="0.25">
      <c r="A4077" s="180" t="s">
        <v>6983</v>
      </c>
      <c r="B4077" s="181">
        <v>2942</v>
      </c>
      <c r="C4077" s="180" t="s">
        <v>6985</v>
      </c>
      <c r="D4077" s="180"/>
      <c r="E4077" s="180"/>
    </row>
    <row r="4078" spans="1:5" x14ac:dyDescent="0.25">
      <c r="A4078" s="180" t="s">
        <v>6989</v>
      </c>
      <c r="B4078" s="181">
        <v>2943</v>
      </c>
      <c r="C4078" s="180" t="s">
        <v>6990</v>
      </c>
      <c r="D4078" s="180" t="s">
        <v>6991</v>
      </c>
      <c r="E4078" s="180"/>
    </row>
    <row r="4079" spans="1:5" x14ac:dyDescent="0.25">
      <c r="A4079" s="180" t="s">
        <v>6989</v>
      </c>
      <c r="B4079" s="181">
        <v>2943</v>
      </c>
      <c r="C4079" s="180" t="s">
        <v>6991</v>
      </c>
      <c r="D4079" s="180"/>
      <c r="E4079" s="180"/>
    </row>
    <row r="4080" spans="1:5" x14ac:dyDescent="0.25">
      <c r="A4080" s="180" t="s">
        <v>6992</v>
      </c>
      <c r="B4080" s="181">
        <v>2944</v>
      </c>
      <c r="C4080" s="180" t="s">
        <v>6993</v>
      </c>
      <c r="D4080" s="180" t="s">
        <v>6994</v>
      </c>
      <c r="E4080" s="180"/>
    </row>
    <row r="4081" spans="1:5" x14ac:dyDescent="0.25">
      <c r="A4081" s="180" t="s">
        <v>6992</v>
      </c>
      <c r="B4081" s="181">
        <v>2944</v>
      </c>
      <c r="C4081" s="180" t="s">
        <v>6994</v>
      </c>
      <c r="D4081" s="180"/>
      <c r="E4081" s="180"/>
    </row>
    <row r="4082" spans="1:5" x14ac:dyDescent="0.25">
      <c r="A4082" s="180" t="s">
        <v>6992</v>
      </c>
      <c r="B4082" s="181">
        <v>2944</v>
      </c>
      <c r="C4082" s="180" t="s">
        <v>6995</v>
      </c>
      <c r="D4082" s="180" t="s">
        <v>6994</v>
      </c>
      <c r="E4082" s="180"/>
    </row>
    <row r="4083" spans="1:5" x14ac:dyDescent="0.25">
      <c r="A4083" s="180" t="s">
        <v>6996</v>
      </c>
      <c r="B4083" s="181">
        <v>2945</v>
      </c>
      <c r="C4083" s="180" t="s">
        <v>6997</v>
      </c>
      <c r="D4083" s="180" t="s">
        <v>6998</v>
      </c>
      <c r="E4083" s="180"/>
    </row>
    <row r="4084" spans="1:5" x14ac:dyDescent="0.25">
      <c r="A4084" s="180" t="s">
        <v>6996</v>
      </c>
      <c r="B4084" s="181">
        <v>2945</v>
      </c>
      <c r="C4084" s="180" t="s">
        <v>6998</v>
      </c>
      <c r="D4084" s="180"/>
      <c r="E4084" s="180"/>
    </row>
    <row r="4085" spans="1:5" x14ac:dyDescent="0.25">
      <c r="A4085" s="180" t="s">
        <v>6996</v>
      </c>
      <c r="B4085" s="181">
        <v>2945</v>
      </c>
      <c r="C4085" s="180" t="s">
        <v>6999</v>
      </c>
      <c r="D4085" s="180" t="s">
        <v>6998</v>
      </c>
      <c r="E4085" s="180"/>
    </row>
    <row r="4086" spans="1:5" x14ac:dyDescent="0.25">
      <c r="A4086" s="180" t="s">
        <v>6996</v>
      </c>
      <c r="B4086" s="181">
        <v>2945</v>
      </c>
      <c r="C4086" s="180" t="s">
        <v>7000</v>
      </c>
      <c r="D4086" s="180" t="s">
        <v>6998</v>
      </c>
      <c r="E4086" s="180"/>
    </row>
    <row r="4087" spans="1:5" x14ac:dyDescent="0.25">
      <c r="A4087" s="180" t="s">
        <v>7001</v>
      </c>
      <c r="B4087" s="181">
        <v>2946</v>
      </c>
      <c r="C4087" s="180" t="s">
        <v>7002</v>
      </c>
      <c r="D4087" s="180" t="s">
        <v>7003</v>
      </c>
      <c r="E4087" s="180"/>
    </row>
    <row r="4088" spans="1:5" x14ac:dyDescent="0.25">
      <c r="A4088" s="180" t="s">
        <v>7001</v>
      </c>
      <c r="B4088" s="181">
        <v>2946</v>
      </c>
      <c r="C4088" s="180" t="s">
        <v>7004</v>
      </c>
      <c r="D4088" s="180" t="s">
        <v>7003</v>
      </c>
      <c r="E4088" s="180"/>
    </row>
    <row r="4089" spans="1:5" x14ac:dyDescent="0.25">
      <c r="A4089" s="180" t="s">
        <v>7001</v>
      </c>
      <c r="B4089" s="181">
        <v>2946</v>
      </c>
      <c r="C4089" s="180" t="s">
        <v>7003</v>
      </c>
      <c r="D4089" s="180"/>
      <c r="E4089" s="180"/>
    </row>
    <row r="4090" spans="1:5" x14ac:dyDescent="0.25">
      <c r="A4090" s="180" t="s">
        <v>7001</v>
      </c>
      <c r="B4090" s="181">
        <v>2946</v>
      </c>
      <c r="C4090" s="180" t="s">
        <v>7005</v>
      </c>
      <c r="D4090" s="180" t="s">
        <v>7003</v>
      </c>
      <c r="E4090" s="180"/>
    </row>
    <row r="4091" spans="1:5" x14ac:dyDescent="0.25">
      <c r="A4091" s="180" t="s">
        <v>7006</v>
      </c>
      <c r="B4091" s="181">
        <v>2947</v>
      </c>
      <c r="C4091" s="180" t="s">
        <v>7007</v>
      </c>
      <c r="D4091" s="180" t="s">
        <v>7008</v>
      </c>
      <c r="E4091" s="180"/>
    </row>
    <row r="4092" spans="1:5" x14ac:dyDescent="0.25">
      <c r="A4092" s="180" t="s">
        <v>7006</v>
      </c>
      <c r="B4092" s="181">
        <v>2947</v>
      </c>
      <c r="C4092" s="180" t="s">
        <v>7009</v>
      </c>
      <c r="D4092" s="180" t="s">
        <v>7008</v>
      </c>
      <c r="E4092" s="180"/>
    </row>
    <row r="4093" spans="1:5" x14ac:dyDescent="0.25">
      <c r="A4093" s="180" t="s">
        <v>7006</v>
      </c>
      <c r="B4093" s="181">
        <v>2947</v>
      </c>
      <c r="C4093" s="180" t="s">
        <v>7008</v>
      </c>
      <c r="D4093" s="180"/>
      <c r="E4093" s="180"/>
    </row>
    <row r="4094" spans="1:5" x14ac:dyDescent="0.25">
      <c r="A4094" s="180" t="s">
        <v>7006</v>
      </c>
      <c r="B4094" s="181">
        <v>2947</v>
      </c>
      <c r="C4094" s="180" t="s">
        <v>7010</v>
      </c>
      <c r="D4094" s="180" t="s">
        <v>7008</v>
      </c>
      <c r="E4094" s="180"/>
    </row>
    <row r="4095" spans="1:5" x14ac:dyDescent="0.25">
      <c r="A4095" s="180" t="s">
        <v>7006</v>
      </c>
      <c r="B4095" s="181">
        <v>2947</v>
      </c>
      <c r="C4095" s="180" t="s">
        <v>7011</v>
      </c>
      <c r="D4095" s="180" t="s">
        <v>7008</v>
      </c>
      <c r="E4095" s="180"/>
    </row>
    <row r="4096" spans="1:5" x14ac:dyDescent="0.25">
      <c r="A4096" s="180" t="s">
        <v>7006</v>
      </c>
      <c r="B4096" s="181">
        <v>2947</v>
      </c>
      <c r="C4096" s="180" t="s">
        <v>7012</v>
      </c>
      <c r="D4096" s="180" t="s">
        <v>7008</v>
      </c>
      <c r="E4096" s="180"/>
    </row>
    <row r="4097" spans="1:5" x14ac:dyDescent="0.25">
      <c r="A4097" s="180" t="s">
        <v>7013</v>
      </c>
      <c r="B4097" s="181">
        <v>2948</v>
      </c>
      <c r="C4097" s="180" t="s">
        <v>7014</v>
      </c>
      <c r="D4097" s="180" t="s">
        <v>7015</v>
      </c>
      <c r="E4097" s="180"/>
    </row>
    <row r="4098" spans="1:5" x14ac:dyDescent="0.25">
      <c r="A4098" s="180" t="s">
        <v>7013</v>
      </c>
      <c r="B4098" s="181">
        <v>2948</v>
      </c>
      <c r="C4098" s="180" t="s">
        <v>7015</v>
      </c>
      <c r="D4098" s="180"/>
      <c r="E4098" s="180"/>
    </row>
    <row r="4099" spans="1:5" x14ac:dyDescent="0.25">
      <c r="A4099" s="180" t="s">
        <v>7013</v>
      </c>
      <c r="B4099" s="181">
        <v>2948</v>
      </c>
      <c r="C4099" s="180" t="s">
        <v>7016</v>
      </c>
      <c r="D4099" s="180" t="s">
        <v>7015</v>
      </c>
      <c r="E4099" s="180"/>
    </row>
    <row r="4100" spans="1:5" x14ac:dyDescent="0.25">
      <c r="A4100" s="180" t="s">
        <v>7013</v>
      </c>
      <c r="B4100" s="181">
        <v>2948</v>
      </c>
      <c r="C4100" s="180" t="s">
        <v>7017</v>
      </c>
      <c r="D4100" s="180" t="s">
        <v>7015</v>
      </c>
      <c r="E4100" s="180"/>
    </row>
    <row r="4101" spans="1:5" x14ac:dyDescent="0.25">
      <c r="A4101" s="180" t="s">
        <v>7018</v>
      </c>
      <c r="B4101" s="181">
        <v>2949</v>
      </c>
      <c r="C4101" s="180" t="s">
        <v>7019</v>
      </c>
      <c r="D4101" s="180" t="s">
        <v>7020</v>
      </c>
      <c r="E4101" s="180"/>
    </row>
    <row r="4102" spans="1:5" x14ac:dyDescent="0.25">
      <c r="A4102" s="180" t="s">
        <v>7018</v>
      </c>
      <c r="B4102" s="181">
        <v>2949</v>
      </c>
      <c r="C4102" s="180" t="s">
        <v>7021</v>
      </c>
      <c r="D4102" s="180" t="s">
        <v>7020</v>
      </c>
      <c r="E4102" s="180"/>
    </row>
    <row r="4103" spans="1:5" x14ac:dyDescent="0.25">
      <c r="A4103" s="180" t="s">
        <v>7018</v>
      </c>
      <c r="B4103" s="181">
        <v>2949</v>
      </c>
      <c r="C4103" s="180" t="s">
        <v>7020</v>
      </c>
      <c r="D4103" s="180"/>
      <c r="E4103" s="180"/>
    </row>
    <row r="4104" spans="1:5" x14ac:dyDescent="0.25">
      <c r="A4104" s="180" t="s">
        <v>7022</v>
      </c>
      <c r="B4104" s="181">
        <v>2950</v>
      </c>
      <c r="C4104" s="180" t="s">
        <v>7023</v>
      </c>
      <c r="D4104" s="180" t="s">
        <v>7024</v>
      </c>
      <c r="E4104" s="180"/>
    </row>
    <row r="4105" spans="1:5" x14ac:dyDescent="0.25">
      <c r="A4105" s="180" t="s">
        <v>7022</v>
      </c>
      <c r="B4105" s="181">
        <v>2950</v>
      </c>
      <c r="C4105" s="180" t="s">
        <v>7025</v>
      </c>
      <c r="D4105" s="180" t="s">
        <v>7024</v>
      </c>
      <c r="E4105" s="180"/>
    </row>
    <row r="4106" spans="1:5" x14ac:dyDescent="0.25">
      <c r="A4106" s="180" t="s">
        <v>7022</v>
      </c>
      <c r="B4106" s="181">
        <v>2950</v>
      </c>
      <c r="C4106" s="180" t="s">
        <v>7026</v>
      </c>
      <c r="D4106" s="180" t="s">
        <v>7024</v>
      </c>
      <c r="E4106" s="180"/>
    </row>
    <row r="4107" spans="1:5" x14ac:dyDescent="0.25">
      <c r="A4107" s="180" t="s">
        <v>7022</v>
      </c>
      <c r="B4107" s="181">
        <v>2950</v>
      </c>
      <c r="C4107" s="180" t="s">
        <v>7024</v>
      </c>
      <c r="D4107" s="180"/>
      <c r="E4107" s="180"/>
    </row>
    <row r="4108" spans="1:5" x14ac:dyDescent="0.25">
      <c r="A4108" s="180" t="s">
        <v>7022</v>
      </c>
      <c r="B4108" s="181">
        <v>2950</v>
      </c>
      <c r="C4108" s="180" t="s">
        <v>7027</v>
      </c>
      <c r="D4108" s="180" t="s">
        <v>7024</v>
      </c>
      <c r="E4108" s="180"/>
    </row>
    <row r="4109" spans="1:5" x14ac:dyDescent="0.25">
      <c r="A4109" s="180" t="s">
        <v>7028</v>
      </c>
      <c r="B4109" s="181">
        <v>2951</v>
      </c>
      <c r="C4109" s="180" t="s">
        <v>7029</v>
      </c>
      <c r="D4109" s="180" t="s">
        <v>7030</v>
      </c>
      <c r="E4109" s="180"/>
    </row>
    <row r="4110" spans="1:5" x14ac:dyDescent="0.25">
      <c r="A4110" s="180" t="s">
        <v>7028</v>
      </c>
      <c r="B4110" s="181">
        <v>2951</v>
      </c>
      <c r="C4110" s="180" t="s">
        <v>7031</v>
      </c>
      <c r="D4110" s="180" t="s">
        <v>7030</v>
      </c>
      <c r="E4110" s="180"/>
    </row>
    <row r="4111" spans="1:5" x14ac:dyDescent="0.25">
      <c r="A4111" s="180" t="s">
        <v>7028</v>
      </c>
      <c r="B4111" s="181">
        <v>2951</v>
      </c>
      <c r="C4111" s="180" t="s">
        <v>7032</v>
      </c>
      <c r="D4111" s="180" t="s">
        <v>7030</v>
      </c>
      <c r="E4111" s="180"/>
    </row>
    <row r="4112" spans="1:5" x14ac:dyDescent="0.25">
      <c r="A4112" s="180" t="s">
        <v>7028</v>
      </c>
      <c r="B4112" s="181">
        <v>2951</v>
      </c>
      <c r="C4112" s="180" t="s">
        <v>7030</v>
      </c>
      <c r="D4112" s="180"/>
      <c r="E4112" s="180"/>
    </row>
    <row r="4113" spans="1:5" x14ac:dyDescent="0.25">
      <c r="A4113" s="180" t="s">
        <v>7028</v>
      </c>
      <c r="B4113" s="181">
        <v>2951</v>
      </c>
      <c r="C4113" s="180" t="s">
        <v>7033</v>
      </c>
      <c r="D4113" s="180" t="s">
        <v>7030</v>
      </c>
      <c r="E4113" s="180"/>
    </row>
    <row r="4114" spans="1:5" x14ac:dyDescent="0.25">
      <c r="A4114" s="180" t="s">
        <v>7028</v>
      </c>
      <c r="B4114" s="181">
        <v>2951</v>
      </c>
      <c r="C4114" s="180" t="s">
        <v>7034</v>
      </c>
      <c r="D4114" s="180" t="s">
        <v>7030</v>
      </c>
      <c r="E4114" s="180"/>
    </row>
    <row r="4115" spans="1:5" x14ac:dyDescent="0.25">
      <c r="A4115" s="180" t="s">
        <v>7035</v>
      </c>
      <c r="B4115" s="181">
        <v>2952</v>
      </c>
      <c r="C4115" s="180" t="s">
        <v>7036</v>
      </c>
      <c r="D4115" s="180" t="s">
        <v>7037</v>
      </c>
      <c r="E4115" s="180"/>
    </row>
    <row r="4116" spans="1:5" x14ac:dyDescent="0.25">
      <c r="A4116" s="180" t="s">
        <v>7035</v>
      </c>
      <c r="B4116" s="181">
        <v>2952</v>
      </c>
      <c r="C4116" s="180" t="s">
        <v>7038</v>
      </c>
      <c r="D4116" s="180" t="s">
        <v>7037</v>
      </c>
      <c r="E4116" s="180"/>
    </row>
    <row r="4117" spans="1:5" x14ac:dyDescent="0.25">
      <c r="A4117" s="180" t="s">
        <v>7035</v>
      </c>
      <c r="B4117" s="181">
        <v>2952</v>
      </c>
      <c r="C4117" s="180" t="s">
        <v>7037</v>
      </c>
      <c r="D4117" s="180"/>
      <c r="E4117" s="180"/>
    </row>
    <row r="4118" spans="1:5" x14ac:dyDescent="0.25">
      <c r="A4118" s="180" t="s">
        <v>7039</v>
      </c>
      <c r="B4118" s="181">
        <v>2953</v>
      </c>
      <c r="C4118" s="180" t="s">
        <v>7040</v>
      </c>
      <c r="D4118" s="180" t="s">
        <v>7041</v>
      </c>
      <c r="E4118" s="180"/>
    </row>
    <row r="4119" spans="1:5" x14ac:dyDescent="0.25">
      <c r="A4119" s="180" t="s">
        <v>7039</v>
      </c>
      <c r="B4119" s="181">
        <v>2953</v>
      </c>
      <c r="C4119" s="180" t="s">
        <v>7042</v>
      </c>
      <c r="D4119" s="180" t="s">
        <v>7041</v>
      </c>
      <c r="E4119" s="180"/>
    </row>
    <row r="4120" spans="1:5" x14ac:dyDescent="0.25">
      <c r="A4120" s="180" t="s">
        <v>7039</v>
      </c>
      <c r="B4120" s="181">
        <v>2953</v>
      </c>
      <c r="C4120" s="180" t="s">
        <v>7043</v>
      </c>
      <c r="D4120" s="180" t="s">
        <v>7041</v>
      </c>
      <c r="E4120" s="180"/>
    </row>
    <row r="4121" spans="1:5" x14ac:dyDescent="0.25">
      <c r="A4121" s="180" t="s">
        <v>7039</v>
      </c>
      <c r="B4121" s="181">
        <v>2953</v>
      </c>
      <c r="C4121" s="180" t="s">
        <v>7044</v>
      </c>
      <c r="D4121" s="180" t="s">
        <v>7041</v>
      </c>
      <c r="E4121" s="180"/>
    </row>
    <row r="4122" spans="1:5" x14ac:dyDescent="0.25">
      <c r="A4122" s="180" t="s">
        <v>7039</v>
      </c>
      <c r="B4122" s="181">
        <v>2953</v>
      </c>
      <c r="C4122" s="180" t="s">
        <v>7045</v>
      </c>
      <c r="D4122" s="180" t="s">
        <v>7041</v>
      </c>
      <c r="E4122" s="180"/>
    </row>
    <row r="4123" spans="1:5" x14ac:dyDescent="0.25">
      <c r="A4123" s="180" t="s">
        <v>7039</v>
      </c>
      <c r="B4123" s="181">
        <v>2953</v>
      </c>
      <c r="C4123" s="180" t="s">
        <v>7041</v>
      </c>
      <c r="D4123" s="180"/>
      <c r="E4123" s="180"/>
    </row>
    <row r="4124" spans="1:5" x14ac:dyDescent="0.25">
      <c r="A4124" s="180" t="s">
        <v>7046</v>
      </c>
      <c r="B4124" s="181">
        <v>2954</v>
      </c>
      <c r="C4124" s="180" t="s">
        <v>7047</v>
      </c>
      <c r="D4124" s="180" t="s">
        <v>7048</v>
      </c>
      <c r="E4124" s="180"/>
    </row>
    <row r="4125" spans="1:5" x14ac:dyDescent="0.25">
      <c r="A4125" s="180" t="s">
        <v>7046</v>
      </c>
      <c r="B4125" s="181">
        <v>2954</v>
      </c>
      <c r="C4125" s="180" t="s">
        <v>7049</v>
      </c>
      <c r="D4125" s="180" t="s">
        <v>7048</v>
      </c>
      <c r="E4125" s="180"/>
    </row>
    <row r="4126" spans="1:5" x14ac:dyDescent="0.25">
      <c r="A4126" s="180" t="s">
        <v>7046</v>
      </c>
      <c r="B4126" s="181">
        <v>2954</v>
      </c>
      <c r="C4126" s="180" t="s">
        <v>7050</v>
      </c>
      <c r="D4126" s="180" t="s">
        <v>7048</v>
      </c>
      <c r="E4126" s="180"/>
    </row>
    <row r="4127" spans="1:5" x14ac:dyDescent="0.25">
      <c r="A4127" s="180" t="s">
        <v>7046</v>
      </c>
      <c r="B4127" s="181">
        <v>2954</v>
      </c>
      <c r="C4127" s="180" t="s">
        <v>7051</v>
      </c>
      <c r="D4127" s="180" t="s">
        <v>7048</v>
      </c>
      <c r="E4127" s="180"/>
    </row>
    <row r="4128" spans="1:5" x14ac:dyDescent="0.25">
      <c r="A4128" s="180" t="s">
        <v>7046</v>
      </c>
      <c r="B4128" s="181">
        <v>2954</v>
      </c>
      <c r="C4128" s="180" t="s">
        <v>7052</v>
      </c>
      <c r="D4128" s="180" t="s">
        <v>7048</v>
      </c>
      <c r="E4128" s="180"/>
    </row>
    <row r="4129" spans="1:5" x14ac:dyDescent="0.25">
      <c r="A4129" s="180" t="s">
        <v>7046</v>
      </c>
      <c r="B4129" s="181">
        <v>2954</v>
      </c>
      <c r="C4129" s="180" t="s">
        <v>7048</v>
      </c>
      <c r="D4129" s="180"/>
      <c r="E4129" s="180"/>
    </row>
    <row r="4130" spans="1:5" x14ac:dyDescent="0.25">
      <c r="A4130" s="180" t="s">
        <v>7053</v>
      </c>
      <c r="B4130" s="181">
        <v>2955</v>
      </c>
      <c r="C4130" s="180" t="s">
        <v>7054</v>
      </c>
      <c r="D4130" s="180" t="s">
        <v>7055</v>
      </c>
      <c r="E4130" s="180"/>
    </row>
    <row r="4131" spans="1:5" x14ac:dyDescent="0.25">
      <c r="A4131" s="180" t="s">
        <v>7053</v>
      </c>
      <c r="B4131" s="181">
        <v>2955</v>
      </c>
      <c r="C4131" s="180" t="s">
        <v>7055</v>
      </c>
      <c r="D4131" s="180"/>
      <c r="E4131" s="180"/>
    </row>
    <row r="4132" spans="1:5" x14ac:dyDescent="0.25">
      <c r="A4132" s="180" t="s">
        <v>7053</v>
      </c>
      <c r="B4132" s="181">
        <v>2955</v>
      </c>
      <c r="C4132" s="180" t="s">
        <v>7056</v>
      </c>
      <c r="D4132" s="180" t="s">
        <v>7055</v>
      </c>
      <c r="E4132" s="180"/>
    </row>
    <row r="4133" spans="1:5" x14ac:dyDescent="0.25">
      <c r="A4133" s="180" t="s">
        <v>7057</v>
      </c>
      <c r="B4133" s="181">
        <v>2956</v>
      </c>
      <c r="C4133" s="180" t="s">
        <v>7058</v>
      </c>
      <c r="D4133" s="180" t="s">
        <v>7059</v>
      </c>
      <c r="E4133" s="180"/>
    </row>
    <row r="4134" spans="1:5" x14ac:dyDescent="0.25">
      <c r="A4134" s="180" t="s">
        <v>7057</v>
      </c>
      <c r="B4134" s="181">
        <v>2956</v>
      </c>
      <c r="C4134" s="180" t="s">
        <v>7059</v>
      </c>
      <c r="D4134" s="180"/>
      <c r="E4134" s="180"/>
    </row>
    <row r="4135" spans="1:5" x14ac:dyDescent="0.25">
      <c r="A4135" s="180" t="s">
        <v>7057</v>
      </c>
      <c r="B4135" s="181">
        <v>2956</v>
      </c>
      <c r="C4135" s="180" t="s">
        <v>7060</v>
      </c>
      <c r="D4135" s="180" t="s">
        <v>7059</v>
      </c>
      <c r="E4135" s="180"/>
    </row>
    <row r="4136" spans="1:5" x14ac:dyDescent="0.25">
      <c r="A4136" s="180" t="s">
        <v>7061</v>
      </c>
      <c r="B4136" s="181">
        <v>2957</v>
      </c>
      <c r="C4136" s="180" t="s">
        <v>7062</v>
      </c>
      <c r="D4136" s="180" t="s">
        <v>7063</v>
      </c>
      <c r="E4136" s="180"/>
    </row>
    <row r="4137" spans="1:5" x14ac:dyDescent="0.25">
      <c r="A4137" s="180" t="s">
        <v>7061</v>
      </c>
      <c r="B4137" s="181">
        <v>2957</v>
      </c>
      <c r="C4137" s="180" t="s">
        <v>7064</v>
      </c>
      <c r="D4137" s="180" t="s">
        <v>7063</v>
      </c>
      <c r="E4137" s="180"/>
    </row>
    <row r="4138" spans="1:5" x14ac:dyDescent="0.25">
      <c r="A4138" s="180" t="s">
        <v>7061</v>
      </c>
      <c r="B4138" s="181">
        <v>2957</v>
      </c>
      <c r="C4138" s="180" t="s">
        <v>7065</v>
      </c>
      <c r="D4138" s="180" t="s">
        <v>7063</v>
      </c>
      <c r="E4138" s="180"/>
    </row>
    <row r="4139" spans="1:5" x14ac:dyDescent="0.25">
      <c r="A4139" s="180" t="s">
        <v>7061</v>
      </c>
      <c r="B4139" s="181">
        <v>2957</v>
      </c>
      <c r="C4139" s="180" t="s">
        <v>7066</v>
      </c>
      <c r="D4139" s="180" t="s">
        <v>7063</v>
      </c>
      <c r="E4139" s="180"/>
    </row>
    <row r="4140" spans="1:5" x14ac:dyDescent="0.25">
      <c r="A4140" s="180" t="s">
        <v>7061</v>
      </c>
      <c r="B4140" s="181">
        <v>2957</v>
      </c>
      <c r="C4140" s="180" t="s">
        <v>7067</v>
      </c>
      <c r="D4140" s="180" t="s">
        <v>7063</v>
      </c>
      <c r="E4140" s="180"/>
    </row>
    <row r="4141" spans="1:5" x14ac:dyDescent="0.25">
      <c r="A4141" s="180" t="s">
        <v>7061</v>
      </c>
      <c r="B4141" s="181">
        <v>2957</v>
      </c>
      <c r="C4141" s="180" t="s">
        <v>7063</v>
      </c>
      <c r="D4141" s="180"/>
      <c r="E4141" s="180"/>
    </row>
    <row r="4142" spans="1:5" x14ac:dyDescent="0.25">
      <c r="A4142" s="180" t="s">
        <v>7068</v>
      </c>
      <c r="B4142" s="181">
        <v>2958</v>
      </c>
      <c r="C4142" s="180" t="s">
        <v>7069</v>
      </c>
      <c r="D4142" s="180" t="s">
        <v>7070</v>
      </c>
      <c r="E4142" s="180"/>
    </row>
    <row r="4143" spans="1:5" x14ac:dyDescent="0.25">
      <c r="A4143" s="180" t="s">
        <v>7068</v>
      </c>
      <c r="B4143" s="181">
        <v>2958</v>
      </c>
      <c r="C4143" s="180" t="s">
        <v>7071</v>
      </c>
      <c r="D4143" s="180" t="s">
        <v>7070</v>
      </c>
      <c r="E4143" s="180"/>
    </row>
    <row r="4144" spans="1:5" x14ac:dyDescent="0.25">
      <c r="A4144" s="180" t="s">
        <v>7068</v>
      </c>
      <c r="B4144" s="181">
        <v>2958</v>
      </c>
      <c r="C4144" s="180" t="s">
        <v>7070</v>
      </c>
      <c r="D4144" s="180"/>
      <c r="E4144" s="180"/>
    </row>
    <row r="4145" spans="1:5" x14ac:dyDescent="0.25">
      <c r="A4145" s="180" t="s">
        <v>7072</v>
      </c>
      <c r="B4145" s="181">
        <v>2959</v>
      </c>
      <c r="C4145" s="180" t="s">
        <v>7073</v>
      </c>
      <c r="D4145" s="180"/>
      <c r="E4145" s="180"/>
    </row>
    <row r="4146" spans="1:5" x14ac:dyDescent="0.25">
      <c r="A4146" s="180" t="s">
        <v>7072</v>
      </c>
      <c r="B4146" s="181">
        <v>2959</v>
      </c>
      <c r="C4146" s="180" t="s">
        <v>7074</v>
      </c>
      <c r="D4146" s="180" t="s">
        <v>7073</v>
      </c>
      <c r="E4146" s="180"/>
    </row>
    <row r="4147" spans="1:5" x14ac:dyDescent="0.25">
      <c r="A4147" s="180" t="s">
        <v>7075</v>
      </c>
      <c r="B4147" s="181">
        <v>2960</v>
      </c>
      <c r="C4147" s="180" t="s">
        <v>7076</v>
      </c>
      <c r="D4147" s="180" t="s">
        <v>7077</v>
      </c>
      <c r="E4147" s="180"/>
    </row>
    <row r="4148" spans="1:5" x14ac:dyDescent="0.25">
      <c r="A4148" s="180" t="s">
        <v>7075</v>
      </c>
      <c r="B4148" s="181">
        <v>2960</v>
      </c>
      <c r="C4148" s="180" t="s">
        <v>7078</v>
      </c>
      <c r="D4148" s="180" t="s">
        <v>7077</v>
      </c>
      <c r="E4148" s="180"/>
    </row>
    <row r="4149" spans="1:5" x14ac:dyDescent="0.25">
      <c r="A4149" s="180" t="s">
        <v>7075</v>
      </c>
      <c r="B4149" s="181">
        <v>2960</v>
      </c>
      <c r="C4149" s="180" t="s">
        <v>7077</v>
      </c>
      <c r="D4149" s="180"/>
      <c r="E4149" s="180"/>
    </row>
    <row r="4150" spans="1:5" x14ac:dyDescent="0.25">
      <c r="A4150" s="180" t="s">
        <v>7075</v>
      </c>
      <c r="B4150" s="181">
        <v>2960</v>
      </c>
      <c r="C4150" s="180" t="s">
        <v>7079</v>
      </c>
      <c r="D4150" s="180" t="s">
        <v>7077</v>
      </c>
      <c r="E4150" s="180"/>
    </row>
    <row r="4151" spans="1:5" x14ac:dyDescent="0.25">
      <c r="A4151" s="180" t="s">
        <v>7075</v>
      </c>
      <c r="B4151" s="181">
        <v>2960</v>
      </c>
      <c r="C4151" s="180" t="s">
        <v>7080</v>
      </c>
      <c r="D4151" s="180" t="s">
        <v>7077</v>
      </c>
      <c r="E4151" s="180"/>
    </row>
    <row r="4152" spans="1:5" x14ac:dyDescent="0.25">
      <c r="A4152" s="180" t="s">
        <v>7075</v>
      </c>
      <c r="B4152" s="181">
        <v>2960</v>
      </c>
      <c r="C4152" s="180" t="s">
        <v>7081</v>
      </c>
      <c r="D4152" s="180" t="s">
        <v>7077</v>
      </c>
      <c r="E4152" s="180"/>
    </row>
    <row r="4153" spans="1:5" x14ac:dyDescent="0.25">
      <c r="A4153" s="180" t="s">
        <v>7082</v>
      </c>
      <c r="B4153" s="181">
        <v>2961</v>
      </c>
      <c r="C4153" s="180" t="s">
        <v>7083</v>
      </c>
      <c r="D4153" s="180" t="s">
        <v>7084</v>
      </c>
      <c r="E4153" s="180"/>
    </row>
    <row r="4154" spans="1:5" x14ac:dyDescent="0.25">
      <c r="A4154" s="180" t="s">
        <v>7082</v>
      </c>
      <c r="B4154" s="181">
        <v>2961</v>
      </c>
      <c r="C4154" s="180" t="s">
        <v>7085</v>
      </c>
      <c r="D4154" s="180" t="s">
        <v>7084</v>
      </c>
      <c r="E4154" s="180"/>
    </row>
    <row r="4155" spans="1:5" x14ac:dyDescent="0.25">
      <c r="A4155" s="180" t="s">
        <v>7082</v>
      </c>
      <c r="B4155" s="181">
        <v>2961</v>
      </c>
      <c r="C4155" s="180" t="s">
        <v>7084</v>
      </c>
      <c r="D4155" s="180"/>
      <c r="E4155" s="180"/>
    </row>
    <row r="4156" spans="1:5" x14ac:dyDescent="0.25">
      <c r="A4156" s="180" t="s">
        <v>7082</v>
      </c>
      <c r="B4156" s="181">
        <v>2961</v>
      </c>
      <c r="C4156" s="180" t="s">
        <v>7086</v>
      </c>
      <c r="D4156" s="180" t="s">
        <v>7084</v>
      </c>
      <c r="E4156" s="180"/>
    </row>
    <row r="4157" spans="1:5" x14ac:dyDescent="0.25">
      <c r="A4157" s="180" t="s">
        <v>7082</v>
      </c>
      <c r="B4157" s="181">
        <v>2961</v>
      </c>
      <c r="C4157" s="180" t="s">
        <v>7087</v>
      </c>
      <c r="D4157" s="180" t="s">
        <v>7084</v>
      </c>
      <c r="E4157" s="180"/>
    </row>
    <row r="4158" spans="1:5" x14ac:dyDescent="0.25">
      <c r="A4158" s="180" t="s">
        <v>7088</v>
      </c>
      <c r="B4158" s="181">
        <v>2962</v>
      </c>
      <c r="C4158" s="180" t="s">
        <v>7089</v>
      </c>
      <c r="D4158" s="180" t="s">
        <v>7090</v>
      </c>
      <c r="E4158" s="180"/>
    </row>
    <row r="4159" spans="1:5" x14ac:dyDescent="0.25">
      <c r="A4159" s="180" t="s">
        <v>7088</v>
      </c>
      <c r="B4159" s="181">
        <v>2962</v>
      </c>
      <c r="C4159" s="180" t="s">
        <v>7090</v>
      </c>
      <c r="D4159" s="180"/>
      <c r="E4159" s="180"/>
    </row>
    <row r="4160" spans="1:5" x14ac:dyDescent="0.25">
      <c r="A4160" s="180" t="s">
        <v>7088</v>
      </c>
      <c r="B4160" s="181">
        <v>2962</v>
      </c>
      <c r="C4160" s="180" t="s">
        <v>7091</v>
      </c>
      <c r="D4160" s="180" t="s">
        <v>7090</v>
      </c>
      <c r="E4160" s="180"/>
    </row>
    <row r="4161" spans="1:5" x14ac:dyDescent="0.25">
      <c r="A4161" s="180" t="s">
        <v>7088</v>
      </c>
      <c r="B4161" s="181">
        <v>2962</v>
      </c>
      <c r="C4161" s="180" t="s">
        <v>7092</v>
      </c>
      <c r="D4161" s="180" t="s">
        <v>7090</v>
      </c>
      <c r="E4161" s="180"/>
    </row>
    <row r="4162" spans="1:5" x14ac:dyDescent="0.25">
      <c r="A4162" s="180" t="s">
        <v>7093</v>
      </c>
      <c r="B4162" s="181">
        <v>2963</v>
      </c>
      <c r="C4162" s="180" t="s">
        <v>7094</v>
      </c>
      <c r="D4162" s="180" t="s">
        <v>7095</v>
      </c>
      <c r="E4162" s="180" t="s">
        <v>13893</v>
      </c>
    </row>
    <row r="4163" spans="1:5" x14ac:dyDescent="0.25">
      <c r="A4163" s="180" t="s">
        <v>7093</v>
      </c>
      <c r="B4163" s="181">
        <v>2963</v>
      </c>
      <c r="C4163" s="180" t="s">
        <v>7096</v>
      </c>
      <c r="D4163" s="180" t="s">
        <v>7095</v>
      </c>
      <c r="E4163" s="180" t="s">
        <v>13893</v>
      </c>
    </row>
    <row r="4164" spans="1:5" x14ac:dyDescent="0.25">
      <c r="A4164" s="180" t="s">
        <v>7093</v>
      </c>
      <c r="B4164" s="181">
        <v>2963</v>
      </c>
      <c r="C4164" s="180" t="s">
        <v>7097</v>
      </c>
      <c r="D4164" s="180" t="s">
        <v>7095</v>
      </c>
      <c r="E4164" s="180" t="s">
        <v>13893</v>
      </c>
    </row>
    <row r="4165" spans="1:5" x14ac:dyDescent="0.25">
      <c r="A4165" s="180" t="s">
        <v>7093</v>
      </c>
      <c r="B4165" s="181">
        <v>2963</v>
      </c>
      <c r="C4165" s="180" t="s">
        <v>7098</v>
      </c>
      <c r="D4165" s="180" t="s">
        <v>7095</v>
      </c>
      <c r="E4165" s="180" t="s">
        <v>13893</v>
      </c>
    </row>
    <row r="4166" spans="1:5" x14ac:dyDescent="0.25">
      <c r="A4166" s="180" t="s">
        <v>7093</v>
      </c>
      <c r="B4166" s="181">
        <v>2963</v>
      </c>
      <c r="C4166" s="180" t="s">
        <v>7099</v>
      </c>
      <c r="D4166" s="180" t="s">
        <v>7095</v>
      </c>
      <c r="E4166" s="180" t="s">
        <v>13893</v>
      </c>
    </row>
    <row r="4167" spans="1:5" x14ac:dyDescent="0.25">
      <c r="A4167" s="180" t="s">
        <v>7093</v>
      </c>
      <c r="B4167" s="181">
        <v>2963</v>
      </c>
      <c r="C4167" s="180" t="s">
        <v>7100</v>
      </c>
      <c r="D4167" s="180" t="s">
        <v>7095</v>
      </c>
      <c r="E4167" s="180" t="s">
        <v>13893</v>
      </c>
    </row>
    <row r="4168" spans="1:5" x14ac:dyDescent="0.25">
      <c r="A4168" s="180" t="s">
        <v>7093</v>
      </c>
      <c r="B4168" s="181">
        <v>2963</v>
      </c>
      <c r="C4168" s="180" t="s">
        <v>7095</v>
      </c>
      <c r="D4168" s="180"/>
      <c r="E4168" s="180" t="s">
        <v>13893</v>
      </c>
    </row>
    <row r="4169" spans="1:5" x14ac:dyDescent="0.25">
      <c r="A4169" s="180" t="s">
        <v>7101</v>
      </c>
      <c r="B4169" s="181">
        <v>2964</v>
      </c>
      <c r="C4169" s="180" t="s">
        <v>7102</v>
      </c>
      <c r="D4169" s="180" t="s">
        <v>7103</v>
      </c>
      <c r="E4169" s="180"/>
    </row>
    <row r="4170" spans="1:5" x14ac:dyDescent="0.25">
      <c r="A4170" s="180" t="s">
        <v>7101</v>
      </c>
      <c r="B4170" s="181">
        <v>2964</v>
      </c>
      <c r="C4170" s="180" t="s">
        <v>7104</v>
      </c>
      <c r="D4170" s="180" t="s">
        <v>7103</v>
      </c>
      <c r="E4170" s="180"/>
    </row>
    <row r="4171" spans="1:5" x14ac:dyDescent="0.25">
      <c r="A4171" s="180" t="s">
        <v>7101</v>
      </c>
      <c r="B4171" s="181">
        <v>2964</v>
      </c>
      <c r="C4171" s="180" t="s">
        <v>7103</v>
      </c>
      <c r="D4171" s="180"/>
      <c r="E4171" s="180"/>
    </row>
    <row r="4172" spans="1:5" x14ac:dyDescent="0.25">
      <c r="A4172" s="180" t="s">
        <v>7101</v>
      </c>
      <c r="B4172" s="181">
        <v>2964</v>
      </c>
      <c r="C4172" s="180" t="s">
        <v>7105</v>
      </c>
      <c r="D4172" s="180" t="s">
        <v>7103</v>
      </c>
      <c r="E4172" s="180"/>
    </row>
    <row r="4173" spans="1:5" x14ac:dyDescent="0.25">
      <c r="A4173" s="180" t="s">
        <v>7101</v>
      </c>
      <c r="B4173" s="181">
        <v>2964</v>
      </c>
      <c r="C4173" s="180" t="s">
        <v>7106</v>
      </c>
      <c r="D4173" s="180" t="s">
        <v>7103</v>
      </c>
      <c r="E4173" s="180"/>
    </row>
    <row r="4174" spans="1:5" x14ac:dyDescent="0.25">
      <c r="A4174" s="180" t="s">
        <v>7101</v>
      </c>
      <c r="B4174" s="181">
        <v>2964</v>
      </c>
      <c r="C4174" s="180" t="s">
        <v>7107</v>
      </c>
      <c r="D4174" s="180" t="s">
        <v>7103</v>
      </c>
      <c r="E4174" s="180"/>
    </row>
    <row r="4175" spans="1:5" x14ac:dyDescent="0.25">
      <c r="A4175" s="180" t="s">
        <v>7108</v>
      </c>
      <c r="B4175" s="181">
        <v>2965</v>
      </c>
      <c r="C4175" s="180" t="s">
        <v>7109</v>
      </c>
      <c r="D4175" s="180" t="s">
        <v>7110</v>
      </c>
      <c r="E4175" s="180"/>
    </row>
    <row r="4176" spans="1:5" x14ac:dyDescent="0.25">
      <c r="A4176" s="180" t="s">
        <v>7108</v>
      </c>
      <c r="B4176" s="181">
        <v>2965</v>
      </c>
      <c r="C4176" s="180" t="s">
        <v>7111</v>
      </c>
      <c r="D4176" s="180" t="s">
        <v>7110</v>
      </c>
      <c r="E4176" s="180"/>
    </row>
    <row r="4177" spans="1:5" x14ac:dyDescent="0.25">
      <c r="A4177" s="180" t="s">
        <v>7108</v>
      </c>
      <c r="B4177" s="181">
        <v>2965</v>
      </c>
      <c r="C4177" s="180" t="s">
        <v>7110</v>
      </c>
      <c r="D4177" s="180"/>
      <c r="E4177" s="180"/>
    </row>
    <row r="4178" spans="1:5" x14ac:dyDescent="0.25">
      <c r="A4178" s="180" t="s">
        <v>7108</v>
      </c>
      <c r="B4178" s="181">
        <v>2965</v>
      </c>
      <c r="C4178" s="180" t="s">
        <v>7112</v>
      </c>
      <c r="D4178" s="180" t="s">
        <v>7110</v>
      </c>
      <c r="E4178" s="180"/>
    </row>
    <row r="4179" spans="1:5" x14ac:dyDescent="0.25">
      <c r="A4179" s="180" t="s">
        <v>7108</v>
      </c>
      <c r="B4179" s="181">
        <v>2965</v>
      </c>
      <c r="C4179" s="180" t="s">
        <v>7113</v>
      </c>
      <c r="D4179" s="180" t="s">
        <v>7110</v>
      </c>
      <c r="E4179" s="180"/>
    </row>
    <row r="4180" spans="1:5" x14ac:dyDescent="0.25">
      <c r="A4180" s="180" t="s">
        <v>7114</v>
      </c>
      <c r="B4180" s="181">
        <v>2966</v>
      </c>
      <c r="C4180" s="180" t="s">
        <v>7115</v>
      </c>
      <c r="D4180" s="180" t="s">
        <v>7116</v>
      </c>
      <c r="E4180" s="180" t="s">
        <v>13893</v>
      </c>
    </row>
    <row r="4181" spans="1:5" x14ac:dyDescent="0.25">
      <c r="A4181" s="180" t="s">
        <v>7114</v>
      </c>
      <c r="B4181" s="181">
        <v>2966</v>
      </c>
      <c r="C4181" s="180" t="s">
        <v>7116</v>
      </c>
      <c r="D4181" s="180"/>
      <c r="E4181" s="180" t="s">
        <v>13893</v>
      </c>
    </row>
    <row r="4182" spans="1:5" x14ac:dyDescent="0.25">
      <c r="A4182" s="180" t="s">
        <v>7117</v>
      </c>
      <c r="B4182" s="181">
        <v>2967</v>
      </c>
      <c r="C4182" s="180" t="s">
        <v>7118</v>
      </c>
      <c r="D4182" s="180"/>
      <c r="E4182" s="180"/>
    </row>
    <row r="4183" spans="1:5" x14ac:dyDescent="0.25">
      <c r="A4183" s="180" t="s">
        <v>7117</v>
      </c>
      <c r="B4183" s="181">
        <v>2968</v>
      </c>
      <c r="C4183" s="180" t="s">
        <v>7119</v>
      </c>
      <c r="D4183" s="180"/>
      <c r="E4183" s="180"/>
    </row>
    <row r="4184" spans="1:5" x14ac:dyDescent="0.25">
      <c r="A4184" s="180" t="s">
        <v>7117</v>
      </c>
      <c r="B4184" s="181">
        <v>2968</v>
      </c>
      <c r="C4184" s="180" t="s">
        <v>7120</v>
      </c>
      <c r="D4184" s="180" t="s">
        <v>7119</v>
      </c>
      <c r="E4184" s="180"/>
    </row>
    <row r="4185" spans="1:5" x14ac:dyDescent="0.25">
      <c r="A4185" s="180" t="s">
        <v>7117</v>
      </c>
      <c r="B4185" s="181">
        <v>2968</v>
      </c>
      <c r="C4185" s="180" t="s">
        <v>7121</v>
      </c>
      <c r="D4185" s="180" t="s">
        <v>7119</v>
      </c>
      <c r="E4185" s="180"/>
    </row>
    <row r="4186" spans="1:5" x14ac:dyDescent="0.25">
      <c r="A4186" s="180" t="s">
        <v>7122</v>
      </c>
      <c r="B4186" s="181">
        <v>2969</v>
      </c>
      <c r="C4186" s="180" t="s">
        <v>7123</v>
      </c>
      <c r="D4186" s="180" t="s">
        <v>7124</v>
      </c>
      <c r="E4186" s="180"/>
    </row>
    <row r="4187" spans="1:5" x14ac:dyDescent="0.25">
      <c r="A4187" s="180" t="s">
        <v>7122</v>
      </c>
      <c r="B4187" s="181">
        <v>2969</v>
      </c>
      <c r="C4187" s="180" t="s">
        <v>7125</v>
      </c>
      <c r="D4187" s="180" t="s">
        <v>7124</v>
      </c>
      <c r="E4187" s="180"/>
    </row>
    <row r="4188" spans="1:5" x14ac:dyDescent="0.25">
      <c r="A4188" s="180" t="s">
        <v>7122</v>
      </c>
      <c r="B4188" s="181">
        <v>2969</v>
      </c>
      <c r="C4188" s="180" t="s">
        <v>7126</v>
      </c>
      <c r="D4188" s="180" t="s">
        <v>7124</v>
      </c>
      <c r="E4188" s="180"/>
    </row>
    <row r="4189" spans="1:5" x14ac:dyDescent="0.25">
      <c r="A4189" s="180" t="s">
        <v>7122</v>
      </c>
      <c r="B4189" s="181">
        <v>2969</v>
      </c>
      <c r="C4189" s="180" t="s">
        <v>7127</v>
      </c>
      <c r="D4189" s="180" t="s">
        <v>7124</v>
      </c>
      <c r="E4189" s="180"/>
    </row>
    <row r="4190" spans="1:5" x14ac:dyDescent="0.25">
      <c r="A4190" s="180" t="s">
        <v>7122</v>
      </c>
      <c r="B4190" s="181">
        <v>2969</v>
      </c>
      <c r="C4190" s="180" t="s">
        <v>7128</v>
      </c>
      <c r="D4190" s="180" t="s">
        <v>7124</v>
      </c>
      <c r="E4190" s="180"/>
    </row>
    <row r="4191" spans="1:5" x14ac:dyDescent="0.25">
      <c r="A4191" s="180" t="s">
        <v>7122</v>
      </c>
      <c r="B4191" s="181">
        <v>2969</v>
      </c>
      <c r="C4191" s="180" t="s">
        <v>7129</v>
      </c>
      <c r="D4191" s="180" t="s">
        <v>7124</v>
      </c>
      <c r="E4191" s="180"/>
    </row>
    <row r="4192" spans="1:5" x14ac:dyDescent="0.25">
      <c r="A4192" s="180" t="s">
        <v>7122</v>
      </c>
      <c r="B4192" s="181">
        <v>2969</v>
      </c>
      <c r="C4192" s="180" t="s">
        <v>7124</v>
      </c>
      <c r="D4192" s="180"/>
      <c r="E4192" s="180"/>
    </row>
    <row r="4193" spans="1:5" x14ac:dyDescent="0.25">
      <c r="A4193" s="180" t="s">
        <v>7122</v>
      </c>
      <c r="B4193" s="181">
        <v>2969</v>
      </c>
      <c r="C4193" s="180" t="s">
        <v>7130</v>
      </c>
      <c r="D4193" s="180" t="s">
        <v>7124</v>
      </c>
      <c r="E4193" s="180"/>
    </row>
    <row r="4194" spans="1:5" x14ac:dyDescent="0.25">
      <c r="A4194" s="180" t="s">
        <v>7131</v>
      </c>
      <c r="B4194" s="181">
        <v>2970</v>
      </c>
      <c r="C4194" s="180" t="s">
        <v>7132</v>
      </c>
      <c r="D4194" s="180" t="s">
        <v>7133</v>
      </c>
      <c r="E4194" s="180"/>
    </row>
    <row r="4195" spans="1:5" x14ac:dyDescent="0.25">
      <c r="A4195" s="180" t="s">
        <v>7131</v>
      </c>
      <c r="B4195" s="181">
        <v>2970</v>
      </c>
      <c r="C4195" s="180" t="s">
        <v>7134</v>
      </c>
      <c r="D4195" s="180" t="s">
        <v>7133</v>
      </c>
      <c r="E4195" s="180"/>
    </row>
    <row r="4196" spans="1:5" x14ac:dyDescent="0.25">
      <c r="A4196" s="180" t="s">
        <v>7131</v>
      </c>
      <c r="B4196" s="181">
        <v>2970</v>
      </c>
      <c r="C4196" s="180" t="s">
        <v>7135</v>
      </c>
      <c r="D4196" s="180" t="s">
        <v>7133</v>
      </c>
      <c r="E4196" s="180"/>
    </row>
    <row r="4197" spans="1:5" x14ac:dyDescent="0.25">
      <c r="A4197" s="180" t="s">
        <v>7131</v>
      </c>
      <c r="B4197" s="181">
        <v>2970</v>
      </c>
      <c r="C4197" s="180" t="s">
        <v>7136</v>
      </c>
      <c r="D4197" s="180" t="s">
        <v>7133</v>
      </c>
      <c r="E4197" s="180"/>
    </row>
    <row r="4198" spans="1:5" x14ac:dyDescent="0.25">
      <c r="A4198" s="180" t="s">
        <v>7131</v>
      </c>
      <c r="B4198" s="181">
        <v>2970</v>
      </c>
      <c r="C4198" s="180" t="s">
        <v>7137</v>
      </c>
      <c r="D4198" s="180" t="s">
        <v>7133</v>
      </c>
      <c r="E4198" s="180"/>
    </row>
    <row r="4199" spans="1:5" x14ac:dyDescent="0.25">
      <c r="A4199" s="180" t="s">
        <v>7131</v>
      </c>
      <c r="B4199" s="181">
        <v>2970</v>
      </c>
      <c r="C4199" s="180" t="s">
        <v>7138</v>
      </c>
      <c r="D4199" s="180" t="s">
        <v>7133</v>
      </c>
      <c r="E4199" s="180"/>
    </row>
    <row r="4200" spans="1:5" x14ac:dyDescent="0.25">
      <c r="A4200" s="180" t="s">
        <v>7131</v>
      </c>
      <c r="B4200" s="181">
        <v>2970</v>
      </c>
      <c r="C4200" s="180" t="s">
        <v>7133</v>
      </c>
      <c r="D4200" s="180"/>
      <c r="E4200" s="180"/>
    </row>
    <row r="4201" spans="1:5" x14ac:dyDescent="0.25">
      <c r="A4201" s="180" t="s">
        <v>7139</v>
      </c>
      <c r="B4201" s="181">
        <v>2971</v>
      </c>
      <c r="C4201" s="180" t="s">
        <v>7140</v>
      </c>
      <c r="D4201" s="180" t="s">
        <v>7141</v>
      </c>
      <c r="E4201" s="180"/>
    </row>
    <row r="4202" spans="1:5" x14ac:dyDescent="0.25">
      <c r="A4202" s="180" t="s">
        <v>7139</v>
      </c>
      <c r="B4202" s="181">
        <v>2971</v>
      </c>
      <c r="C4202" s="180" t="s">
        <v>7142</v>
      </c>
      <c r="D4202" s="180" t="s">
        <v>7141</v>
      </c>
      <c r="E4202" s="180"/>
    </row>
    <row r="4203" spans="1:5" x14ac:dyDescent="0.25">
      <c r="A4203" s="180" t="s">
        <v>7139</v>
      </c>
      <c r="B4203" s="181">
        <v>2971</v>
      </c>
      <c r="C4203" s="180" t="s">
        <v>7143</v>
      </c>
      <c r="D4203" s="180" t="s">
        <v>7141</v>
      </c>
      <c r="E4203" s="180"/>
    </row>
    <row r="4204" spans="1:5" x14ac:dyDescent="0.25">
      <c r="A4204" s="180" t="s">
        <v>7139</v>
      </c>
      <c r="B4204" s="181">
        <v>2971</v>
      </c>
      <c r="C4204" s="180" t="s">
        <v>7141</v>
      </c>
      <c r="D4204" s="180"/>
      <c r="E4204" s="180"/>
    </row>
    <row r="4205" spans="1:5" x14ac:dyDescent="0.25">
      <c r="A4205" s="180" t="s">
        <v>7144</v>
      </c>
      <c r="B4205" s="181">
        <v>2972</v>
      </c>
      <c r="C4205" s="180" t="s">
        <v>7145</v>
      </c>
      <c r="D4205" s="180"/>
      <c r="E4205" s="180"/>
    </row>
    <row r="4206" spans="1:5" x14ac:dyDescent="0.25">
      <c r="A4206" s="180" t="s">
        <v>7146</v>
      </c>
      <c r="B4206" s="181">
        <v>2973</v>
      </c>
      <c r="C4206" s="180" t="s">
        <v>7147</v>
      </c>
      <c r="D4206" s="180" t="s">
        <v>7148</v>
      </c>
      <c r="E4206" s="180"/>
    </row>
    <row r="4207" spans="1:5" x14ac:dyDescent="0.25">
      <c r="A4207" s="180" t="s">
        <v>7146</v>
      </c>
      <c r="B4207" s="181">
        <v>2973</v>
      </c>
      <c r="C4207" s="180" t="s">
        <v>7148</v>
      </c>
      <c r="D4207" s="180"/>
      <c r="E4207" s="180"/>
    </row>
    <row r="4208" spans="1:5" x14ac:dyDescent="0.25">
      <c r="A4208" s="180" t="s">
        <v>7146</v>
      </c>
      <c r="B4208" s="181">
        <v>2973</v>
      </c>
      <c r="C4208" s="180" t="s">
        <v>7149</v>
      </c>
      <c r="D4208" s="180" t="s">
        <v>7148</v>
      </c>
      <c r="E4208" s="180"/>
    </row>
    <row r="4209" spans="1:5" x14ac:dyDescent="0.25">
      <c r="A4209" s="180" t="s">
        <v>7146</v>
      </c>
      <c r="B4209" s="181">
        <v>2973</v>
      </c>
      <c r="C4209" s="180" t="s">
        <v>7150</v>
      </c>
      <c r="D4209" s="180" t="s">
        <v>7148</v>
      </c>
      <c r="E4209" s="180"/>
    </row>
    <row r="4210" spans="1:5" x14ac:dyDescent="0.25">
      <c r="A4210" s="180" t="s">
        <v>7151</v>
      </c>
      <c r="B4210" s="181">
        <v>2974</v>
      </c>
      <c r="C4210" s="180" t="s">
        <v>7152</v>
      </c>
      <c r="D4210" s="180" t="s">
        <v>7153</v>
      </c>
      <c r="E4210" s="180"/>
    </row>
    <row r="4211" spans="1:5" x14ac:dyDescent="0.25">
      <c r="A4211" s="180" t="s">
        <v>7151</v>
      </c>
      <c r="B4211" s="181">
        <v>2974</v>
      </c>
      <c r="C4211" s="180" t="s">
        <v>7153</v>
      </c>
      <c r="D4211" s="180"/>
      <c r="E4211" s="180"/>
    </row>
    <row r="4212" spans="1:5" x14ac:dyDescent="0.25">
      <c r="A4212" s="180" t="s">
        <v>7154</v>
      </c>
      <c r="B4212" s="181">
        <v>2975</v>
      </c>
      <c r="C4212" s="180" t="s">
        <v>7155</v>
      </c>
      <c r="D4212" s="180" t="s">
        <v>7156</v>
      </c>
      <c r="E4212" s="180"/>
    </row>
    <row r="4213" spans="1:5" x14ac:dyDescent="0.25">
      <c r="A4213" s="180" t="s">
        <v>7154</v>
      </c>
      <c r="B4213" s="181">
        <v>2975</v>
      </c>
      <c r="C4213" s="180" t="s">
        <v>7156</v>
      </c>
      <c r="D4213" s="180"/>
      <c r="E4213" s="180"/>
    </row>
    <row r="4214" spans="1:5" x14ac:dyDescent="0.25">
      <c r="A4214" s="180" t="s">
        <v>7157</v>
      </c>
      <c r="B4214" s="181">
        <v>2976</v>
      </c>
      <c r="C4214" s="180" t="s">
        <v>7158</v>
      </c>
      <c r="D4214" s="180" t="s">
        <v>7159</v>
      </c>
      <c r="E4214" s="180"/>
    </row>
    <row r="4215" spans="1:5" x14ac:dyDescent="0.25">
      <c r="A4215" s="180" t="s">
        <v>7157</v>
      </c>
      <c r="B4215" s="181">
        <v>2976</v>
      </c>
      <c r="C4215" s="180" t="s">
        <v>7160</v>
      </c>
      <c r="D4215" s="180" t="s">
        <v>7159</v>
      </c>
      <c r="E4215" s="180"/>
    </row>
    <row r="4216" spans="1:5" x14ac:dyDescent="0.25">
      <c r="A4216" s="180" t="s">
        <v>7157</v>
      </c>
      <c r="B4216" s="181">
        <v>2976</v>
      </c>
      <c r="C4216" s="180" t="s">
        <v>7159</v>
      </c>
      <c r="D4216" s="180"/>
      <c r="E4216" s="180"/>
    </row>
    <row r="4217" spans="1:5" x14ac:dyDescent="0.25">
      <c r="A4217" s="180" t="s">
        <v>7161</v>
      </c>
      <c r="B4217" s="181">
        <v>2977</v>
      </c>
      <c r="C4217" s="180" t="s">
        <v>7162</v>
      </c>
      <c r="D4217" s="180" t="s">
        <v>7163</v>
      </c>
      <c r="E4217" s="180"/>
    </row>
    <row r="4218" spans="1:5" x14ac:dyDescent="0.25">
      <c r="A4218" s="180" t="s">
        <v>7161</v>
      </c>
      <c r="B4218" s="181">
        <v>2977</v>
      </c>
      <c r="C4218" s="180" t="s">
        <v>7163</v>
      </c>
      <c r="D4218" s="180"/>
      <c r="E4218" s="180"/>
    </row>
    <row r="4219" spans="1:5" x14ac:dyDescent="0.25">
      <c r="A4219" s="180" t="s">
        <v>7164</v>
      </c>
      <c r="B4219" s="181">
        <v>2978</v>
      </c>
      <c r="C4219" s="180" t="s">
        <v>7165</v>
      </c>
      <c r="D4219" s="180" t="s">
        <v>7166</v>
      </c>
      <c r="E4219" s="180"/>
    </row>
    <row r="4220" spans="1:5" x14ac:dyDescent="0.25">
      <c r="A4220" s="180" t="s">
        <v>7164</v>
      </c>
      <c r="B4220" s="181">
        <v>2978</v>
      </c>
      <c r="C4220" s="180" t="s">
        <v>7167</v>
      </c>
      <c r="D4220" s="180" t="s">
        <v>7166</v>
      </c>
      <c r="E4220" s="180"/>
    </row>
    <row r="4221" spans="1:5" x14ac:dyDescent="0.25">
      <c r="A4221" s="180" t="s">
        <v>7164</v>
      </c>
      <c r="B4221" s="181">
        <v>2978</v>
      </c>
      <c r="C4221" s="180" t="s">
        <v>7168</v>
      </c>
      <c r="D4221" s="180" t="s">
        <v>7166</v>
      </c>
      <c r="E4221" s="180"/>
    </row>
    <row r="4222" spans="1:5" x14ac:dyDescent="0.25">
      <c r="A4222" s="180" t="s">
        <v>7164</v>
      </c>
      <c r="B4222" s="181">
        <v>2978</v>
      </c>
      <c r="C4222" s="180" t="s">
        <v>7169</v>
      </c>
      <c r="D4222" s="180" t="s">
        <v>7166</v>
      </c>
      <c r="E4222" s="180"/>
    </row>
    <row r="4223" spans="1:5" x14ac:dyDescent="0.25">
      <c r="A4223" s="180" t="s">
        <v>7164</v>
      </c>
      <c r="B4223" s="181">
        <v>2978</v>
      </c>
      <c r="C4223" s="180" t="s">
        <v>7166</v>
      </c>
      <c r="D4223" s="180"/>
      <c r="E4223" s="180"/>
    </row>
    <row r="4224" spans="1:5" x14ac:dyDescent="0.25">
      <c r="A4224" s="180" t="s">
        <v>7170</v>
      </c>
      <c r="B4224" s="181">
        <v>2979</v>
      </c>
      <c r="C4224" s="180" t="s">
        <v>7171</v>
      </c>
      <c r="D4224" s="180" t="s">
        <v>7172</v>
      </c>
      <c r="E4224" s="180"/>
    </row>
    <row r="4225" spans="1:5" x14ac:dyDescent="0.25">
      <c r="A4225" s="180" t="s">
        <v>7170</v>
      </c>
      <c r="B4225" s="181">
        <v>2979</v>
      </c>
      <c r="C4225" s="180" t="s">
        <v>7172</v>
      </c>
      <c r="D4225" s="180"/>
      <c r="E4225" s="180"/>
    </row>
    <row r="4226" spans="1:5" x14ac:dyDescent="0.25">
      <c r="A4226" s="180" t="s">
        <v>7173</v>
      </c>
      <c r="B4226" s="181">
        <v>2980</v>
      </c>
      <c r="C4226" s="180" t="s">
        <v>7174</v>
      </c>
      <c r="D4226" s="180" t="s">
        <v>7175</v>
      </c>
      <c r="E4226" s="180"/>
    </row>
    <row r="4227" spans="1:5" x14ac:dyDescent="0.25">
      <c r="A4227" s="180" t="s">
        <v>7173</v>
      </c>
      <c r="B4227" s="181">
        <v>2980</v>
      </c>
      <c r="C4227" s="180" t="s">
        <v>7176</v>
      </c>
      <c r="D4227" s="180" t="s">
        <v>7175</v>
      </c>
      <c r="E4227" s="180"/>
    </row>
    <row r="4228" spans="1:5" x14ac:dyDescent="0.25">
      <c r="A4228" s="180" t="s">
        <v>7173</v>
      </c>
      <c r="B4228" s="181">
        <v>2980</v>
      </c>
      <c r="C4228" s="180" t="s">
        <v>7177</v>
      </c>
      <c r="D4228" s="180" t="s">
        <v>7175</v>
      </c>
      <c r="E4228" s="180"/>
    </row>
    <row r="4229" spans="1:5" x14ac:dyDescent="0.25">
      <c r="A4229" s="180" t="s">
        <v>7173</v>
      </c>
      <c r="B4229" s="181">
        <v>2980</v>
      </c>
      <c r="C4229" s="180" t="s">
        <v>7175</v>
      </c>
      <c r="D4229" s="180"/>
      <c r="E4229" s="180"/>
    </row>
    <row r="4230" spans="1:5" x14ac:dyDescent="0.25">
      <c r="A4230" s="180" t="s">
        <v>7178</v>
      </c>
      <c r="B4230" s="181">
        <v>2981</v>
      </c>
      <c r="C4230" s="180" t="s">
        <v>7179</v>
      </c>
      <c r="D4230" s="180" t="s">
        <v>7180</v>
      </c>
      <c r="E4230" s="180"/>
    </row>
    <row r="4231" spans="1:5" x14ac:dyDescent="0.25">
      <c r="A4231" s="180" t="s">
        <v>7178</v>
      </c>
      <c r="B4231" s="181">
        <v>2981</v>
      </c>
      <c r="C4231" s="180" t="s">
        <v>7181</v>
      </c>
      <c r="D4231" s="180" t="s">
        <v>7180</v>
      </c>
      <c r="E4231" s="180"/>
    </row>
    <row r="4232" spans="1:5" x14ac:dyDescent="0.25">
      <c r="A4232" s="180" t="s">
        <v>7178</v>
      </c>
      <c r="B4232" s="181">
        <v>2981</v>
      </c>
      <c r="C4232" s="180" t="s">
        <v>7182</v>
      </c>
      <c r="D4232" s="180" t="s">
        <v>7180</v>
      </c>
      <c r="E4232" s="180"/>
    </row>
    <row r="4233" spans="1:5" x14ac:dyDescent="0.25">
      <c r="A4233" s="180" t="s">
        <v>7178</v>
      </c>
      <c r="B4233" s="181">
        <v>2981</v>
      </c>
      <c r="C4233" s="180" t="s">
        <v>7180</v>
      </c>
      <c r="D4233" s="180"/>
      <c r="E4233" s="180"/>
    </row>
    <row r="4234" spans="1:5" x14ac:dyDescent="0.25">
      <c r="A4234" s="180" t="s">
        <v>7178</v>
      </c>
      <c r="B4234" s="181">
        <v>2981</v>
      </c>
      <c r="C4234" s="180" t="s">
        <v>7183</v>
      </c>
      <c r="D4234" s="180" t="s">
        <v>7180</v>
      </c>
      <c r="E4234" s="180"/>
    </row>
    <row r="4235" spans="1:5" x14ac:dyDescent="0.25">
      <c r="A4235" s="180" t="s">
        <v>7184</v>
      </c>
      <c r="B4235" s="181">
        <v>2982</v>
      </c>
      <c r="C4235" s="180" t="s">
        <v>7185</v>
      </c>
      <c r="D4235" s="180" t="s">
        <v>7186</v>
      </c>
      <c r="E4235" s="180"/>
    </row>
    <row r="4236" spans="1:5" x14ac:dyDescent="0.25">
      <c r="A4236" s="180" t="s">
        <v>7184</v>
      </c>
      <c r="B4236" s="181">
        <v>2982</v>
      </c>
      <c r="C4236" s="180" t="s">
        <v>7187</v>
      </c>
      <c r="D4236" s="180" t="s">
        <v>7186</v>
      </c>
      <c r="E4236" s="180"/>
    </row>
    <row r="4237" spans="1:5" x14ac:dyDescent="0.25">
      <c r="A4237" s="180" t="s">
        <v>7184</v>
      </c>
      <c r="B4237" s="181">
        <v>2982</v>
      </c>
      <c r="C4237" s="180" t="s">
        <v>7186</v>
      </c>
      <c r="D4237" s="180"/>
      <c r="E4237" s="180"/>
    </row>
    <row r="4238" spans="1:5" x14ac:dyDescent="0.25">
      <c r="A4238" s="180" t="s">
        <v>7188</v>
      </c>
      <c r="B4238" s="181">
        <v>2983</v>
      </c>
      <c r="C4238" s="180" t="s">
        <v>7189</v>
      </c>
      <c r="D4238" s="180" t="s">
        <v>7190</v>
      </c>
      <c r="E4238" s="180"/>
    </row>
    <row r="4239" spans="1:5" x14ac:dyDescent="0.25">
      <c r="A4239" s="180" t="s">
        <v>7188</v>
      </c>
      <c r="B4239" s="181">
        <v>2983</v>
      </c>
      <c r="C4239" s="180" t="s">
        <v>7191</v>
      </c>
      <c r="D4239" s="180" t="s">
        <v>7190</v>
      </c>
      <c r="E4239" s="180"/>
    </row>
    <row r="4240" spans="1:5" x14ac:dyDescent="0.25">
      <c r="A4240" s="180" t="s">
        <v>7188</v>
      </c>
      <c r="B4240" s="181">
        <v>2983</v>
      </c>
      <c r="C4240" s="180" t="s">
        <v>7192</v>
      </c>
      <c r="D4240" s="180" t="s">
        <v>7190</v>
      </c>
      <c r="E4240" s="180"/>
    </row>
    <row r="4241" spans="1:5" x14ac:dyDescent="0.25">
      <c r="A4241" s="180" t="s">
        <v>7188</v>
      </c>
      <c r="B4241" s="181">
        <v>2983</v>
      </c>
      <c r="C4241" s="180" t="s">
        <v>7190</v>
      </c>
      <c r="D4241" s="180"/>
      <c r="E4241" s="180"/>
    </row>
    <row r="4242" spans="1:5" x14ac:dyDescent="0.25">
      <c r="A4242" s="180" t="s">
        <v>7188</v>
      </c>
      <c r="B4242" s="181">
        <v>2983</v>
      </c>
      <c r="C4242" s="180" t="s">
        <v>7193</v>
      </c>
      <c r="D4242" s="180" t="s">
        <v>7190</v>
      </c>
      <c r="E4242" s="180"/>
    </row>
    <row r="4243" spans="1:5" x14ac:dyDescent="0.25">
      <c r="A4243" s="180" t="s">
        <v>7194</v>
      </c>
      <c r="B4243" s="181">
        <v>2984</v>
      </c>
      <c r="C4243" s="180" t="s">
        <v>7195</v>
      </c>
      <c r="D4243" s="180" t="s">
        <v>7196</v>
      </c>
      <c r="E4243" s="180"/>
    </row>
    <row r="4244" spans="1:5" x14ac:dyDescent="0.25">
      <c r="A4244" s="180" t="s">
        <v>7194</v>
      </c>
      <c r="B4244" s="181">
        <v>2984</v>
      </c>
      <c r="C4244" s="180" t="s">
        <v>7197</v>
      </c>
      <c r="D4244" s="180" t="s">
        <v>7196</v>
      </c>
      <c r="E4244" s="180"/>
    </row>
    <row r="4245" spans="1:5" x14ac:dyDescent="0.25">
      <c r="A4245" s="180" t="s">
        <v>7194</v>
      </c>
      <c r="B4245" s="181">
        <v>2984</v>
      </c>
      <c r="C4245" s="180" t="s">
        <v>7196</v>
      </c>
      <c r="D4245" s="180"/>
      <c r="E4245" s="180"/>
    </row>
    <row r="4246" spans="1:5" x14ac:dyDescent="0.25">
      <c r="A4246" s="180" t="s">
        <v>7198</v>
      </c>
      <c r="B4246" s="181">
        <v>2985</v>
      </c>
      <c r="C4246" s="180" t="s">
        <v>7199</v>
      </c>
      <c r="D4246" s="180" t="s">
        <v>7200</v>
      </c>
      <c r="E4246" s="180"/>
    </row>
    <row r="4247" spans="1:5" x14ac:dyDescent="0.25">
      <c r="A4247" s="180" t="s">
        <v>7198</v>
      </c>
      <c r="B4247" s="181">
        <v>2985</v>
      </c>
      <c r="C4247" s="180" t="s">
        <v>7201</v>
      </c>
      <c r="D4247" s="180" t="s">
        <v>7200</v>
      </c>
      <c r="E4247" s="180"/>
    </row>
    <row r="4248" spans="1:5" x14ac:dyDescent="0.25">
      <c r="A4248" s="180" t="s">
        <v>7198</v>
      </c>
      <c r="B4248" s="181">
        <v>2985</v>
      </c>
      <c r="C4248" s="180" t="s">
        <v>7200</v>
      </c>
      <c r="D4248" s="180"/>
      <c r="E4248" s="180"/>
    </row>
    <row r="4249" spans="1:5" x14ac:dyDescent="0.25">
      <c r="A4249" s="180" t="s">
        <v>7198</v>
      </c>
      <c r="B4249" s="181">
        <v>2985</v>
      </c>
      <c r="C4249" s="180" t="s">
        <v>7202</v>
      </c>
      <c r="D4249" s="180" t="s">
        <v>7200</v>
      </c>
      <c r="E4249" s="180"/>
    </row>
    <row r="4250" spans="1:5" x14ac:dyDescent="0.25">
      <c r="A4250" s="180" t="s">
        <v>7203</v>
      </c>
      <c r="B4250" s="181">
        <v>2986</v>
      </c>
      <c r="C4250" s="180" t="s">
        <v>7204</v>
      </c>
      <c r="D4250" s="180" t="s">
        <v>7205</v>
      </c>
      <c r="E4250" s="180"/>
    </row>
    <row r="4251" spans="1:5" x14ac:dyDescent="0.25">
      <c r="A4251" s="180" t="s">
        <v>7203</v>
      </c>
      <c r="B4251" s="181">
        <v>2986</v>
      </c>
      <c r="C4251" s="180" t="s">
        <v>7206</v>
      </c>
      <c r="D4251" s="180" t="s">
        <v>7205</v>
      </c>
      <c r="E4251" s="180"/>
    </row>
    <row r="4252" spans="1:5" x14ac:dyDescent="0.25">
      <c r="A4252" s="180" t="s">
        <v>7203</v>
      </c>
      <c r="B4252" s="181">
        <v>2986</v>
      </c>
      <c r="C4252" s="180" t="s">
        <v>7207</v>
      </c>
      <c r="D4252" s="180" t="s">
        <v>7205</v>
      </c>
      <c r="E4252" s="180"/>
    </row>
    <row r="4253" spans="1:5" x14ac:dyDescent="0.25">
      <c r="A4253" s="180" t="s">
        <v>7203</v>
      </c>
      <c r="B4253" s="181">
        <v>2986</v>
      </c>
      <c r="C4253" s="180" t="s">
        <v>7208</v>
      </c>
      <c r="D4253" s="180" t="s">
        <v>7205</v>
      </c>
      <c r="E4253" s="180"/>
    </row>
    <row r="4254" spans="1:5" x14ac:dyDescent="0.25">
      <c r="A4254" s="180" t="s">
        <v>7203</v>
      </c>
      <c r="B4254" s="181">
        <v>2986</v>
      </c>
      <c r="C4254" s="180" t="s">
        <v>7205</v>
      </c>
      <c r="D4254" s="180"/>
      <c r="E4254" s="180"/>
    </row>
    <row r="4255" spans="1:5" x14ac:dyDescent="0.25">
      <c r="A4255" s="180" t="s">
        <v>7209</v>
      </c>
      <c r="B4255" s="181">
        <v>2987</v>
      </c>
      <c r="C4255" s="180" t="s">
        <v>7210</v>
      </c>
      <c r="D4255" s="180" t="s">
        <v>7211</v>
      </c>
      <c r="E4255" s="180"/>
    </row>
    <row r="4256" spans="1:5" x14ac:dyDescent="0.25">
      <c r="A4256" s="180" t="s">
        <v>7209</v>
      </c>
      <c r="B4256" s="181">
        <v>2987</v>
      </c>
      <c r="C4256" s="180" t="s">
        <v>7212</v>
      </c>
      <c r="D4256" s="180" t="s">
        <v>7211</v>
      </c>
      <c r="E4256" s="180"/>
    </row>
    <row r="4257" spans="1:5" x14ac:dyDescent="0.25">
      <c r="A4257" s="180" t="s">
        <v>7209</v>
      </c>
      <c r="B4257" s="181">
        <v>2987</v>
      </c>
      <c r="C4257" s="180" t="s">
        <v>7213</v>
      </c>
      <c r="D4257" s="180" t="s">
        <v>7211</v>
      </c>
      <c r="E4257" s="180"/>
    </row>
    <row r="4258" spans="1:5" x14ac:dyDescent="0.25">
      <c r="A4258" s="180" t="s">
        <v>7209</v>
      </c>
      <c r="B4258" s="181">
        <v>2987</v>
      </c>
      <c r="C4258" s="180" t="s">
        <v>7214</v>
      </c>
      <c r="D4258" s="180" t="s">
        <v>7211</v>
      </c>
      <c r="E4258" s="180"/>
    </row>
    <row r="4259" spans="1:5" x14ac:dyDescent="0.25">
      <c r="A4259" s="180" t="s">
        <v>7209</v>
      </c>
      <c r="B4259" s="181">
        <v>2987</v>
      </c>
      <c r="C4259" s="180" t="s">
        <v>7215</v>
      </c>
      <c r="D4259" s="180" t="s">
        <v>7211</v>
      </c>
      <c r="E4259" s="180"/>
    </row>
    <row r="4260" spans="1:5" x14ac:dyDescent="0.25">
      <c r="A4260" s="180" t="s">
        <v>7209</v>
      </c>
      <c r="B4260" s="181">
        <v>2987</v>
      </c>
      <c r="C4260" s="180" t="s">
        <v>7211</v>
      </c>
      <c r="D4260" s="180"/>
      <c r="E4260" s="180"/>
    </row>
    <row r="4261" spans="1:5" x14ac:dyDescent="0.25">
      <c r="A4261" s="180" t="s">
        <v>7209</v>
      </c>
      <c r="B4261" s="181">
        <v>2987</v>
      </c>
      <c r="C4261" s="180" t="s">
        <v>7216</v>
      </c>
      <c r="D4261" s="180" t="s">
        <v>7211</v>
      </c>
      <c r="E4261" s="180"/>
    </row>
    <row r="4262" spans="1:5" x14ac:dyDescent="0.25">
      <c r="A4262" s="180" t="s">
        <v>7209</v>
      </c>
      <c r="B4262" s="181">
        <v>2987</v>
      </c>
      <c r="C4262" s="180" t="s">
        <v>7217</v>
      </c>
      <c r="D4262" s="180" t="s">
        <v>7211</v>
      </c>
      <c r="E4262" s="180"/>
    </row>
    <row r="4263" spans="1:5" x14ac:dyDescent="0.25">
      <c r="A4263" s="180" t="s">
        <v>7218</v>
      </c>
      <c r="B4263" s="181">
        <v>2988</v>
      </c>
      <c r="C4263" s="180" t="s">
        <v>7219</v>
      </c>
      <c r="D4263" s="180" t="s">
        <v>7220</v>
      </c>
      <c r="E4263" s="180"/>
    </row>
    <row r="4264" spans="1:5" x14ac:dyDescent="0.25">
      <c r="A4264" s="180" t="s">
        <v>7218</v>
      </c>
      <c r="B4264" s="181">
        <v>2988</v>
      </c>
      <c r="C4264" s="180" t="s">
        <v>7221</v>
      </c>
      <c r="D4264" s="180" t="s">
        <v>7220</v>
      </c>
      <c r="E4264" s="180"/>
    </row>
    <row r="4265" spans="1:5" x14ac:dyDescent="0.25">
      <c r="A4265" s="180" t="s">
        <v>7218</v>
      </c>
      <c r="B4265" s="181">
        <v>2988</v>
      </c>
      <c r="C4265" s="180" t="s">
        <v>7220</v>
      </c>
      <c r="D4265" s="180"/>
      <c r="E4265" s="180"/>
    </row>
    <row r="4266" spans="1:5" x14ac:dyDescent="0.25">
      <c r="A4266" s="180" t="s">
        <v>7218</v>
      </c>
      <c r="B4266" s="181">
        <v>2988</v>
      </c>
      <c r="C4266" s="180" t="s">
        <v>7222</v>
      </c>
      <c r="D4266" s="180" t="s">
        <v>7220</v>
      </c>
      <c r="E4266" s="180"/>
    </row>
    <row r="4267" spans="1:5" x14ac:dyDescent="0.25">
      <c r="A4267" s="180" t="s">
        <v>7218</v>
      </c>
      <c r="B4267" s="181">
        <v>2989</v>
      </c>
      <c r="C4267" s="180" t="s">
        <v>7223</v>
      </c>
      <c r="D4267" s="180" t="s">
        <v>7224</v>
      </c>
      <c r="E4267" s="180"/>
    </row>
    <row r="4268" spans="1:5" x14ac:dyDescent="0.25">
      <c r="A4268" s="180" t="s">
        <v>7218</v>
      </c>
      <c r="B4268" s="181">
        <v>2989</v>
      </c>
      <c r="C4268" s="180" t="s">
        <v>7225</v>
      </c>
      <c r="D4268" s="180" t="s">
        <v>7224</v>
      </c>
      <c r="E4268" s="180"/>
    </row>
    <row r="4269" spans="1:5" x14ac:dyDescent="0.25">
      <c r="A4269" s="180" t="s">
        <v>7218</v>
      </c>
      <c r="B4269" s="181">
        <v>2989</v>
      </c>
      <c r="C4269" s="180" t="s">
        <v>7226</v>
      </c>
      <c r="D4269" s="180" t="s">
        <v>7224</v>
      </c>
      <c r="E4269" s="180"/>
    </row>
    <row r="4270" spans="1:5" x14ac:dyDescent="0.25">
      <c r="A4270" s="180" t="s">
        <v>7218</v>
      </c>
      <c r="B4270" s="181">
        <v>2989</v>
      </c>
      <c r="C4270" s="180" t="s">
        <v>7227</v>
      </c>
      <c r="D4270" s="180" t="s">
        <v>7224</v>
      </c>
      <c r="E4270" s="180"/>
    </row>
    <row r="4271" spans="1:5" x14ac:dyDescent="0.25">
      <c r="A4271" s="180" t="s">
        <v>7218</v>
      </c>
      <c r="B4271" s="181">
        <v>2989</v>
      </c>
      <c r="C4271" s="180" t="s">
        <v>7228</v>
      </c>
      <c r="D4271" s="180" t="s">
        <v>7224</v>
      </c>
      <c r="E4271" s="180"/>
    </row>
    <row r="4272" spans="1:5" x14ac:dyDescent="0.25">
      <c r="A4272" s="180" t="s">
        <v>7218</v>
      </c>
      <c r="B4272" s="181">
        <v>2989</v>
      </c>
      <c r="C4272" s="180" t="s">
        <v>7229</v>
      </c>
      <c r="D4272" s="180" t="s">
        <v>7224</v>
      </c>
      <c r="E4272" s="180"/>
    </row>
    <row r="4273" spans="1:5" x14ac:dyDescent="0.25">
      <c r="A4273" s="180" t="s">
        <v>7218</v>
      </c>
      <c r="B4273" s="181">
        <v>2989</v>
      </c>
      <c r="C4273" s="180" t="s">
        <v>7224</v>
      </c>
      <c r="D4273" s="180"/>
      <c r="E4273" s="180"/>
    </row>
    <row r="4274" spans="1:5" x14ac:dyDescent="0.25">
      <c r="A4274" s="180" t="s">
        <v>7218</v>
      </c>
      <c r="B4274" s="181">
        <v>2989</v>
      </c>
      <c r="C4274" s="180" t="s">
        <v>7230</v>
      </c>
      <c r="D4274" s="180" t="s">
        <v>7224</v>
      </c>
      <c r="E4274" s="180"/>
    </row>
    <row r="4275" spans="1:5" x14ac:dyDescent="0.25">
      <c r="A4275" s="180" t="s">
        <v>7218</v>
      </c>
      <c r="B4275" s="181">
        <v>2990</v>
      </c>
      <c r="C4275" s="180" t="s">
        <v>7231</v>
      </c>
      <c r="D4275" s="180" t="s">
        <v>7232</v>
      </c>
      <c r="E4275" s="180"/>
    </row>
    <row r="4276" spans="1:5" x14ac:dyDescent="0.25">
      <c r="A4276" s="180" t="s">
        <v>7218</v>
      </c>
      <c r="B4276" s="181">
        <v>2990</v>
      </c>
      <c r="C4276" s="180" t="s">
        <v>7232</v>
      </c>
      <c r="D4276" s="180"/>
      <c r="E4276" s="180"/>
    </row>
    <row r="4277" spans="1:5" x14ac:dyDescent="0.25">
      <c r="A4277" s="180" t="s">
        <v>7233</v>
      </c>
      <c r="B4277" s="181">
        <v>2991</v>
      </c>
      <c r="C4277" s="180" t="s">
        <v>7234</v>
      </c>
      <c r="D4277" s="180" t="s">
        <v>7235</v>
      </c>
      <c r="E4277" s="180"/>
    </row>
    <row r="4278" spans="1:5" x14ac:dyDescent="0.25">
      <c r="A4278" s="180" t="s">
        <v>7233</v>
      </c>
      <c r="B4278" s="181">
        <v>2991</v>
      </c>
      <c r="C4278" s="180" t="s">
        <v>7235</v>
      </c>
      <c r="D4278" s="180"/>
      <c r="E4278" s="180"/>
    </row>
    <row r="4279" spans="1:5" x14ac:dyDescent="0.25">
      <c r="A4279" s="180" t="s">
        <v>7233</v>
      </c>
      <c r="B4279" s="181">
        <v>2992</v>
      </c>
      <c r="C4279" s="180" t="s">
        <v>7236</v>
      </c>
      <c r="D4279" s="180" t="s">
        <v>7237</v>
      </c>
      <c r="E4279" s="180"/>
    </row>
    <row r="4280" spans="1:5" x14ac:dyDescent="0.25">
      <c r="A4280" s="180" t="s">
        <v>7233</v>
      </c>
      <c r="B4280" s="181">
        <v>2992</v>
      </c>
      <c r="C4280" s="180" t="s">
        <v>7238</v>
      </c>
      <c r="D4280" s="180" t="s">
        <v>7237</v>
      </c>
      <c r="E4280" s="180"/>
    </row>
    <row r="4281" spans="1:5" x14ac:dyDescent="0.25">
      <c r="A4281" s="180" t="s">
        <v>7233</v>
      </c>
      <c r="B4281" s="181">
        <v>2992</v>
      </c>
      <c r="C4281" s="180" t="s">
        <v>7239</v>
      </c>
      <c r="D4281" s="180" t="s">
        <v>7237</v>
      </c>
      <c r="E4281" s="180"/>
    </row>
    <row r="4282" spans="1:5" x14ac:dyDescent="0.25">
      <c r="A4282" s="180" t="s">
        <v>7233</v>
      </c>
      <c r="B4282" s="181">
        <v>2992</v>
      </c>
      <c r="C4282" s="180" t="s">
        <v>7237</v>
      </c>
      <c r="D4282" s="180"/>
      <c r="E4282" s="180"/>
    </row>
    <row r="4283" spans="1:5" x14ac:dyDescent="0.25">
      <c r="A4283" s="180" t="s">
        <v>7240</v>
      </c>
      <c r="B4283" s="181">
        <v>2993</v>
      </c>
      <c r="C4283" s="180" t="s">
        <v>7241</v>
      </c>
      <c r="D4283" s="180" t="s">
        <v>7242</v>
      </c>
      <c r="E4283" s="180"/>
    </row>
    <row r="4284" spans="1:5" x14ac:dyDescent="0.25">
      <c r="A4284" s="180" t="s">
        <v>7240</v>
      </c>
      <c r="B4284" s="181">
        <v>2993</v>
      </c>
      <c r="C4284" s="180" t="s">
        <v>7243</v>
      </c>
      <c r="D4284" s="180" t="s">
        <v>7242</v>
      </c>
      <c r="E4284" s="180"/>
    </row>
    <row r="4285" spans="1:5" x14ac:dyDescent="0.25">
      <c r="A4285" s="180" t="s">
        <v>7240</v>
      </c>
      <c r="B4285" s="181">
        <v>2993</v>
      </c>
      <c r="C4285" s="180" t="s">
        <v>7242</v>
      </c>
      <c r="D4285" s="180"/>
      <c r="E4285" s="180"/>
    </row>
    <row r="4286" spans="1:5" x14ac:dyDescent="0.25">
      <c r="A4286" s="180" t="s">
        <v>7244</v>
      </c>
      <c r="B4286" s="181">
        <v>2994</v>
      </c>
      <c r="C4286" s="180" t="s">
        <v>7245</v>
      </c>
      <c r="D4286" s="180"/>
      <c r="E4286" s="180"/>
    </row>
    <row r="4287" spans="1:5" x14ac:dyDescent="0.25">
      <c r="A4287" s="180" t="s">
        <v>7244</v>
      </c>
      <c r="B4287" s="181">
        <v>2994</v>
      </c>
      <c r="C4287" s="180" t="s">
        <v>7246</v>
      </c>
      <c r="D4287" s="180" t="s">
        <v>7245</v>
      </c>
      <c r="E4287" s="180"/>
    </row>
    <row r="4288" spans="1:5" x14ac:dyDescent="0.25">
      <c r="A4288" s="180" t="s">
        <v>7244</v>
      </c>
      <c r="B4288" s="181">
        <v>2995</v>
      </c>
      <c r="C4288" s="180" t="s">
        <v>7247</v>
      </c>
      <c r="D4288" s="180" t="s">
        <v>7248</v>
      </c>
      <c r="E4288" s="180"/>
    </row>
    <row r="4289" spans="1:5" x14ac:dyDescent="0.25">
      <c r="A4289" s="180" t="s">
        <v>7244</v>
      </c>
      <c r="B4289" s="181">
        <v>2995</v>
      </c>
      <c r="C4289" s="180" t="s">
        <v>7248</v>
      </c>
      <c r="D4289" s="180"/>
      <c r="E4289" s="180"/>
    </row>
    <row r="4290" spans="1:5" x14ac:dyDescent="0.25">
      <c r="A4290" s="180" t="s">
        <v>7244</v>
      </c>
      <c r="B4290" s="181">
        <v>2995</v>
      </c>
      <c r="C4290" s="180" t="s">
        <v>7249</v>
      </c>
      <c r="D4290" s="180" t="s">
        <v>7248</v>
      </c>
      <c r="E4290" s="180"/>
    </row>
    <row r="4291" spans="1:5" x14ac:dyDescent="0.25">
      <c r="A4291" s="180" t="s">
        <v>7250</v>
      </c>
      <c r="B4291" s="181">
        <v>2996</v>
      </c>
      <c r="C4291" s="180" t="s">
        <v>7251</v>
      </c>
      <c r="D4291" s="180" t="s">
        <v>7252</v>
      </c>
      <c r="E4291" s="180"/>
    </row>
    <row r="4292" spans="1:5" x14ac:dyDescent="0.25">
      <c r="A4292" s="180" t="s">
        <v>7250</v>
      </c>
      <c r="B4292" s="181">
        <v>2996</v>
      </c>
      <c r="C4292" s="180" t="s">
        <v>7253</v>
      </c>
      <c r="D4292" s="180" t="s">
        <v>7252</v>
      </c>
      <c r="E4292" s="180"/>
    </row>
    <row r="4293" spans="1:5" x14ac:dyDescent="0.25">
      <c r="A4293" s="180" t="s">
        <v>7250</v>
      </c>
      <c r="B4293" s="181">
        <v>2996</v>
      </c>
      <c r="C4293" s="180" t="s">
        <v>7252</v>
      </c>
      <c r="D4293" s="180"/>
      <c r="E4293" s="180"/>
    </row>
    <row r="4294" spans="1:5" x14ac:dyDescent="0.25">
      <c r="A4294" s="180" t="s">
        <v>7254</v>
      </c>
      <c r="B4294" s="181">
        <v>2997</v>
      </c>
      <c r="C4294" s="180" t="s">
        <v>7255</v>
      </c>
      <c r="D4294" s="180" t="s">
        <v>7256</v>
      </c>
      <c r="E4294" s="180"/>
    </row>
    <row r="4295" spans="1:5" x14ac:dyDescent="0.25">
      <c r="A4295" s="180" t="s">
        <v>7254</v>
      </c>
      <c r="B4295" s="181">
        <v>2997</v>
      </c>
      <c r="C4295" s="180" t="s">
        <v>7257</v>
      </c>
      <c r="D4295" s="180" t="s">
        <v>7256</v>
      </c>
      <c r="E4295" s="180"/>
    </row>
    <row r="4296" spans="1:5" x14ac:dyDescent="0.25">
      <c r="A4296" s="180" t="s">
        <v>7254</v>
      </c>
      <c r="B4296" s="181">
        <v>2997</v>
      </c>
      <c r="C4296" s="180" t="s">
        <v>7258</v>
      </c>
      <c r="D4296" s="180" t="s">
        <v>7256</v>
      </c>
      <c r="E4296" s="180"/>
    </row>
    <row r="4297" spans="1:5" x14ac:dyDescent="0.25">
      <c r="A4297" s="180" t="s">
        <v>7254</v>
      </c>
      <c r="B4297" s="181">
        <v>2997</v>
      </c>
      <c r="C4297" s="180" t="s">
        <v>7259</v>
      </c>
      <c r="D4297" s="180" t="s">
        <v>7256</v>
      </c>
      <c r="E4297" s="180"/>
    </row>
    <row r="4298" spans="1:5" x14ac:dyDescent="0.25">
      <c r="A4298" s="180" t="s">
        <v>7254</v>
      </c>
      <c r="B4298" s="181">
        <v>2997</v>
      </c>
      <c r="C4298" s="180" t="s">
        <v>7256</v>
      </c>
      <c r="D4298" s="180"/>
      <c r="E4298" s="180"/>
    </row>
    <row r="4299" spans="1:5" x14ac:dyDescent="0.25">
      <c r="A4299" s="180" t="s">
        <v>7254</v>
      </c>
      <c r="B4299" s="181">
        <v>2997</v>
      </c>
      <c r="C4299" s="180" t="s">
        <v>7260</v>
      </c>
      <c r="D4299" s="180" t="s">
        <v>7256</v>
      </c>
      <c r="E4299" s="180"/>
    </row>
    <row r="4300" spans="1:5" x14ac:dyDescent="0.25">
      <c r="A4300" s="180" t="s">
        <v>7261</v>
      </c>
      <c r="B4300" s="181">
        <v>2998</v>
      </c>
      <c r="C4300" s="180" t="s">
        <v>7262</v>
      </c>
      <c r="D4300" s="180" t="s">
        <v>7263</v>
      </c>
      <c r="E4300" s="180"/>
    </row>
    <row r="4301" spans="1:5" x14ac:dyDescent="0.25">
      <c r="A4301" s="180" t="s">
        <v>7261</v>
      </c>
      <c r="B4301" s="181">
        <v>2998</v>
      </c>
      <c r="C4301" s="180" t="s">
        <v>7263</v>
      </c>
      <c r="D4301" s="180"/>
      <c r="E4301" s="180"/>
    </row>
    <row r="4302" spans="1:5" x14ac:dyDescent="0.25">
      <c r="A4302" s="180" t="s">
        <v>7261</v>
      </c>
      <c r="B4302" s="181">
        <v>2999</v>
      </c>
      <c r="C4302" s="180" t="s">
        <v>7264</v>
      </c>
      <c r="D4302" s="180" t="s">
        <v>7265</v>
      </c>
      <c r="E4302" s="180"/>
    </row>
    <row r="4303" spans="1:5" x14ac:dyDescent="0.25">
      <c r="A4303" s="180" t="s">
        <v>7261</v>
      </c>
      <c r="B4303" s="181">
        <v>2999</v>
      </c>
      <c r="C4303" s="180" t="s">
        <v>7265</v>
      </c>
      <c r="D4303" s="180"/>
      <c r="E4303" s="180"/>
    </row>
    <row r="4304" spans="1:5" x14ac:dyDescent="0.25">
      <c r="A4304" s="180" t="s">
        <v>7266</v>
      </c>
      <c r="B4304" s="181">
        <v>3000</v>
      </c>
      <c r="C4304" s="180" t="s">
        <v>7267</v>
      </c>
      <c r="D4304" s="180"/>
      <c r="E4304" s="180"/>
    </row>
    <row r="4305" spans="1:5" x14ac:dyDescent="0.25">
      <c r="A4305" s="180" t="s">
        <v>7266</v>
      </c>
      <c r="B4305" s="181">
        <v>3001</v>
      </c>
      <c r="C4305" s="180" t="s">
        <v>7268</v>
      </c>
      <c r="D4305" s="180"/>
      <c r="E4305" s="180"/>
    </row>
    <row r="4306" spans="1:5" x14ac:dyDescent="0.25">
      <c r="A4306" s="180" t="s">
        <v>7266</v>
      </c>
      <c r="B4306" s="181">
        <v>3001</v>
      </c>
      <c r="C4306" s="180" t="s">
        <v>7269</v>
      </c>
      <c r="D4306" s="180" t="s">
        <v>7268</v>
      </c>
      <c r="E4306" s="180"/>
    </row>
    <row r="4307" spans="1:5" x14ac:dyDescent="0.25">
      <c r="A4307" s="180" t="s">
        <v>7266</v>
      </c>
      <c r="B4307" s="181">
        <v>3002</v>
      </c>
      <c r="C4307" s="180" t="s">
        <v>7270</v>
      </c>
      <c r="D4307" s="180"/>
      <c r="E4307" s="180"/>
    </row>
    <row r="4308" spans="1:5" x14ac:dyDescent="0.25">
      <c r="A4308" s="180" t="s">
        <v>7266</v>
      </c>
      <c r="B4308" s="181">
        <v>3002</v>
      </c>
      <c r="C4308" s="180" t="s">
        <v>7269</v>
      </c>
      <c r="D4308" s="180" t="s">
        <v>7270</v>
      </c>
      <c r="E4308" s="180"/>
    </row>
    <row r="4309" spans="1:5" x14ac:dyDescent="0.25">
      <c r="A4309" s="180" t="s">
        <v>7266</v>
      </c>
      <c r="B4309" s="181">
        <v>3003</v>
      </c>
      <c r="C4309" s="180" t="s">
        <v>7271</v>
      </c>
      <c r="D4309" s="180"/>
      <c r="E4309" s="180"/>
    </row>
    <row r="4310" spans="1:5" x14ac:dyDescent="0.25">
      <c r="A4310" s="180" t="s">
        <v>7266</v>
      </c>
      <c r="B4310" s="181">
        <v>3003</v>
      </c>
      <c r="C4310" s="180" t="s">
        <v>7272</v>
      </c>
      <c r="D4310" s="180" t="s">
        <v>7271</v>
      </c>
      <c r="E4310" s="180"/>
    </row>
    <row r="4311" spans="1:5" x14ac:dyDescent="0.25">
      <c r="A4311" s="180" t="s">
        <v>7266</v>
      </c>
      <c r="B4311" s="181">
        <v>3003</v>
      </c>
      <c r="C4311" s="180" t="s">
        <v>7273</v>
      </c>
      <c r="D4311" s="180" t="s">
        <v>7271</v>
      </c>
      <c r="E4311" s="180"/>
    </row>
    <row r="4312" spans="1:5" x14ac:dyDescent="0.25">
      <c r="A4312" s="180" t="s">
        <v>7274</v>
      </c>
      <c r="B4312" s="181">
        <v>3004</v>
      </c>
      <c r="C4312" s="180" t="s">
        <v>7275</v>
      </c>
      <c r="D4312" s="180" t="s">
        <v>7276</v>
      </c>
      <c r="E4312" s="180"/>
    </row>
    <row r="4313" spans="1:5" x14ac:dyDescent="0.25">
      <c r="A4313" s="180" t="s">
        <v>7274</v>
      </c>
      <c r="B4313" s="181">
        <v>3004</v>
      </c>
      <c r="C4313" s="180" t="s">
        <v>7277</v>
      </c>
      <c r="D4313" s="180" t="s">
        <v>7276</v>
      </c>
      <c r="E4313" s="180"/>
    </row>
    <row r="4314" spans="1:5" x14ac:dyDescent="0.25">
      <c r="A4314" s="180" t="s">
        <v>7274</v>
      </c>
      <c r="B4314" s="181">
        <v>3004</v>
      </c>
      <c r="C4314" s="180" t="s">
        <v>7278</v>
      </c>
      <c r="D4314" s="180" t="s">
        <v>7276</v>
      </c>
      <c r="E4314" s="180"/>
    </row>
    <row r="4315" spans="1:5" x14ac:dyDescent="0.25">
      <c r="A4315" s="180" t="s">
        <v>7274</v>
      </c>
      <c r="B4315" s="181">
        <v>3004</v>
      </c>
      <c r="C4315" s="180" t="s">
        <v>7279</v>
      </c>
      <c r="D4315" s="180" t="s">
        <v>7276</v>
      </c>
      <c r="E4315" s="180"/>
    </row>
    <row r="4316" spans="1:5" x14ac:dyDescent="0.25">
      <c r="A4316" s="180" t="s">
        <v>7274</v>
      </c>
      <c r="B4316" s="181">
        <v>3004</v>
      </c>
      <c r="C4316" s="180" t="s">
        <v>7276</v>
      </c>
      <c r="D4316" s="180"/>
      <c r="E4316" s="180"/>
    </row>
    <row r="4317" spans="1:5" x14ac:dyDescent="0.25">
      <c r="A4317" s="180" t="s">
        <v>7280</v>
      </c>
      <c r="B4317" s="181">
        <v>3005</v>
      </c>
      <c r="C4317" s="180" t="s">
        <v>7281</v>
      </c>
      <c r="D4317" s="180" t="s">
        <v>7282</v>
      </c>
      <c r="E4317" s="180"/>
    </row>
    <row r="4318" spans="1:5" x14ac:dyDescent="0.25">
      <c r="A4318" s="180" t="s">
        <v>7280</v>
      </c>
      <c r="B4318" s="181">
        <v>3005</v>
      </c>
      <c r="C4318" s="180" t="s">
        <v>7283</v>
      </c>
      <c r="D4318" s="180" t="s">
        <v>7282</v>
      </c>
      <c r="E4318" s="180"/>
    </row>
    <row r="4319" spans="1:5" x14ac:dyDescent="0.25">
      <c r="A4319" s="180" t="s">
        <v>7280</v>
      </c>
      <c r="B4319" s="181">
        <v>3005</v>
      </c>
      <c r="C4319" s="180" t="s">
        <v>7282</v>
      </c>
      <c r="D4319" s="180"/>
      <c r="E4319" s="180"/>
    </row>
    <row r="4320" spans="1:5" x14ac:dyDescent="0.25">
      <c r="A4320" s="180" t="s">
        <v>7280</v>
      </c>
      <c r="B4320" s="181">
        <v>3005</v>
      </c>
      <c r="C4320" s="180" t="s">
        <v>7284</v>
      </c>
      <c r="D4320" s="180" t="s">
        <v>7282</v>
      </c>
      <c r="E4320" s="180"/>
    </row>
    <row r="4321" spans="1:5" x14ac:dyDescent="0.25">
      <c r="A4321" s="180" t="s">
        <v>7280</v>
      </c>
      <c r="B4321" s="181">
        <v>3005</v>
      </c>
      <c r="C4321" s="180" t="s">
        <v>7285</v>
      </c>
      <c r="D4321" s="180" t="s">
        <v>7282</v>
      </c>
      <c r="E4321" s="180"/>
    </row>
    <row r="4322" spans="1:5" x14ac:dyDescent="0.25">
      <c r="A4322" s="180" t="s">
        <v>7286</v>
      </c>
      <c r="B4322" s="181">
        <v>3006</v>
      </c>
      <c r="C4322" s="180" t="s">
        <v>7287</v>
      </c>
      <c r="D4322" s="180" t="s">
        <v>7288</v>
      </c>
      <c r="E4322" s="180"/>
    </row>
    <row r="4323" spans="1:5" x14ac:dyDescent="0.25">
      <c r="A4323" s="180" t="s">
        <v>7286</v>
      </c>
      <c r="B4323" s="181">
        <v>3006</v>
      </c>
      <c r="C4323" s="180" t="s">
        <v>7287</v>
      </c>
      <c r="D4323" s="180" t="s">
        <v>7288</v>
      </c>
      <c r="E4323" s="180"/>
    </row>
    <row r="4324" spans="1:5" x14ac:dyDescent="0.25">
      <c r="A4324" s="180" t="s">
        <v>7286</v>
      </c>
      <c r="B4324" s="181">
        <v>3006</v>
      </c>
      <c r="C4324" s="180" t="s">
        <v>7289</v>
      </c>
      <c r="D4324" s="180" t="s">
        <v>7288</v>
      </c>
      <c r="E4324" s="180"/>
    </row>
    <row r="4325" spans="1:5" x14ac:dyDescent="0.25">
      <c r="A4325" s="180" t="s">
        <v>7286</v>
      </c>
      <c r="B4325" s="181">
        <v>3006</v>
      </c>
      <c r="C4325" s="180" t="s">
        <v>7290</v>
      </c>
      <c r="D4325" s="180" t="s">
        <v>7288</v>
      </c>
      <c r="E4325" s="180"/>
    </row>
    <row r="4326" spans="1:5" x14ac:dyDescent="0.25">
      <c r="A4326" s="180" t="s">
        <v>7286</v>
      </c>
      <c r="B4326" s="181">
        <v>3006</v>
      </c>
      <c r="C4326" s="180" t="s">
        <v>7288</v>
      </c>
      <c r="D4326" s="180"/>
      <c r="E4326" s="180"/>
    </row>
    <row r="4327" spans="1:5" x14ac:dyDescent="0.25">
      <c r="A4327" s="180" t="s">
        <v>7291</v>
      </c>
      <c r="B4327" s="181">
        <v>3007</v>
      </c>
      <c r="C4327" s="180" t="s">
        <v>7292</v>
      </c>
      <c r="D4327" s="180" t="s">
        <v>7293</v>
      </c>
      <c r="E4327" s="180"/>
    </row>
    <row r="4328" spans="1:5" x14ac:dyDescent="0.25">
      <c r="A4328" s="180" t="s">
        <v>7291</v>
      </c>
      <c r="B4328" s="181">
        <v>3007</v>
      </c>
      <c r="C4328" s="180" t="s">
        <v>7293</v>
      </c>
      <c r="D4328" s="180"/>
      <c r="E4328" s="180"/>
    </row>
    <row r="4329" spans="1:5" x14ac:dyDescent="0.25">
      <c r="A4329" s="180" t="s">
        <v>7294</v>
      </c>
      <c r="B4329" s="181">
        <v>3008</v>
      </c>
      <c r="C4329" s="180" t="s">
        <v>7295</v>
      </c>
      <c r="D4329" s="180" t="s">
        <v>7296</v>
      </c>
      <c r="E4329" s="180"/>
    </row>
    <row r="4330" spans="1:5" x14ac:dyDescent="0.25">
      <c r="A4330" s="180" t="s">
        <v>7294</v>
      </c>
      <c r="B4330" s="181">
        <v>3008</v>
      </c>
      <c r="C4330" s="180" t="s">
        <v>7296</v>
      </c>
      <c r="D4330" s="180"/>
      <c r="E4330" s="180"/>
    </row>
    <row r="4331" spans="1:5" x14ac:dyDescent="0.25">
      <c r="A4331" s="180" t="s">
        <v>7294</v>
      </c>
      <c r="B4331" s="181">
        <v>3008</v>
      </c>
      <c r="C4331" s="180" t="s">
        <v>7297</v>
      </c>
      <c r="D4331" s="180" t="s">
        <v>7296</v>
      </c>
      <c r="E4331" s="180"/>
    </row>
    <row r="4332" spans="1:5" x14ac:dyDescent="0.25">
      <c r="A4332" s="180" t="s">
        <v>7294</v>
      </c>
      <c r="B4332" s="181">
        <v>3008</v>
      </c>
      <c r="C4332" s="180" t="s">
        <v>7298</v>
      </c>
      <c r="D4332" s="180" t="s">
        <v>7296</v>
      </c>
      <c r="E4332" s="180"/>
    </row>
    <row r="4333" spans="1:5" x14ac:dyDescent="0.25">
      <c r="A4333" s="180" t="s">
        <v>7294</v>
      </c>
      <c r="B4333" s="181">
        <v>3008</v>
      </c>
      <c r="C4333" s="180" t="s">
        <v>7299</v>
      </c>
      <c r="D4333" s="180" t="s">
        <v>7296</v>
      </c>
      <c r="E4333" s="180"/>
    </row>
    <row r="4334" spans="1:5" x14ac:dyDescent="0.25">
      <c r="A4334" s="180" t="s">
        <v>7300</v>
      </c>
      <c r="B4334" s="181">
        <v>3009</v>
      </c>
      <c r="C4334" s="180" t="s">
        <v>7301</v>
      </c>
      <c r="D4334" s="180"/>
      <c r="E4334" s="180"/>
    </row>
    <row r="4335" spans="1:5" x14ac:dyDescent="0.25">
      <c r="A4335" s="180" t="s">
        <v>7302</v>
      </c>
      <c r="B4335" s="181">
        <v>3010</v>
      </c>
      <c r="C4335" s="180" t="s">
        <v>7303</v>
      </c>
      <c r="D4335" s="180"/>
      <c r="E4335" s="180"/>
    </row>
    <row r="4336" spans="1:5" x14ac:dyDescent="0.25">
      <c r="A4336" s="180" t="s">
        <v>7302</v>
      </c>
      <c r="B4336" s="181">
        <v>3011</v>
      </c>
      <c r="C4336" s="180" t="s">
        <v>7304</v>
      </c>
      <c r="D4336" s="180"/>
      <c r="E4336" s="180"/>
    </row>
    <row r="4337" spans="1:5" x14ac:dyDescent="0.25">
      <c r="A4337" s="180" t="s">
        <v>7305</v>
      </c>
      <c r="B4337" s="181">
        <v>3012</v>
      </c>
      <c r="C4337" s="180" t="s">
        <v>7306</v>
      </c>
      <c r="D4337" s="180" t="s">
        <v>7307</v>
      </c>
      <c r="E4337" s="180"/>
    </row>
    <row r="4338" spans="1:5" x14ac:dyDescent="0.25">
      <c r="A4338" s="180" t="s">
        <v>7305</v>
      </c>
      <c r="B4338" s="181">
        <v>3012</v>
      </c>
      <c r="C4338" s="180" t="s">
        <v>7307</v>
      </c>
      <c r="D4338" s="180"/>
      <c r="E4338" s="180"/>
    </row>
    <row r="4339" spans="1:5" x14ac:dyDescent="0.25">
      <c r="A4339" s="180" t="s">
        <v>7305</v>
      </c>
      <c r="B4339" s="181">
        <v>3012</v>
      </c>
      <c r="C4339" s="180" t="s">
        <v>7308</v>
      </c>
      <c r="D4339" s="180" t="s">
        <v>7307</v>
      </c>
      <c r="E4339" s="180"/>
    </row>
    <row r="4340" spans="1:5" x14ac:dyDescent="0.25">
      <c r="A4340" s="180" t="s">
        <v>7305</v>
      </c>
      <c r="B4340" s="181">
        <v>3013</v>
      </c>
      <c r="C4340" s="180" t="s">
        <v>7309</v>
      </c>
      <c r="D4340" s="180" t="s">
        <v>7310</v>
      </c>
      <c r="E4340" s="180"/>
    </row>
    <row r="4341" spans="1:5" x14ac:dyDescent="0.25">
      <c r="A4341" s="180" t="s">
        <v>7305</v>
      </c>
      <c r="B4341" s="181">
        <v>3013</v>
      </c>
      <c r="C4341" s="180" t="s">
        <v>7311</v>
      </c>
      <c r="D4341" s="180" t="s">
        <v>7310</v>
      </c>
      <c r="E4341" s="180"/>
    </row>
    <row r="4342" spans="1:5" x14ac:dyDescent="0.25">
      <c r="A4342" s="180" t="s">
        <v>7305</v>
      </c>
      <c r="B4342" s="181">
        <v>3013</v>
      </c>
      <c r="C4342" s="180" t="s">
        <v>7310</v>
      </c>
      <c r="D4342" s="180"/>
      <c r="E4342" s="180"/>
    </row>
    <row r="4343" spans="1:5" x14ac:dyDescent="0.25">
      <c r="A4343" s="180" t="s">
        <v>7312</v>
      </c>
      <c r="B4343" s="181">
        <v>3014</v>
      </c>
      <c r="C4343" s="180" t="s">
        <v>7313</v>
      </c>
      <c r="D4343" s="180" t="s">
        <v>7314</v>
      </c>
      <c r="E4343" s="180"/>
    </row>
    <row r="4344" spans="1:5" x14ac:dyDescent="0.25">
      <c r="A4344" s="180" t="s">
        <v>7312</v>
      </c>
      <c r="B4344" s="181">
        <v>3014</v>
      </c>
      <c r="C4344" s="180" t="s">
        <v>7315</v>
      </c>
      <c r="D4344" s="180" t="s">
        <v>7314</v>
      </c>
      <c r="E4344" s="180"/>
    </row>
    <row r="4345" spans="1:5" x14ac:dyDescent="0.25">
      <c r="A4345" s="180" t="s">
        <v>7312</v>
      </c>
      <c r="B4345" s="181">
        <v>3014</v>
      </c>
      <c r="C4345" s="180" t="s">
        <v>7314</v>
      </c>
      <c r="D4345" s="180"/>
      <c r="E4345" s="180"/>
    </row>
    <row r="4346" spans="1:5" x14ac:dyDescent="0.25">
      <c r="A4346" s="180" t="s">
        <v>7312</v>
      </c>
      <c r="B4346" s="181">
        <v>3014</v>
      </c>
      <c r="C4346" s="180" t="s">
        <v>7316</v>
      </c>
      <c r="D4346" s="180" t="s">
        <v>7314</v>
      </c>
      <c r="E4346" s="180"/>
    </row>
    <row r="4347" spans="1:5" x14ac:dyDescent="0.25">
      <c r="A4347" s="180" t="s">
        <v>7317</v>
      </c>
      <c r="B4347" s="181">
        <v>3015</v>
      </c>
      <c r="C4347" s="180" t="s">
        <v>7318</v>
      </c>
      <c r="D4347" s="180" t="s">
        <v>7319</v>
      </c>
      <c r="E4347" s="180"/>
    </row>
    <row r="4348" spans="1:5" x14ac:dyDescent="0.25">
      <c r="A4348" s="180" t="s">
        <v>7317</v>
      </c>
      <c r="B4348" s="181">
        <v>3015</v>
      </c>
      <c r="C4348" s="180" t="s">
        <v>7319</v>
      </c>
      <c r="D4348" s="180"/>
      <c r="E4348" s="180"/>
    </row>
    <row r="4349" spans="1:5" x14ac:dyDescent="0.25">
      <c r="A4349" s="180" t="s">
        <v>7317</v>
      </c>
      <c r="B4349" s="181">
        <v>3015</v>
      </c>
      <c r="C4349" s="180" t="s">
        <v>7320</v>
      </c>
      <c r="D4349" s="180" t="s">
        <v>7319</v>
      </c>
      <c r="E4349" s="180"/>
    </row>
    <row r="4350" spans="1:5" x14ac:dyDescent="0.25">
      <c r="A4350" s="180" t="s">
        <v>7317</v>
      </c>
      <c r="B4350" s="181">
        <v>3016</v>
      </c>
      <c r="C4350" s="180" t="s">
        <v>7321</v>
      </c>
      <c r="D4350" s="180" t="s">
        <v>7322</v>
      </c>
      <c r="E4350" s="180"/>
    </row>
    <row r="4351" spans="1:5" x14ac:dyDescent="0.25">
      <c r="A4351" s="180" t="s">
        <v>7317</v>
      </c>
      <c r="B4351" s="181">
        <v>3016</v>
      </c>
      <c r="C4351" s="180" t="s">
        <v>7322</v>
      </c>
      <c r="D4351" s="180"/>
      <c r="E4351" s="180"/>
    </row>
    <row r="4352" spans="1:5" x14ac:dyDescent="0.25">
      <c r="A4352" s="180" t="s">
        <v>7317</v>
      </c>
      <c r="B4352" s="181">
        <v>3017</v>
      </c>
      <c r="C4352" s="180" t="s">
        <v>7323</v>
      </c>
      <c r="D4352" s="180" t="s">
        <v>7324</v>
      </c>
      <c r="E4352" s="180"/>
    </row>
    <row r="4353" spans="1:5" x14ac:dyDescent="0.25">
      <c r="A4353" s="180" t="s">
        <v>7317</v>
      </c>
      <c r="B4353" s="181">
        <v>3017</v>
      </c>
      <c r="C4353" s="180" t="s">
        <v>7324</v>
      </c>
      <c r="D4353" s="180"/>
      <c r="E4353" s="180"/>
    </row>
    <row r="4354" spans="1:5" x14ac:dyDescent="0.25">
      <c r="A4354" s="180" t="s">
        <v>7317</v>
      </c>
      <c r="B4354" s="181">
        <v>3017</v>
      </c>
      <c r="C4354" s="180" t="s">
        <v>7325</v>
      </c>
      <c r="D4354" s="180" t="s">
        <v>7324</v>
      </c>
      <c r="E4354" s="180"/>
    </row>
    <row r="4355" spans="1:5" x14ac:dyDescent="0.25">
      <c r="A4355" s="180" t="s">
        <v>7326</v>
      </c>
      <c r="B4355" s="181">
        <v>3018</v>
      </c>
      <c r="C4355" s="180" t="s">
        <v>7327</v>
      </c>
      <c r="D4355" s="180" t="s">
        <v>7328</v>
      </c>
      <c r="E4355" s="180"/>
    </row>
    <row r="4356" spans="1:5" x14ac:dyDescent="0.25">
      <c r="A4356" s="180" t="s">
        <v>7326</v>
      </c>
      <c r="B4356" s="181">
        <v>3018</v>
      </c>
      <c r="C4356" s="180" t="s">
        <v>7329</v>
      </c>
      <c r="D4356" s="180" t="s">
        <v>7328</v>
      </c>
      <c r="E4356" s="180"/>
    </row>
    <row r="4357" spans="1:5" x14ac:dyDescent="0.25">
      <c r="A4357" s="180" t="s">
        <v>7326</v>
      </c>
      <c r="B4357" s="181">
        <v>3018</v>
      </c>
      <c r="C4357" s="180" t="s">
        <v>7328</v>
      </c>
      <c r="D4357" s="180"/>
      <c r="E4357" s="180"/>
    </row>
    <row r="4358" spans="1:5" x14ac:dyDescent="0.25">
      <c r="A4358" s="180" t="s">
        <v>7330</v>
      </c>
      <c r="B4358" s="181">
        <v>3019</v>
      </c>
      <c r="C4358" s="180" t="s">
        <v>7331</v>
      </c>
      <c r="D4358" s="180" t="s">
        <v>7332</v>
      </c>
      <c r="E4358" s="180"/>
    </row>
    <row r="4359" spans="1:5" x14ac:dyDescent="0.25">
      <c r="A4359" s="180" t="s">
        <v>7330</v>
      </c>
      <c r="B4359" s="181">
        <v>3019</v>
      </c>
      <c r="C4359" s="180" t="s">
        <v>7333</v>
      </c>
      <c r="D4359" s="180" t="s">
        <v>7332</v>
      </c>
      <c r="E4359" s="180"/>
    </row>
    <row r="4360" spans="1:5" x14ac:dyDescent="0.25">
      <c r="A4360" s="180" t="s">
        <v>7330</v>
      </c>
      <c r="B4360" s="181">
        <v>3019</v>
      </c>
      <c r="C4360" s="180" t="s">
        <v>7334</v>
      </c>
      <c r="D4360" s="180" t="s">
        <v>7332</v>
      </c>
      <c r="E4360" s="180"/>
    </row>
    <row r="4361" spans="1:5" x14ac:dyDescent="0.25">
      <c r="A4361" s="180" t="s">
        <v>7330</v>
      </c>
      <c r="B4361" s="181">
        <v>3019</v>
      </c>
      <c r="C4361" s="180" t="s">
        <v>7335</v>
      </c>
      <c r="D4361" s="180" t="s">
        <v>7332</v>
      </c>
      <c r="E4361" s="180"/>
    </row>
    <row r="4362" spans="1:5" x14ac:dyDescent="0.25">
      <c r="A4362" s="180" t="s">
        <v>7330</v>
      </c>
      <c r="B4362" s="181">
        <v>3019</v>
      </c>
      <c r="C4362" s="180" t="s">
        <v>7332</v>
      </c>
      <c r="D4362" s="180"/>
      <c r="E4362" s="180"/>
    </row>
    <row r="4363" spans="1:5" x14ac:dyDescent="0.25">
      <c r="A4363" s="180" t="s">
        <v>7336</v>
      </c>
      <c r="B4363" s="181">
        <v>3020</v>
      </c>
      <c r="C4363" s="180" t="s">
        <v>7337</v>
      </c>
      <c r="D4363" s="180" t="s">
        <v>7338</v>
      </c>
      <c r="E4363" s="180"/>
    </row>
    <row r="4364" spans="1:5" x14ac:dyDescent="0.25">
      <c r="A4364" s="180" t="s">
        <v>7336</v>
      </c>
      <c r="B4364" s="181">
        <v>3020</v>
      </c>
      <c r="C4364" s="180" t="s">
        <v>7339</v>
      </c>
      <c r="D4364" s="180" t="s">
        <v>7338</v>
      </c>
      <c r="E4364" s="180"/>
    </row>
    <row r="4365" spans="1:5" x14ac:dyDescent="0.25">
      <c r="A4365" s="180" t="s">
        <v>7336</v>
      </c>
      <c r="B4365" s="181">
        <v>3020</v>
      </c>
      <c r="C4365" s="180" t="s">
        <v>7338</v>
      </c>
      <c r="D4365" s="180"/>
      <c r="E4365" s="180"/>
    </row>
    <row r="4366" spans="1:5" x14ac:dyDescent="0.25">
      <c r="A4366" s="180" t="s">
        <v>7336</v>
      </c>
      <c r="B4366" s="181">
        <v>3021</v>
      </c>
      <c r="C4366" s="180" t="s">
        <v>7340</v>
      </c>
      <c r="D4366" s="180" t="s">
        <v>7341</v>
      </c>
      <c r="E4366" s="180"/>
    </row>
    <row r="4367" spans="1:5" x14ac:dyDescent="0.25">
      <c r="A4367" s="180" t="s">
        <v>7336</v>
      </c>
      <c r="B4367" s="181">
        <v>3021</v>
      </c>
      <c r="C4367" s="180" t="s">
        <v>7342</v>
      </c>
      <c r="D4367" s="180" t="s">
        <v>7341</v>
      </c>
      <c r="E4367" s="180"/>
    </row>
    <row r="4368" spans="1:5" x14ac:dyDescent="0.25">
      <c r="A4368" s="180" t="s">
        <v>7336</v>
      </c>
      <c r="B4368" s="181">
        <v>3021</v>
      </c>
      <c r="C4368" s="180" t="s">
        <v>7341</v>
      </c>
      <c r="D4368" s="180"/>
      <c r="E4368" s="180"/>
    </row>
    <row r="4369" spans="1:5" x14ac:dyDescent="0.25">
      <c r="A4369" s="180" t="s">
        <v>7336</v>
      </c>
      <c r="B4369" s="181">
        <v>3022</v>
      </c>
      <c r="C4369" s="180" t="s">
        <v>7343</v>
      </c>
      <c r="D4369" s="180" t="s">
        <v>7344</v>
      </c>
      <c r="E4369" s="180"/>
    </row>
    <row r="4370" spans="1:5" x14ac:dyDescent="0.25">
      <c r="A4370" s="180" t="s">
        <v>7336</v>
      </c>
      <c r="B4370" s="181">
        <v>3022</v>
      </c>
      <c r="C4370" s="180" t="s">
        <v>7344</v>
      </c>
      <c r="D4370" s="180"/>
      <c r="E4370" s="180"/>
    </row>
    <row r="4371" spans="1:5" x14ac:dyDescent="0.25">
      <c r="A4371" s="180" t="s">
        <v>7345</v>
      </c>
      <c r="B4371" s="181">
        <v>3023</v>
      </c>
      <c r="C4371" s="180" t="s">
        <v>7346</v>
      </c>
      <c r="D4371" s="180" t="s">
        <v>7347</v>
      </c>
      <c r="E4371" s="180"/>
    </row>
    <row r="4372" spans="1:5" x14ac:dyDescent="0.25">
      <c r="A4372" s="180" t="s">
        <v>7345</v>
      </c>
      <c r="B4372" s="181">
        <v>3023</v>
      </c>
      <c r="C4372" s="180" t="s">
        <v>7348</v>
      </c>
      <c r="D4372" s="180" t="s">
        <v>7347</v>
      </c>
      <c r="E4372" s="180"/>
    </row>
    <row r="4373" spans="1:5" x14ac:dyDescent="0.25">
      <c r="A4373" s="180" t="s">
        <v>7345</v>
      </c>
      <c r="B4373" s="181">
        <v>3023</v>
      </c>
      <c r="C4373" s="180" t="s">
        <v>7347</v>
      </c>
      <c r="D4373" s="180"/>
      <c r="E4373" s="180"/>
    </row>
    <row r="4374" spans="1:5" x14ac:dyDescent="0.25">
      <c r="A4374" s="180" t="s">
        <v>7345</v>
      </c>
      <c r="B4374" s="181">
        <v>3023</v>
      </c>
      <c r="C4374" s="180" t="s">
        <v>7349</v>
      </c>
      <c r="D4374" s="180" t="s">
        <v>7347</v>
      </c>
      <c r="E4374" s="180"/>
    </row>
    <row r="4375" spans="1:5" x14ac:dyDescent="0.25">
      <c r="A4375" s="180" t="s">
        <v>7345</v>
      </c>
      <c r="B4375" s="181">
        <v>3023</v>
      </c>
      <c r="C4375" s="180" t="s">
        <v>7350</v>
      </c>
      <c r="D4375" s="180" t="s">
        <v>7347</v>
      </c>
      <c r="E4375" s="180"/>
    </row>
    <row r="4376" spans="1:5" x14ac:dyDescent="0.25">
      <c r="A4376" s="180" t="s">
        <v>7351</v>
      </c>
      <c r="B4376" s="181">
        <v>3024</v>
      </c>
      <c r="C4376" s="180" t="s">
        <v>7352</v>
      </c>
      <c r="D4376" s="180" t="s">
        <v>7353</v>
      </c>
      <c r="E4376" s="180"/>
    </row>
    <row r="4377" spans="1:5" x14ac:dyDescent="0.25">
      <c r="A4377" s="180" t="s">
        <v>7351</v>
      </c>
      <c r="B4377" s="181">
        <v>3024</v>
      </c>
      <c r="C4377" s="180" t="s">
        <v>7353</v>
      </c>
      <c r="D4377" s="180"/>
      <c r="E4377" s="180"/>
    </row>
    <row r="4378" spans="1:5" x14ac:dyDescent="0.25">
      <c r="A4378" s="180" t="s">
        <v>7354</v>
      </c>
      <c r="B4378" s="181">
        <v>3025</v>
      </c>
      <c r="C4378" s="180" t="s">
        <v>7355</v>
      </c>
      <c r="D4378" s="180" t="s">
        <v>7356</v>
      </c>
      <c r="E4378" s="180"/>
    </row>
    <row r="4379" spans="1:5" x14ac:dyDescent="0.25">
      <c r="A4379" s="180" t="s">
        <v>7354</v>
      </c>
      <c r="B4379" s="181">
        <v>3025</v>
      </c>
      <c r="C4379" s="180" t="s">
        <v>7356</v>
      </c>
      <c r="D4379" s="180"/>
      <c r="E4379" s="180"/>
    </row>
    <row r="4380" spans="1:5" x14ac:dyDescent="0.25">
      <c r="A4380" s="180" t="s">
        <v>7357</v>
      </c>
      <c r="B4380" s="181">
        <v>3026</v>
      </c>
      <c r="C4380" s="180" t="s">
        <v>7358</v>
      </c>
      <c r="D4380" s="180" t="s">
        <v>7359</v>
      </c>
      <c r="E4380" s="180"/>
    </row>
    <row r="4381" spans="1:5" x14ac:dyDescent="0.25">
      <c r="A4381" s="180" t="s">
        <v>7357</v>
      </c>
      <c r="B4381" s="181">
        <v>3026</v>
      </c>
      <c r="C4381" s="180" t="s">
        <v>7360</v>
      </c>
      <c r="D4381" s="180" t="s">
        <v>7359</v>
      </c>
      <c r="E4381" s="180"/>
    </row>
    <row r="4382" spans="1:5" x14ac:dyDescent="0.25">
      <c r="A4382" s="180" t="s">
        <v>7357</v>
      </c>
      <c r="B4382" s="181">
        <v>3026</v>
      </c>
      <c r="C4382" s="180" t="s">
        <v>7361</v>
      </c>
      <c r="D4382" s="180" t="s">
        <v>7359</v>
      </c>
      <c r="E4382" s="180"/>
    </row>
    <row r="4383" spans="1:5" x14ac:dyDescent="0.25">
      <c r="A4383" s="180" t="s">
        <v>7357</v>
      </c>
      <c r="B4383" s="181">
        <v>3026</v>
      </c>
      <c r="C4383" s="180" t="s">
        <v>7359</v>
      </c>
      <c r="D4383" s="180"/>
      <c r="E4383" s="180"/>
    </row>
    <row r="4384" spans="1:5" x14ac:dyDescent="0.25">
      <c r="A4384" s="180" t="s">
        <v>7357</v>
      </c>
      <c r="B4384" s="181">
        <v>3026</v>
      </c>
      <c r="C4384" s="180" t="s">
        <v>7362</v>
      </c>
      <c r="D4384" s="180" t="s">
        <v>7359</v>
      </c>
      <c r="E4384" s="180"/>
    </row>
    <row r="4385" spans="1:5" x14ac:dyDescent="0.25">
      <c r="A4385" s="180" t="s">
        <v>7363</v>
      </c>
      <c r="B4385" s="181">
        <v>3027</v>
      </c>
      <c r="C4385" s="180" t="s">
        <v>7364</v>
      </c>
      <c r="D4385" s="180" t="s">
        <v>7365</v>
      </c>
      <c r="E4385" s="180"/>
    </row>
    <row r="4386" spans="1:5" x14ac:dyDescent="0.25">
      <c r="A4386" s="180" t="s">
        <v>7363</v>
      </c>
      <c r="B4386" s="181">
        <v>3027</v>
      </c>
      <c r="C4386" s="180" t="s">
        <v>7366</v>
      </c>
      <c r="D4386" s="180" t="s">
        <v>7365</v>
      </c>
      <c r="E4386" s="180"/>
    </row>
    <row r="4387" spans="1:5" x14ac:dyDescent="0.25">
      <c r="A4387" s="180" t="s">
        <v>7363</v>
      </c>
      <c r="B4387" s="181">
        <v>3027</v>
      </c>
      <c r="C4387" s="180" t="s">
        <v>7367</v>
      </c>
      <c r="D4387" s="180" t="s">
        <v>7365</v>
      </c>
      <c r="E4387" s="180"/>
    </row>
    <row r="4388" spans="1:5" x14ac:dyDescent="0.25">
      <c r="A4388" s="180" t="s">
        <v>7363</v>
      </c>
      <c r="B4388" s="181">
        <v>3027</v>
      </c>
      <c r="C4388" s="180" t="s">
        <v>7368</v>
      </c>
      <c r="D4388" s="180" t="s">
        <v>7365</v>
      </c>
      <c r="E4388" s="180"/>
    </row>
    <row r="4389" spans="1:5" x14ac:dyDescent="0.25">
      <c r="A4389" s="180" t="s">
        <v>7363</v>
      </c>
      <c r="B4389" s="181">
        <v>3027</v>
      </c>
      <c r="C4389" s="180" t="s">
        <v>7369</v>
      </c>
      <c r="D4389" s="180" t="s">
        <v>7365</v>
      </c>
      <c r="E4389" s="180"/>
    </row>
    <row r="4390" spans="1:5" x14ac:dyDescent="0.25">
      <c r="A4390" s="180" t="s">
        <v>7363</v>
      </c>
      <c r="B4390" s="181">
        <v>3027</v>
      </c>
      <c r="C4390" s="180" t="s">
        <v>7365</v>
      </c>
      <c r="D4390" s="180"/>
      <c r="E4390" s="180"/>
    </row>
    <row r="4391" spans="1:5" x14ac:dyDescent="0.25">
      <c r="A4391" s="180" t="s">
        <v>7363</v>
      </c>
      <c r="B4391" s="181">
        <v>3027</v>
      </c>
      <c r="C4391" s="180" t="s">
        <v>7370</v>
      </c>
      <c r="D4391" s="180" t="s">
        <v>7365</v>
      </c>
      <c r="E4391" s="180"/>
    </row>
    <row r="4392" spans="1:5" x14ac:dyDescent="0.25">
      <c r="A4392" s="180" t="s">
        <v>7371</v>
      </c>
      <c r="B4392" s="181">
        <v>3028</v>
      </c>
      <c r="C4392" s="180" t="s">
        <v>7372</v>
      </c>
      <c r="D4392" s="180" t="s">
        <v>7373</v>
      </c>
      <c r="E4392" s="180"/>
    </row>
    <row r="4393" spans="1:5" x14ac:dyDescent="0.25">
      <c r="A4393" s="180" t="s">
        <v>7371</v>
      </c>
      <c r="B4393" s="181">
        <v>3028</v>
      </c>
      <c r="C4393" s="180" t="s">
        <v>7373</v>
      </c>
      <c r="D4393" s="180"/>
      <c r="E4393" s="180"/>
    </row>
    <row r="4394" spans="1:5" x14ac:dyDescent="0.25">
      <c r="A4394" s="180" t="s">
        <v>7371</v>
      </c>
      <c r="B4394" s="181">
        <v>3028</v>
      </c>
      <c r="C4394" s="180" t="s">
        <v>7374</v>
      </c>
      <c r="D4394" s="180" t="s">
        <v>7373</v>
      </c>
      <c r="E4394" s="180"/>
    </row>
    <row r="4395" spans="1:5" x14ac:dyDescent="0.25">
      <c r="A4395" s="180" t="s">
        <v>7371</v>
      </c>
      <c r="B4395" s="181">
        <v>3028</v>
      </c>
      <c r="C4395" s="180" t="s">
        <v>7375</v>
      </c>
      <c r="D4395" s="180" t="s">
        <v>7373</v>
      </c>
      <c r="E4395" s="180"/>
    </row>
    <row r="4396" spans="1:5" x14ac:dyDescent="0.25">
      <c r="A4396" s="180" t="s">
        <v>7376</v>
      </c>
      <c r="B4396" s="181">
        <v>3029</v>
      </c>
      <c r="C4396" s="180" t="s">
        <v>7377</v>
      </c>
      <c r="D4396" s="180" t="s">
        <v>7378</v>
      </c>
      <c r="E4396" s="180"/>
    </row>
    <row r="4397" spans="1:5" x14ac:dyDescent="0.25">
      <c r="A4397" s="180" t="s">
        <v>7376</v>
      </c>
      <c r="B4397" s="181">
        <v>3029</v>
      </c>
      <c r="C4397" s="180" t="s">
        <v>7379</v>
      </c>
      <c r="D4397" s="180" t="s">
        <v>7378</v>
      </c>
      <c r="E4397" s="180"/>
    </row>
    <row r="4398" spans="1:5" x14ac:dyDescent="0.25">
      <c r="A4398" s="180" t="s">
        <v>7376</v>
      </c>
      <c r="B4398" s="181">
        <v>3029</v>
      </c>
      <c r="C4398" s="180" t="s">
        <v>7380</v>
      </c>
      <c r="D4398" s="180" t="s">
        <v>7378</v>
      </c>
      <c r="E4398" s="180"/>
    </row>
    <row r="4399" spans="1:5" x14ac:dyDescent="0.25">
      <c r="A4399" s="180" t="s">
        <v>7376</v>
      </c>
      <c r="B4399" s="181">
        <v>3029</v>
      </c>
      <c r="C4399" s="180" t="s">
        <v>7381</v>
      </c>
      <c r="D4399" s="180" t="s">
        <v>7378</v>
      </c>
      <c r="E4399" s="180"/>
    </row>
    <row r="4400" spans="1:5" x14ac:dyDescent="0.25">
      <c r="A4400" s="180" t="s">
        <v>7376</v>
      </c>
      <c r="B4400" s="181">
        <v>3029</v>
      </c>
      <c r="C4400" s="180" t="s">
        <v>7382</v>
      </c>
      <c r="D4400" s="180" t="s">
        <v>7378</v>
      </c>
      <c r="E4400" s="180"/>
    </row>
    <row r="4401" spans="1:5" x14ac:dyDescent="0.25">
      <c r="A4401" s="180" t="s">
        <v>7376</v>
      </c>
      <c r="B4401" s="181">
        <v>3029</v>
      </c>
      <c r="C4401" s="180" t="s">
        <v>7383</v>
      </c>
      <c r="D4401" s="180" t="s">
        <v>7378</v>
      </c>
      <c r="E4401" s="180"/>
    </row>
    <row r="4402" spans="1:5" x14ac:dyDescent="0.25">
      <c r="A4402" s="180" t="s">
        <v>7376</v>
      </c>
      <c r="B4402" s="181">
        <v>3029</v>
      </c>
      <c r="C4402" s="180" t="s">
        <v>7378</v>
      </c>
      <c r="D4402" s="180"/>
      <c r="E4402" s="180"/>
    </row>
    <row r="4403" spans="1:5" x14ac:dyDescent="0.25">
      <c r="A4403" s="180" t="s">
        <v>7376</v>
      </c>
      <c r="B4403" s="181">
        <v>3029</v>
      </c>
      <c r="C4403" s="180" t="s">
        <v>7384</v>
      </c>
      <c r="D4403" s="180" t="s">
        <v>7378</v>
      </c>
      <c r="E4403" s="180"/>
    </row>
    <row r="4404" spans="1:5" x14ac:dyDescent="0.25">
      <c r="A4404" s="180" t="s">
        <v>7376</v>
      </c>
      <c r="B4404" s="181">
        <v>3029</v>
      </c>
      <c r="C4404" s="180" t="s">
        <v>7385</v>
      </c>
      <c r="D4404" s="180" t="s">
        <v>7378</v>
      </c>
      <c r="E4404" s="180"/>
    </row>
    <row r="4405" spans="1:5" x14ac:dyDescent="0.25">
      <c r="A4405" s="180" t="s">
        <v>7386</v>
      </c>
      <c r="B4405" s="181">
        <v>3030</v>
      </c>
      <c r="C4405" s="180" t="s">
        <v>7387</v>
      </c>
      <c r="D4405" s="180" t="s">
        <v>7388</v>
      </c>
      <c r="E4405" s="180"/>
    </row>
    <row r="4406" spans="1:5" x14ac:dyDescent="0.25">
      <c r="A4406" s="180" t="s">
        <v>7386</v>
      </c>
      <c r="B4406" s="181">
        <v>3030</v>
      </c>
      <c r="C4406" s="180" t="s">
        <v>7388</v>
      </c>
      <c r="D4406" s="180"/>
      <c r="E4406" s="180"/>
    </row>
    <row r="4407" spans="1:5" x14ac:dyDescent="0.25">
      <c r="A4407" s="180" t="s">
        <v>7386</v>
      </c>
      <c r="B4407" s="181">
        <v>3031</v>
      </c>
      <c r="C4407" s="180" t="s">
        <v>7389</v>
      </c>
      <c r="D4407" s="180" t="s">
        <v>7390</v>
      </c>
      <c r="E4407" s="180"/>
    </row>
    <row r="4408" spans="1:5" x14ac:dyDescent="0.25">
      <c r="A4408" s="180" t="s">
        <v>7386</v>
      </c>
      <c r="B4408" s="181">
        <v>3031</v>
      </c>
      <c r="C4408" s="180" t="s">
        <v>7391</v>
      </c>
      <c r="D4408" s="180" t="s">
        <v>7390</v>
      </c>
      <c r="E4408" s="180"/>
    </row>
    <row r="4409" spans="1:5" x14ac:dyDescent="0.25">
      <c r="A4409" s="180" t="s">
        <v>7386</v>
      </c>
      <c r="B4409" s="181">
        <v>3031</v>
      </c>
      <c r="C4409" s="180" t="s">
        <v>7390</v>
      </c>
      <c r="D4409" s="180"/>
      <c r="E4409" s="180"/>
    </row>
    <row r="4410" spans="1:5" x14ac:dyDescent="0.25">
      <c r="A4410" s="180" t="s">
        <v>7392</v>
      </c>
      <c r="B4410" s="181">
        <v>3032</v>
      </c>
      <c r="C4410" s="180" t="s">
        <v>7393</v>
      </c>
      <c r="D4410" s="180" t="s">
        <v>7394</v>
      </c>
      <c r="E4410" s="180"/>
    </row>
    <row r="4411" spans="1:5" x14ac:dyDescent="0.25">
      <c r="A4411" s="180" t="s">
        <v>7392</v>
      </c>
      <c r="B4411" s="181">
        <v>3032</v>
      </c>
      <c r="C4411" s="180" t="s">
        <v>7395</v>
      </c>
      <c r="D4411" s="180" t="s">
        <v>7394</v>
      </c>
      <c r="E4411" s="180"/>
    </row>
    <row r="4412" spans="1:5" x14ac:dyDescent="0.25">
      <c r="A4412" s="180" t="s">
        <v>7392</v>
      </c>
      <c r="B4412" s="181">
        <v>3032</v>
      </c>
      <c r="C4412" s="180" t="s">
        <v>7396</v>
      </c>
      <c r="D4412" s="180" t="s">
        <v>7394</v>
      </c>
      <c r="E4412" s="180"/>
    </row>
    <row r="4413" spans="1:5" x14ac:dyDescent="0.25">
      <c r="A4413" s="180" t="s">
        <v>7392</v>
      </c>
      <c r="B4413" s="181">
        <v>3032</v>
      </c>
      <c r="C4413" s="180" t="s">
        <v>7397</v>
      </c>
      <c r="D4413" s="180" t="s">
        <v>7394</v>
      </c>
      <c r="E4413" s="180"/>
    </row>
    <row r="4414" spans="1:5" x14ac:dyDescent="0.25">
      <c r="A4414" s="180" t="s">
        <v>7392</v>
      </c>
      <c r="B4414" s="181">
        <v>3032</v>
      </c>
      <c r="C4414" s="180" t="s">
        <v>7394</v>
      </c>
      <c r="D4414" s="180"/>
      <c r="E4414" s="180"/>
    </row>
    <row r="4415" spans="1:5" x14ac:dyDescent="0.25">
      <c r="A4415" s="180" t="s">
        <v>7398</v>
      </c>
      <c r="B4415" s="181">
        <v>3033</v>
      </c>
      <c r="C4415" s="180" t="s">
        <v>7399</v>
      </c>
      <c r="D4415" s="180" t="s">
        <v>7400</v>
      </c>
      <c r="E4415" s="180"/>
    </row>
    <row r="4416" spans="1:5" x14ac:dyDescent="0.25">
      <c r="A4416" s="180" t="s">
        <v>7398</v>
      </c>
      <c r="B4416" s="181">
        <v>3033</v>
      </c>
      <c r="C4416" s="180" t="s">
        <v>7400</v>
      </c>
      <c r="D4416" s="180"/>
      <c r="E4416" s="180"/>
    </row>
    <row r="4417" spans="1:5" x14ac:dyDescent="0.25">
      <c r="A4417" s="180" t="s">
        <v>7401</v>
      </c>
      <c r="B4417" s="181">
        <v>3034</v>
      </c>
      <c r="C4417" s="180" t="s">
        <v>7402</v>
      </c>
      <c r="D4417" s="180" t="s">
        <v>7403</v>
      </c>
      <c r="E4417" s="180"/>
    </row>
    <row r="4418" spans="1:5" x14ac:dyDescent="0.25">
      <c r="A4418" s="180" t="s">
        <v>7401</v>
      </c>
      <c r="B4418" s="181">
        <v>3034</v>
      </c>
      <c r="C4418" s="180" t="s">
        <v>7404</v>
      </c>
      <c r="D4418" s="180" t="s">
        <v>7403</v>
      </c>
      <c r="E4418" s="180"/>
    </row>
    <row r="4419" spans="1:5" x14ac:dyDescent="0.25">
      <c r="A4419" s="180" t="s">
        <v>7401</v>
      </c>
      <c r="B4419" s="181">
        <v>3034</v>
      </c>
      <c r="C4419" s="180" t="s">
        <v>7403</v>
      </c>
      <c r="D4419" s="180"/>
      <c r="E4419" s="180"/>
    </row>
    <row r="4420" spans="1:5" x14ac:dyDescent="0.25">
      <c r="A4420" s="180" t="s">
        <v>7401</v>
      </c>
      <c r="B4420" s="181">
        <v>3034</v>
      </c>
      <c r="C4420" s="180" t="s">
        <v>7405</v>
      </c>
      <c r="D4420" s="180" t="s">
        <v>7403</v>
      </c>
      <c r="E4420" s="180"/>
    </row>
    <row r="4421" spans="1:5" x14ac:dyDescent="0.25">
      <c r="A4421" s="180" t="s">
        <v>7406</v>
      </c>
      <c r="B4421" s="181">
        <v>3035</v>
      </c>
      <c r="C4421" s="180" t="s">
        <v>7407</v>
      </c>
      <c r="D4421" s="180" t="s">
        <v>7408</v>
      </c>
      <c r="E4421" s="180"/>
    </row>
    <row r="4422" spans="1:5" x14ac:dyDescent="0.25">
      <c r="A4422" s="180" t="s">
        <v>7406</v>
      </c>
      <c r="B4422" s="181">
        <v>3035</v>
      </c>
      <c r="C4422" s="180" t="s">
        <v>7409</v>
      </c>
      <c r="D4422" s="180" t="s">
        <v>7408</v>
      </c>
      <c r="E4422" s="180"/>
    </row>
    <row r="4423" spans="1:5" x14ac:dyDescent="0.25">
      <c r="A4423" s="180" t="s">
        <v>7406</v>
      </c>
      <c r="B4423" s="181">
        <v>3035</v>
      </c>
      <c r="C4423" s="180" t="s">
        <v>7408</v>
      </c>
      <c r="D4423" s="180"/>
      <c r="E4423" s="180"/>
    </row>
    <row r="4424" spans="1:5" x14ac:dyDescent="0.25">
      <c r="A4424" s="180" t="s">
        <v>7410</v>
      </c>
      <c r="B4424" s="181">
        <v>3036</v>
      </c>
      <c r="C4424" s="180" t="s">
        <v>7411</v>
      </c>
      <c r="D4424" s="180" t="s">
        <v>7412</v>
      </c>
      <c r="E4424" s="180"/>
    </row>
    <row r="4425" spans="1:5" x14ac:dyDescent="0.25">
      <c r="A4425" s="180" t="s">
        <v>7410</v>
      </c>
      <c r="B4425" s="181">
        <v>3036</v>
      </c>
      <c r="C4425" s="180" t="s">
        <v>7413</v>
      </c>
      <c r="D4425" s="180" t="s">
        <v>7412</v>
      </c>
      <c r="E4425" s="180"/>
    </row>
    <row r="4426" spans="1:5" x14ac:dyDescent="0.25">
      <c r="A4426" s="180" t="s">
        <v>7410</v>
      </c>
      <c r="B4426" s="181">
        <v>3036</v>
      </c>
      <c r="C4426" s="180" t="s">
        <v>7412</v>
      </c>
      <c r="D4426" s="180"/>
      <c r="E4426" s="180"/>
    </row>
    <row r="4427" spans="1:5" x14ac:dyDescent="0.25">
      <c r="A4427" s="180" t="s">
        <v>7410</v>
      </c>
      <c r="B4427" s="181">
        <v>3036</v>
      </c>
      <c r="C4427" s="180" t="s">
        <v>7414</v>
      </c>
      <c r="D4427" s="180" t="s">
        <v>7412</v>
      </c>
      <c r="E4427" s="180"/>
    </row>
    <row r="4428" spans="1:5" x14ac:dyDescent="0.25">
      <c r="A4428" s="180" t="s">
        <v>7410</v>
      </c>
      <c r="B4428" s="181">
        <v>3037</v>
      </c>
      <c r="C4428" s="180" t="s">
        <v>7415</v>
      </c>
      <c r="D4428" s="180" t="s">
        <v>7416</v>
      </c>
      <c r="E4428" s="180"/>
    </row>
    <row r="4429" spans="1:5" x14ac:dyDescent="0.25">
      <c r="A4429" s="180" t="s">
        <v>7410</v>
      </c>
      <c r="B4429" s="181">
        <v>3037</v>
      </c>
      <c r="C4429" s="180" t="s">
        <v>7417</v>
      </c>
      <c r="D4429" s="180" t="s">
        <v>7416</v>
      </c>
      <c r="E4429" s="180"/>
    </row>
    <row r="4430" spans="1:5" x14ac:dyDescent="0.25">
      <c r="A4430" s="180" t="s">
        <v>7410</v>
      </c>
      <c r="B4430" s="181">
        <v>3037</v>
      </c>
      <c r="C4430" s="180" t="s">
        <v>7416</v>
      </c>
      <c r="D4430" s="180"/>
      <c r="E4430" s="180"/>
    </row>
    <row r="4431" spans="1:5" x14ac:dyDescent="0.25">
      <c r="A4431" s="180" t="s">
        <v>7418</v>
      </c>
      <c r="B4431" s="181">
        <v>3038</v>
      </c>
      <c r="C4431" s="180" t="s">
        <v>7419</v>
      </c>
      <c r="D4431" s="180" t="s">
        <v>7420</v>
      </c>
      <c r="E4431" s="180"/>
    </row>
    <row r="4432" spans="1:5" x14ac:dyDescent="0.25">
      <c r="A4432" s="180" t="s">
        <v>7418</v>
      </c>
      <c r="B4432" s="181">
        <v>3038</v>
      </c>
      <c r="C4432" s="180" t="s">
        <v>7421</v>
      </c>
      <c r="D4432" s="180" t="s">
        <v>7420</v>
      </c>
      <c r="E4432" s="180"/>
    </row>
    <row r="4433" spans="1:5" x14ac:dyDescent="0.25">
      <c r="A4433" s="180" t="s">
        <v>7418</v>
      </c>
      <c r="B4433" s="181">
        <v>3038</v>
      </c>
      <c r="C4433" s="180" t="s">
        <v>7420</v>
      </c>
      <c r="D4433" s="180"/>
      <c r="E4433" s="180"/>
    </row>
    <row r="4434" spans="1:5" x14ac:dyDescent="0.25">
      <c r="A4434" s="180" t="s">
        <v>7422</v>
      </c>
      <c r="B4434" s="181">
        <v>3039</v>
      </c>
      <c r="C4434" s="180" t="s">
        <v>7423</v>
      </c>
      <c r="D4434" s="180"/>
      <c r="E4434" s="180"/>
    </row>
    <row r="4435" spans="1:5" x14ac:dyDescent="0.25">
      <c r="A4435" s="180" t="s">
        <v>7422</v>
      </c>
      <c r="B4435" s="181">
        <v>3039</v>
      </c>
      <c r="C4435" s="180" t="s">
        <v>7424</v>
      </c>
      <c r="D4435" s="180" t="s">
        <v>7423</v>
      </c>
      <c r="E4435" s="180"/>
    </row>
    <row r="4436" spans="1:5" x14ac:dyDescent="0.25">
      <c r="A4436" s="180" t="s">
        <v>7422</v>
      </c>
      <c r="B4436" s="181">
        <v>3039</v>
      </c>
      <c r="C4436" s="180" t="s">
        <v>7425</v>
      </c>
      <c r="D4436" s="180" t="s">
        <v>7423</v>
      </c>
      <c r="E4436" s="180"/>
    </row>
    <row r="4437" spans="1:5" x14ac:dyDescent="0.25">
      <c r="A4437" s="180" t="s">
        <v>7426</v>
      </c>
      <c r="B4437" s="181">
        <v>3040</v>
      </c>
      <c r="C4437" s="180" t="s">
        <v>7427</v>
      </c>
      <c r="D4437" s="180" t="s">
        <v>7428</v>
      </c>
      <c r="E4437" s="180"/>
    </row>
    <row r="4438" spans="1:5" x14ac:dyDescent="0.25">
      <c r="A4438" s="180" t="s">
        <v>7426</v>
      </c>
      <c r="B4438" s="181">
        <v>3040</v>
      </c>
      <c r="C4438" s="180" t="s">
        <v>7429</v>
      </c>
      <c r="D4438" s="180" t="s">
        <v>7428</v>
      </c>
      <c r="E4438" s="180"/>
    </row>
    <row r="4439" spans="1:5" x14ac:dyDescent="0.25">
      <c r="A4439" s="180" t="s">
        <v>7426</v>
      </c>
      <c r="B4439" s="181">
        <v>3040</v>
      </c>
      <c r="C4439" s="180" t="s">
        <v>7428</v>
      </c>
      <c r="D4439" s="180"/>
      <c r="E4439" s="180"/>
    </row>
    <row r="4440" spans="1:5" x14ac:dyDescent="0.25">
      <c r="A4440" s="180" t="s">
        <v>5405</v>
      </c>
      <c r="B4440" s="181">
        <v>3041</v>
      </c>
      <c r="C4440" s="180" t="s">
        <v>7430</v>
      </c>
      <c r="D4440" s="180" t="s">
        <v>7431</v>
      </c>
      <c r="E4440" s="180"/>
    </row>
    <row r="4441" spans="1:5" x14ac:dyDescent="0.25">
      <c r="A4441" s="180" t="s">
        <v>5405</v>
      </c>
      <c r="B4441" s="181">
        <v>3041</v>
      </c>
      <c r="C4441" s="180" t="s">
        <v>7431</v>
      </c>
      <c r="D4441" s="180"/>
      <c r="E4441" s="180"/>
    </row>
    <row r="4442" spans="1:5" x14ac:dyDescent="0.25">
      <c r="A4442" s="180" t="s">
        <v>7432</v>
      </c>
      <c r="B4442" s="181">
        <v>3042</v>
      </c>
      <c r="C4442" s="180" t="s">
        <v>7433</v>
      </c>
      <c r="D4442" s="180" t="s">
        <v>7434</v>
      </c>
      <c r="E4442" s="180"/>
    </row>
    <row r="4443" spans="1:5" x14ac:dyDescent="0.25">
      <c r="A4443" s="180" t="s">
        <v>7432</v>
      </c>
      <c r="B4443" s="181">
        <v>3042</v>
      </c>
      <c r="C4443" s="180" t="s">
        <v>7435</v>
      </c>
      <c r="D4443" s="180" t="s">
        <v>7434</v>
      </c>
      <c r="E4443" s="180"/>
    </row>
    <row r="4444" spans="1:5" x14ac:dyDescent="0.25">
      <c r="A4444" s="180" t="s">
        <v>7432</v>
      </c>
      <c r="B4444" s="181">
        <v>3042</v>
      </c>
      <c r="C4444" s="180" t="s">
        <v>7434</v>
      </c>
      <c r="D4444" s="180"/>
      <c r="E4444" s="180"/>
    </row>
    <row r="4445" spans="1:5" x14ac:dyDescent="0.25">
      <c r="A4445" s="180" t="s">
        <v>7432</v>
      </c>
      <c r="B4445" s="181">
        <v>3042</v>
      </c>
      <c r="C4445" s="180" t="s">
        <v>7436</v>
      </c>
      <c r="D4445" s="180" t="s">
        <v>7434</v>
      </c>
      <c r="E4445" s="180"/>
    </row>
    <row r="4446" spans="1:5" x14ac:dyDescent="0.25">
      <c r="A4446" s="180" t="s">
        <v>4144</v>
      </c>
      <c r="B4446" s="181">
        <v>3043</v>
      </c>
      <c r="C4446" s="180" t="s">
        <v>7437</v>
      </c>
      <c r="D4446" s="180" t="s">
        <v>7438</v>
      </c>
      <c r="E4446" s="180"/>
    </row>
    <row r="4447" spans="1:5" x14ac:dyDescent="0.25">
      <c r="A4447" s="180" t="s">
        <v>4144</v>
      </c>
      <c r="B4447" s="181">
        <v>3043</v>
      </c>
      <c r="C4447" s="180" t="s">
        <v>7438</v>
      </c>
      <c r="D4447" s="180"/>
      <c r="E4447" s="180"/>
    </row>
    <row r="4448" spans="1:5" x14ac:dyDescent="0.25">
      <c r="A4448" s="180" t="s">
        <v>7439</v>
      </c>
      <c r="B4448" s="181">
        <v>3044</v>
      </c>
      <c r="C4448" s="180" t="s">
        <v>7440</v>
      </c>
      <c r="D4448" s="180" t="s">
        <v>7441</v>
      </c>
      <c r="E4448" s="180"/>
    </row>
    <row r="4449" spans="1:5" x14ac:dyDescent="0.25">
      <c r="A4449" s="180" t="s">
        <v>7439</v>
      </c>
      <c r="B4449" s="181">
        <v>3044</v>
      </c>
      <c r="C4449" s="180" t="s">
        <v>7442</v>
      </c>
      <c r="D4449" s="180" t="s">
        <v>7441</v>
      </c>
      <c r="E4449" s="180"/>
    </row>
    <row r="4450" spans="1:5" x14ac:dyDescent="0.25">
      <c r="A4450" s="180" t="s">
        <v>7439</v>
      </c>
      <c r="B4450" s="181">
        <v>3044</v>
      </c>
      <c r="C4450" s="180" t="s">
        <v>7443</v>
      </c>
      <c r="D4450" s="180" t="s">
        <v>7441</v>
      </c>
      <c r="E4450" s="180"/>
    </row>
    <row r="4451" spans="1:5" x14ac:dyDescent="0.25">
      <c r="A4451" s="180" t="s">
        <v>7439</v>
      </c>
      <c r="B4451" s="181">
        <v>3044</v>
      </c>
      <c r="C4451" s="180" t="s">
        <v>7444</v>
      </c>
      <c r="D4451" s="180" t="s">
        <v>7441</v>
      </c>
      <c r="E4451" s="180"/>
    </row>
    <row r="4452" spans="1:5" x14ac:dyDescent="0.25">
      <c r="A4452" s="180" t="s">
        <v>7439</v>
      </c>
      <c r="B4452" s="181">
        <v>3044</v>
      </c>
      <c r="C4452" s="180" t="s">
        <v>7441</v>
      </c>
      <c r="D4452" s="180"/>
      <c r="E4452" s="180"/>
    </row>
    <row r="4453" spans="1:5" x14ac:dyDescent="0.25">
      <c r="A4453" s="180" t="s">
        <v>7445</v>
      </c>
      <c r="B4453" s="181">
        <v>3045</v>
      </c>
      <c r="C4453" s="180" t="s">
        <v>7446</v>
      </c>
      <c r="D4453" s="180" t="s">
        <v>7447</v>
      </c>
      <c r="E4453" s="180"/>
    </row>
    <row r="4454" spans="1:5" x14ac:dyDescent="0.25">
      <c r="A4454" s="180" t="s">
        <v>7445</v>
      </c>
      <c r="B4454" s="181">
        <v>3045</v>
      </c>
      <c r="C4454" s="180" t="s">
        <v>7448</v>
      </c>
      <c r="D4454" s="180" t="s">
        <v>7447</v>
      </c>
      <c r="E4454" s="180"/>
    </row>
    <row r="4455" spans="1:5" x14ac:dyDescent="0.25">
      <c r="A4455" s="180" t="s">
        <v>7445</v>
      </c>
      <c r="B4455" s="181">
        <v>3045</v>
      </c>
      <c r="C4455" s="180" t="s">
        <v>7449</v>
      </c>
      <c r="D4455" s="180" t="s">
        <v>7447</v>
      </c>
      <c r="E4455" s="180"/>
    </row>
    <row r="4456" spans="1:5" x14ac:dyDescent="0.25">
      <c r="A4456" s="180" t="s">
        <v>7445</v>
      </c>
      <c r="B4456" s="181">
        <v>3045</v>
      </c>
      <c r="C4456" s="180" t="s">
        <v>7450</v>
      </c>
      <c r="D4456" s="180" t="s">
        <v>7447</v>
      </c>
      <c r="E4456" s="180"/>
    </row>
    <row r="4457" spans="1:5" x14ac:dyDescent="0.25">
      <c r="A4457" s="180" t="s">
        <v>7445</v>
      </c>
      <c r="B4457" s="181">
        <v>3045</v>
      </c>
      <c r="C4457" s="180" t="s">
        <v>7451</v>
      </c>
      <c r="D4457" s="180" t="s">
        <v>7447</v>
      </c>
      <c r="E4457" s="180"/>
    </row>
    <row r="4458" spans="1:5" x14ac:dyDescent="0.25">
      <c r="A4458" s="180" t="s">
        <v>7445</v>
      </c>
      <c r="B4458" s="181">
        <v>3045</v>
      </c>
      <c r="C4458" s="180" t="s">
        <v>7447</v>
      </c>
      <c r="D4458" s="180"/>
      <c r="E4458" s="180"/>
    </row>
    <row r="4459" spans="1:5" x14ac:dyDescent="0.25">
      <c r="A4459" s="180" t="s">
        <v>7445</v>
      </c>
      <c r="B4459" s="181">
        <v>3045</v>
      </c>
      <c r="C4459" s="180" t="s">
        <v>7452</v>
      </c>
      <c r="D4459" s="180" t="s">
        <v>7447</v>
      </c>
      <c r="E4459" s="180"/>
    </row>
    <row r="4460" spans="1:5" x14ac:dyDescent="0.25">
      <c r="A4460" s="180" t="s">
        <v>7453</v>
      </c>
      <c r="B4460" s="181">
        <v>3046</v>
      </c>
      <c r="C4460" s="180" t="s">
        <v>7454</v>
      </c>
      <c r="D4460" s="180" t="s">
        <v>7455</v>
      </c>
      <c r="E4460" s="180"/>
    </row>
    <row r="4461" spans="1:5" x14ac:dyDescent="0.25">
      <c r="A4461" s="180" t="s">
        <v>7453</v>
      </c>
      <c r="B4461" s="181">
        <v>3046</v>
      </c>
      <c r="C4461" s="180" t="s">
        <v>7456</v>
      </c>
      <c r="D4461" s="180" t="s">
        <v>7455</v>
      </c>
      <c r="E4461" s="180"/>
    </row>
    <row r="4462" spans="1:5" x14ac:dyDescent="0.25">
      <c r="A4462" s="180" t="s">
        <v>7453</v>
      </c>
      <c r="B4462" s="181">
        <v>3046</v>
      </c>
      <c r="C4462" s="180" t="s">
        <v>7457</v>
      </c>
      <c r="D4462" s="180" t="s">
        <v>7455</v>
      </c>
      <c r="E4462" s="180"/>
    </row>
    <row r="4463" spans="1:5" x14ac:dyDescent="0.25">
      <c r="A4463" s="180" t="s">
        <v>7453</v>
      </c>
      <c r="B4463" s="181">
        <v>3046</v>
      </c>
      <c r="C4463" s="180" t="s">
        <v>7458</v>
      </c>
      <c r="D4463" s="180" t="s">
        <v>7455</v>
      </c>
      <c r="E4463" s="180"/>
    </row>
    <row r="4464" spans="1:5" x14ac:dyDescent="0.25">
      <c r="A4464" s="180" t="s">
        <v>7453</v>
      </c>
      <c r="B4464" s="181">
        <v>3046</v>
      </c>
      <c r="C4464" s="180" t="s">
        <v>7459</v>
      </c>
      <c r="D4464" s="180" t="s">
        <v>7455</v>
      </c>
      <c r="E4464" s="180"/>
    </row>
    <row r="4465" spans="1:5" x14ac:dyDescent="0.25">
      <c r="A4465" s="180" t="s">
        <v>7453</v>
      </c>
      <c r="B4465" s="181">
        <v>3046</v>
      </c>
      <c r="C4465" s="180" t="s">
        <v>7455</v>
      </c>
      <c r="D4465" s="180"/>
      <c r="E4465" s="180"/>
    </row>
    <row r="4466" spans="1:5" x14ac:dyDescent="0.25">
      <c r="A4466" s="180" t="s">
        <v>7460</v>
      </c>
      <c r="B4466" s="181">
        <v>3047</v>
      </c>
      <c r="C4466" s="180" t="s">
        <v>7461</v>
      </c>
      <c r="D4466" s="180" t="s">
        <v>7462</v>
      </c>
      <c r="E4466" s="180"/>
    </row>
    <row r="4467" spans="1:5" x14ac:dyDescent="0.25">
      <c r="A4467" s="180" t="s">
        <v>7460</v>
      </c>
      <c r="B4467" s="181">
        <v>3047</v>
      </c>
      <c r="C4467" s="180" t="s">
        <v>7462</v>
      </c>
      <c r="D4467" s="180"/>
      <c r="E4467" s="180"/>
    </row>
    <row r="4468" spans="1:5" x14ac:dyDescent="0.25">
      <c r="A4468" s="180" t="s">
        <v>7463</v>
      </c>
      <c r="B4468" s="181">
        <v>3048</v>
      </c>
      <c r="C4468" s="180" t="s">
        <v>7464</v>
      </c>
      <c r="D4468" s="180" t="s">
        <v>7465</v>
      </c>
      <c r="E4468" s="180"/>
    </row>
    <row r="4469" spans="1:5" x14ac:dyDescent="0.25">
      <c r="A4469" s="180" t="s">
        <v>7463</v>
      </c>
      <c r="B4469" s="181">
        <v>3048</v>
      </c>
      <c r="C4469" s="180" t="s">
        <v>7466</v>
      </c>
      <c r="D4469" s="180" t="s">
        <v>7465</v>
      </c>
      <c r="E4469" s="180"/>
    </row>
    <row r="4470" spans="1:5" x14ac:dyDescent="0.25">
      <c r="A4470" s="180" t="s">
        <v>7463</v>
      </c>
      <c r="B4470" s="181">
        <v>3048</v>
      </c>
      <c r="C4470" s="180" t="s">
        <v>7467</v>
      </c>
      <c r="D4470" s="180" t="s">
        <v>7465</v>
      </c>
      <c r="E4470" s="180"/>
    </row>
    <row r="4471" spans="1:5" x14ac:dyDescent="0.25">
      <c r="A4471" s="180" t="s">
        <v>7463</v>
      </c>
      <c r="B4471" s="181">
        <v>3048</v>
      </c>
      <c r="C4471" s="180" t="s">
        <v>7468</v>
      </c>
      <c r="D4471" s="180" t="s">
        <v>7465</v>
      </c>
      <c r="E4471" s="180"/>
    </row>
    <row r="4472" spans="1:5" x14ac:dyDescent="0.25">
      <c r="A4472" s="180" t="s">
        <v>7463</v>
      </c>
      <c r="B4472" s="181">
        <v>3048</v>
      </c>
      <c r="C4472" s="180" t="s">
        <v>7469</v>
      </c>
      <c r="D4472" s="180" t="s">
        <v>7465</v>
      </c>
      <c r="E4472" s="180"/>
    </row>
    <row r="4473" spans="1:5" x14ac:dyDescent="0.25">
      <c r="A4473" s="180" t="s">
        <v>7463</v>
      </c>
      <c r="B4473" s="181">
        <v>3048</v>
      </c>
      <c r="C4473" s="180" t="s">
        <v>7465</v>
      </c>
      <c r="D4473" s="180"/>
      <c r="E4473" s="180"/>
    </row>
    <row r="4474" spans="1:5" x14ac:dyDescent="0.25">
      <c r="A4474" s="180" t="s">
        <v>7463</v>
      </c>
      <c r="B4474" s="181">
        <v>3048</v>
      </c>
      <c r="C4474" s="180" t="s">
        <v>7470</v>
      </c>
      <c r="D4474" s="180" t="s">
        <v>7465</v>
      </c>
      <c r="E4474" s="180"/>
    </row>
    <row r="4475" spans="1:5" x14ac:dyDescent="0.25">
      <c r="A4475" s="180" t="s">
        <v>7471</v>
      </c>
      <c r="B4475" s="181">
        <v>3049</v>
      </c>
      <c r="C4475" s="180" t="s">
        <v>7472</v>
      </c>
      <c r="D4475" s="180" t="s">
        <v>7473</v>
      </c>
      <c r="E4475" s="180"/>
    </row>
    <row r="4476" spans="1:5" x14ac:dyDescent="0.25">
      <c r="A4476" s="180" t="s">
        <v>7471</v>
      </c>
      <c r="B4476" s="181">
        <v>3049</v>
      </c>
      <c r="C4476" s="180" t="s">
        <v>7474</v>
      </c>
      <c r="D4476" s="180" t="s">
        <v>7473</v>
      </c>
      <c r="E4476" s="180"/>
    </row>
    <row r="4477" spans="1:5" x14ac:dyDescent="0.25">
      <c r="A4477" s="180" t="s">
        <v>7471</v>
      </c>
      <c r="B4477" s="181">
        <v>3049</v>
      </c>
      <c r="C4477" s="180" t="s">
        <v>7475</v>
      </c>
      <c r="D4477" s="180" t="s">
        <v>7473</v>
      </c>
      <c r="E4477" s="180"/>
    </row>
    <row r="4478" spans="1:5" x14ac:dyDescent="0.25">
      <c r="A4478" s="180" t="s">
        <v>7471</v>
      </c>
      <c r="B4478" s="181">
        <v>3049</v>
      </c>
      <c r="C4478" s="180" t="s">
        <v>7476</v>
      </c>
      <c r="D4478" s="180" t="s">
        <v>7473</v>
      </c>
      <c r="E4478" s="180"/>
    </row>
    <row r="4479" spans="1:5" x14ac:dyDescent="0.25">
      <c r="A4479" s="180" t="s">
        <v>7471</v>
      </c>
      <c r="B4479" s="181">
        <v>3049</v>
      </c>
      <c r="C4479" s="180" t="s">
        <v>7473</v>
      </c>
      <c r="D4479" s="180"/>
      <c r="E4479" s="180"/>
    </row>
    <row r="4480" spans="1:5" x14ac:dyDescent="0.25">
      <c r="A4480" s="180" t="s">
        <v>7477</v>
      </c>
      <c r="B4480" s="181">
        <v>3050</v>
      </c>
      <c r="C4480" s="180" t="s">
        <v>7478</v>
      </c>
      <c r="D4480" s="180" t="s">
        <v>7479</v>
      </c>
      <c r="E4480" s="180"/>
    </row>
    <row r="4481" spans="1:5" x14ac:dyDescent="0.25">
      <c r="A4481" s="180" t="s">
        <v>7477</v>
      </c>
      <c r="B4481" s="181">
        <v>3050</v>
      </c>
      <c r="C4481" s="180" t="s">
        <v>7480</v>
      </c>
      <c r="D4481" s="180" t="s">
        <v>7479</v>
      </c>
      <c r="E4481" s="180"/>
    </row>
    <row r="4482" spans="1:5" x14ac:dyDescent="0.25">
      <c r="A4482" s="180" t="s">
        <v>7477</v>
      </c>
      <c r="B4482" s="181">
        <v>3050</v>
      </c>
      <c r="C4482" s="180" t="s">
        <v>7481</v>
      </c>
      <c r="D4482" s="180" t="s">
        <v>7479</v>
      </c>
      <c r="E4482" s="180"/>
    </row>
    <row r="4483" spans="1:5" x14ac:dyDescent="0.25">
      <c r="A4483" s="180" t="s">
        <v>7477</v>
      </c>
      <c r="B4483" s="181">
        <v>3050</v>
      </c>
      <c r="C4483" s="180" t="s">
        <v>7479</v>
      </c>
      <c r="D4483" s="180"/>
      <c r="E4483" s="180"/>
    </row>
    <row r="4484" spans="1:5" x14ac:dyDescent="0.25">
      <c r="A4484" s="180" t="s">
        <v>7482</v>
      </c>
      <c r="B4484" s="181">
        <v>3051</v>
      </c>
      <c r="C4484" s="180" t="s">
        <v>7483</v>
      </c>
      <c r="D4484" s="180" t="s">
        <v>7484</v>
      </c>
      <c r="E4484" s="180"/>
    </row>
    <row r="4485" spans="1:5" x14ac:dyDescent="0.25">
      <c r="A4485" s="180" t="s">
        <v>7482</v>
      </c>
      <c r="B4485" s="181">
        <v>3051</v>
      </c>
      <c r="C4485" s="180" t="s">
        <v>7485</v>
      </c>
      <c r="D4485" s="180" t="s">
        <v>7484</v>
      </c>
      <c r="E4485" s="180"/>
    </row>
    <row r="4486" spans="1:5" x14ac:dyDescent="0.25">
      <c r="A4486" s="180" t="s">
        <v>7482</v>
      </c>
      <c r="B4486" s="181">
        <v>3051</v>
      </c>
      <c r="C4486" s="180" t="s">
        <v>7486</v>
      </c>
      <c r="D4486" s="180" t="s">
        <v>7484</v>
      </c>
      <c r="E4486" s="180"/>
    </row>
    <row r="4487" spans="1:5" x14ac:dyDescent="0.25">
      <c r="A4487" s="180" t="s">
        <v>7482</v>
      </c>
      <c r="B4487" s="181">
        <v>3051</v>
      </c>
      <c r="C4487" s="180" t="s">
        <v>7484</v>
      </c>
      <c r="D4487" s="180"/>
      <c r="E4487" s="180"/>
    </row>
    <row r="4488" spans="1:5" x14ac:dyDescent="0.25">
      <c r="A4488" s="180" t="s">
        <v>7482</v>
      </c>
      <c r="B4488" s="181">
        <v>3051</v>
      </c>
      <c r="C4488" s="180" t="s">
        <v>7487</v>
      </c>
      <c r="D4488" s="180" t="s">
        <v>7484</v>
      </c>
      <c r="E4488" s="180"/>
    </row>
    <row r="4489" spans="1:5" x14ac:dyDescent="0.25">
      <c r="A4489" s="180" t="s">
        <v>7482</v>
      </c>
      <c r="B4489" s="181">
        <v>3051</v>
      </c>
      <c r="C4489" s="180" t="s">
        <v>7488</v>
      </c>
      <c r="D4489" s="180" t="s">
        <v>7484</v>
      </c>
      <c r="E4489" s="180"/>
    </row>
    <row r="4490" spans="1:5" x14ac:dyDescent="0.25">
      <c r="A4490" s="180" t="s">
        <v>7489</v>
      </c>
      <c r="B4490" s="181">
        <v>3052</v>
      </c>
      <c r="C4490" s="180" t="s">
        <v>7490</v>
      </c>
      <c r="D4490" s="180" t="s">
        <v>7491</v>
      </c>
      <c r="E4490" s="180"/>
    </row>
    <row r="4491" spans="1:5" x14ac:dyDescent="0.25">
      <c r="A4491" s="180" t="s">
        <v>7489</v>
      </c>
      <c r="B4491" s="181">
        <v>3052</v>
      </c>
      <c r="C4491" s="180" t="s">
        <v>7492</v>
      </c>
      <c r="D4491" s="180" t="s">
        <v>7491</v>
      </c>
      <c r="E4491" s="180"/>
    </row>
    <row r="4492" spans="1:5" x14ac:dyDescent="0.25">
      <c r="A4492" s="180" t="s">
        <v>7489</v>
      </c>
      <c r="B4492" s="181">
        <v>3052</v>
      </c>
      <c r="C4492" s="180" t="s">
        <v>7491</v>
      </c>
      <c r="D4492" s="180"/>
      <c r="E4492" s="180"/>
    </row>
    <row r="4493" spans="1:5" x14ac:dyDescent="0.25">
      <c r="A4493" s="180" t="s">
        <v>7493</v>
      </c>
      <c r="B4493" s="181">
        <v>3053</v>
      </c>
      <c r="C4493" s="180" t="s">
        <v>7494</v>
      </c>
      <c r="D4493" s="180" t="s">
        <v>7495</v>
      </c>
      <c r="E4493" s="180"/>
    </row>
    <row r="4494" spans="1:5" x14ac:dyDescent="0.25">
      <c r="A4494" s="180" t="s">
        <v>7493</v>
      </c>
      <c r="B4494" s="181">
        <v>3053</v>
      </c>
      <c r="C4494" s="180" t="s">
        <v>7496</v>
      </c>
      <c r="D4494" s="180" t="s">
        <v>7495</v>
      </c>
      <c r="E4494" s="180"/>
    </row>
    <row r="4495" spans="1:5" x14ac:dyDescent="0.25">
      <c r="A4495" s="180" t="s">
        <v>7493</v>
      </c>
      <c r="B4495" s="181">
        <v>3053</v>
      </c>
      <c r="C4495" s="180" t="s">
        <v>7497</v>
      </c>
      <c r="D4495" s="180" t="s">
        <v>7495</v>
      </c>
      <c r="E4495" s="180"/>
    </row>
    <row r="4496" spans="1:5" x14ac:dyDescent="0.25">
      <c r="A4496" s="180" t="s">
        <v>7493</v>
      </c>
      <c r="B4496" s="181">
        <v>3053</v>
      </c>
      <c r="C4496" s="180" t="s">
        <v>7498</v>
      </c>
      <c r="D4496" s="180" t="s">
        <v>7495</v>
      </c>
      <c r="E4496" s="180"/>
    </row>
    <row r="4497" spans="1:5" x14ac:dyDescent="0.25">
      <c r="A4497" s="180" t="s">
        <v>7493</v>
      </c>
      <c r="B4497" s="181">
        <v>3053</v>
      </c>
      <c r="C4497" s="180" t="s">
        <v>7495</v>
      </c>
      <c r="D4497" s="180"/>
      <c r="E4497" s="180"/>
    </row>
    <row r="4498" spans="1:5" x14ac:dyDescent="0.25">
      <c r="A4498" s="180" t="s">
        <v>7499</v>
      </c>
      <c r="B4498" s="181">
        <v>3054</v>
      </c>
      <c r="C4498" s="180" t="s">
        <v>7500</v>
      </c>
      <c r="D4498" s="180" t="s">
        <v>7501</v>
      </c>
      <c r="E4498" s="180"/>
    </row>
    <row r="4499" spans="1:5" x14ac:dyDescent="0.25">
      <c r="A4499" s="180" t="s">
        <v>7499</v>
      </c>
      <c r="B4499" s="181">
        <v>3054</v>
      </c>
      <c r="C4499" s="180" t="s">
        <v>7502</v>
      </c>
      <c r="D4499" s="180" t="s">
        <v>7501</v>
      </c>
      <c r="E4499" s="180"/>
    </row>
    <row r="4500" spans="1:5" x14ac:dyDescent="0.25">
      <c r="A4500" s="180" t="s">
        <v>7499</v>
      </c>
      <c r="B4500" s="181">
        <v>3054</v>
      </c>
      <c r="C4500" s="180" t="s">
        <v>7503</v>
      </c>
      <c r="D4500" s="180" t="s">
        <v>7501</v>
      </c>
      <c r="E4500" s="180"/>
    </row>
    <row r="4501" spans="1:5" x14ac:dyDescent="0.25">
      <c r="A4501" s="180" t="s">
        <v>7499</v>
      </c>
      <c r="B4501" s="181">
        <v>3054</v>
      </c>
      <c r="C4501" s="180" t="s">
        <v>7504</v>
      </c>
      <c r="D4501" s="180" t="s">
        <v>7501</v>
      </c>
      <c r="E4501" s="180"/>
    </row>
    <row r="4502" spans="1:5" x14ac:dyDescent="0.25">
      <c r="A4502" s="180" t="s">
        <v>7499</v>
      </c>
      <c r="B4502" s="181">
        <v>3054</v>
      </c>
      <c r="C4502" s="180" t="s">
        <v>7505</v>
      </c>
      <c r="D4502" s="180" t="s">
        <v>7501</v>
      </c>
      <c r="E4502" s="180"/>
    </row>
    <row r="4503" spans="1:5" x14ac:dyDescent="0.25">
      <c r="A4503" s="180" t="s">
        <v>7499</v>
      </c>
      <c r="B4503" s="181">
        <v>3054</v>
      </c>
      <c r="C4503" s="180" t="s">
        <v>7506</v>
      </c>
      <c r="D4503" s="180" t="s">
        <v>7501</v>
      </c>
      <c r="E4503" s="180"/>
    </row>
    <row r="4504" spans="1:5" x14ac:dyDescent="0.25">
      <c r="A4504" s="180" t="s">
        <v>7499</v>
      </c>
      <c r="B4504" s="181">
        <v>3054</v>
      </c>
      <c r="C4504" s="180" t="s">
        <v>7501</v>
      </c>
      <c r="D4504" s="180"/>
      <c r="E4504" s="180"/>
    </row>
    <row r="4505" spans="1:5" x14ac:dyDescent="0.25">
      <c r="A4505" s="180" t="s">
        <v>7507</v>
      </c>
      <c r="B4505" s="181">
        <v>3055</v>
      </c>
      <c r="C4505" s="180" t="s">
        <v>7508</v>
      </c>
      <c r="D4505" s="180" t="s">
        <v>7509</v>
      </c>
      <c r="E4505" s="180"/>
    </row>
    <row r="4506" spans="1:5" x14ac:dyDescent="0.25">
      <c r="A4506" s="180" t="s">
        <v>7507</v>
      </c>
      <c r="B4506" s="181">
        <v>3055</v>
      </c>
      <c r="C4506" s="180" t="s">
        <v>7509</v>
      </c>
      <c r="D4506" s="180"/>
      <c r="E4506" s="180"/>
    </row>
    <row r="4507" spans="1:5" x14ac:dyDescent="0.25">
      <c r="A4507" s="180" t="s">
        <v>7510</v>
      </c>
      <c r="B4507" s="181">
        <v>3056</v>
      </c>
      <c r="C4507" s="180" t="s">
        <v>7511</v>
      </c>
      <c r="D4507" s="180" t="s">
        <v>7512</v>
      </c>
      <c r="E4507" s="180"/>
    </row>
    <row r="4508" spans="1:5" x14ac:dyDescent="0.25">
      <c r="A4508" s="180" t="s">
        <v>7510</v>
      </c>
      <c r="B4508" s="181">
        <v>3056</v>
      </c>
      <c r="C4508" s="180" t="s">
        <v>7513</v>
      </c>
      <c r="D4508" s="180" t="s">
        <v>7512</v>
      </c>
      <c r="E4508" s="180"/>
    </row>
    <row r="4509" spans="1:5" x14ac:dyDescent="0.25">
      <c r="A4509" s="180" t="s">
        <v>7510</v>
      </c>
      <c r="B4509" s="181">
        <v>3056</v>
      </c>
      <c r="C4509" s="180" t="s">
        <v>7514</v>
      </c>
      <c r="D4509" s="180" t="s">
        <v>7512</v>
      </c>
      <c r="E4509" s="180"/>
    </row>
    <row r="4510" spans="1:5" x14ac:dyDescent="0.25">
      <c r="A4510" s="180" t="s">
        <v>7510</v>
      </c>
      <c r="B4510" s="181">
        <v>3056</v>
      </c>
      <c r="C4510" s="180" t="s">
        <v>7512</v>
      </c>
      <c r="D4510" s="180"/>
      <c r="E4510" s="180"/>
    </row>
    <row r="4511" spans="1:5" x14ac:dyDescent="0.25">
      <c r="A4511" s="180" t="s">
        <v>7510</v>
      </c>
      <c r="B4511" s="181">
        <v>3056</v>
      </c>
      <c r="C4511" s="180" t="s">
        <v>7515</v>
      </c>
      <c r="D4511" s="180" t="s">
        <v>7512</v>
      </c>
      <c r="E4511" s="180"/>
    </row>
    <row r="4512" spans="1:5" x14ac:dyDescent="0.25">
      <c r="A4512" s="180" t="s">
        <v>7510</v>
      </c>
      <c r="B4512" s="181">
        <v>3056</v>
      </c>
      <c r="C4512" s="180" t="s">
        <v>7516</v>
      </c>
      <c r="D4512" s="180" t="s">
        <v>7512</v>
      </c>
      <c r="E4512" s="180"/>
    </row>
    <row r="4513" spans="1:5" x14ac:dyDescent="0.25">
      <c r="A4513" s="180" t="s">
        <v>7517</v>
      </c>
      <c r="B4513" s="181">
        <v>3057</v>
      </c>
      <c r="C4513" s="180" t="s">
        <v>7518</v>
      </c>
      <c r="D4513" s="180" t="s">
        <v>7519</v>
      </c>
      <c r="E4513" s="180"/>
    </row>
    <row r="4514" spans="1:5" x14ac:dyDescent="0.25">
      <c r="A4514" s="180" t="s">
        <v>7517</v>
      </c>
      <c r="B4514" s="181">
        <v>3057</v>
      </c>
      <c r="C4514" s="180" t="s">
        <v>7519</v>
      </c>
      <c r="D4514" s="180"/>
      <c r="E4514" s="180"/>
    </row>
    <row r="4515" spans="1:5" x14ac:dyDescent="0.25">
      <c r="A4515" s="180" t="s">
        <v>7517</v>
      </c>
      <c r="B4515" s="181">
        <v>3057</v>
      </c>
      <c r="C4515" s="180" t="s">
        <v>7520</v>
      </c>
      <c r="D4515" s="180" t="s">
        <v>7519</v>
      </c>
      <c r="E4515" s="180"/>
    </row>
    <row r="4516" spans="1:5" x14ac:dyDescent="0.25">
      <c r="A4516" s="180" t="s">
        <v>7517</v>
      </c>
      <c r="B4516" s="181">
        <v>3057</v>
      </c>
      <c r="C4516" s="180" t="s">
        <v>7521</v>
      </c>
      <c r="D4516" s="180" t="s">
        <v>7519</v>
      </c>
      <c r="E4516" s="180"/>
    </row>
    <row r="4517" spans="1:5" x14ac:dyDescent="0.25">
      <c r="A4517" s="180" t="s">
        <v>7522</v>
      </c>
      <c r="B4517" s="181">
        <v>3058</v>
      </c>
      <c r="C4517" s="180" t="s">
        <v>7523</v>
      </c>
      <c r="D4517" s="180" t="s">
        <v>7524</v>
      </c>
      <c r="E4517" s="180"/>
    </row>
    <row r="4518" spans="1:5" x14ac:dyDescent="0.25">
      <c r="A4518" s="180" t="s">
        <v>7522</v>
      </c>
      <c r="B4518" s="181">
        <v>3058</v>
      </c>
      <c r="C4518" s="180" t="s">
        <v>7525</v>
      </c>
      <c r="D4518" s="180" t="s">
        <v>7524</v>
      </c>
      <c r="E4518" s="180"/>
    </row>
    <row r="4519" spans="1:5" x14ac:dyDescent="0.25">
      <c r="A4519" s="180" t="s">
        <v>7522</v>
      </c>
      <c r="B4519" s="181">
        <v>3058</v>
      </c>
      <c r="C4519" s="180" t="s">
        <v>7524</v>
      </c>
      <c r="D4519" s="180"/>
      <c r="E4519" s="180"/>
    </row>
    <row r="4520" spans="1:5" x14ac:dyDescent="0.25">
      <c r="A4520" s="180" t="s">
        <v>7522</v>
      </c>
      <c r="B4520" s="181">
        <v>3058</v>
      </c>
      <c r="C4520" s="180" t="s">
        <v>7526</v>
      </c>
      <c r="D4520" s="180" t="s">
        <v>7524</v>
      </c>
      <c r="E4520" s="180"/>
    </row>
    <row r="4521" spans="1:5" x14ac:dyDescent="0.25">
      <c r="A4521" s="180" t="s">
        <v>7527</v>
      </c>
      <c r="B4521" s="181">
        <v>3059</v>
      </c>
      <c r="C4521" s="180" t="s">
        <v>7528</v>
      </c>
      <c r="D4521" s="180" t="s">
        <v>7529</v>
      </c>
      <c r="E4521" s="180"/>
    </row>
    <row r="4522" spans="1:5" x14ac:dyDescent="0.25">
      <c r="A4522" s="180" t="s">
        <v>7527</v>
      </c>
      <c r="B4522" s="181">
        <v>3059</v>
      </c>
      <c r="C4522" s="180" t="s">
        <v>7530</v>
      </c>
      <c r="D4522" s="180" t="s">
        <v>7529</v>
      </c>
      <c r="E4522" s="180"/>
    </row>
    <row r="4523" spans="1:5" x14ac:dyDescent="0.25">
      <c r="A4523" s="180" t="s">
        <v>7527</v>
      </c>
      <c r="B4523" s="181">
        <v>3059</v>
      </c>
      <c r="C4523" s="180" t="s">
        <v>7531</v>
      </c>
      <c r="D4523" s="180" t="s">
        <v>7529</v>
      </c>
      <c r="E4523" s="180"/>
    </row>
    <row r="4524" spans="1:5" x14ac:dyDescent="0.25">
      <c r="A4524" s="180" t="s">
        <v>7527</v>
      </c>
      <c r="B4524" s="181">
        <v>3059</v>
      </c>
      <c r="C4524" s="180" t="s">
        <v>7529</v>
      </c>
      <c r="D4524" s="180"/>
      <c r="E4524" s="180"/>
    </row>
    <row r="4525" spans="1:5" x14ac:dyDescent="0.25">
      <c r="A4525" s="180" t="s">
        <v>7527</v>
      </c>
      <c r="B4525" s="181">
        <v>3059</v>
      </c>
      <c r="C4525" s="180" t="s">
        <v>7532</v>
      </c>
      <c r="D4525" s="180" t="s">
        <v>7529</v>
      </c>
      <c r="E4525" s="180"/>
    </row>
    <row r="4526" spans="1:5" x14ac:dyDescent="0.25">
      <c r="A4526" s="180" t="s">
        <v>7527</v>
      </c>
      <c r="B4526" s="181">
        <v>3059</v>
      </c>
      <c r="C4526" s="180" t="s">
        <v>7533</v>
      </c>
      <c r="D4526" s="180" t="s">
        <v>7529</v>
      </c>
      <c r="E4526" s="180"/>
    </row>
    <row r="4527" spans="1:5" x14ac:dyDescent="0.25">
      <c r="A4527" s="180" t="s">
        <v>7534</v>
      </c>
      <c r="B4527" s="181">
        <v>3060</v>
      </c>
      <c r="C4527" s="180" t="s">
        <v>7535</v>
      </c>
      <c r="D4527" s="180" t="s">
        <v>7536</v>
      </c>
      <c r="E4527" s="180"/>
    </row>
    <row r="4528" spans="1:5" x14ac:dyDescent="0.25">
      <c r="A4528" s="180" t="s">
        <v>7534</v>
      </c>
      <c r="B4528" s="181">
        <v>3060</v>
      </c>
      <c r="C4528" s="180" t="s">
        <v>7537</v>
      </c>
      <c r="D4528" s="180" t="s">
        <v>7536</v>
      </c>
      <c r="E4528" s="180"/>
    </row>
    <row r="4529" spans="1:5" x14ac:dyDescent="0.25">
      <c r="A4529" s="180" t="s">
        <v>7534</v>
      </c>
      <c r="B4529" s="181">
        <v>3060</v>
      </c>
      <c r="C4529" s="180" t="s">
        <v>7538</v>
      </c>
      <c r="D4529" s="180" t="s">
        <v>7536</v>
      </c>
      <c r="E4529" s="180"/>
    </row>
    <row r="4530" spans="1:5" x14ac:dyDescent="0.25">
      <c r="A4530" s="180" t="s">
        <v>7534</v>
      </c>
      <c r="B4530" s="181">
        <v>3060</v>
      </c>
      <c r="C4530" s="180" t="s">
        <v>7536</v>
      </c>
      <c r="D4530" s="180"/>
      <c r="E4530" s="180"/>
    </row>
    <row r="4531" spans="1:5" x14ac:dyDescent="0.25">
      <c r="A4531" s="180" t="s">
        <v>7539</v>
      </c>
      <c r="B4531" s="181">
        <v>3061</v>
      </c>
      <c r="C4531" s="180" t="s">
        <v>7540</v>
      </c>
      <c r="D4531" s="180" t="s">
        <v>7541</v>
      </c>
      <c r="E4531" s="180"/>
    </row>
    <row r="4532" spans="1:5" x14ac:dyDescent="0.25">
      <c r="A4532" s="180" t="s">
        <v>7539</v>
      </c>
      <c r="B4532" s="181">
        <v>3061</v>
      </c>
      <c r="C4532" s="180" t="s">
        <v>7542</v>
      </c>
      <c r="D4532" s="180" t="s">
        <v>7541</v>
      </c>
      <c r="E4532" s="180"/>
    </row>
    <row r="4533" spans="1:5" x14ac:dyDescent="0.25">
      <c r="A4533" s="180" t="s">
        <v>7539</v>
      </c>
      <c r="B4533" s="181">
        <v>3061</v>
      </c>
      <c r="C4533" s="180" t="s">
        <v>7541</v>
      </c>
      <c r="D4533" s="180"/>
      <c r="E4533" s="180"/>
    </row>
    <row r="4534" spans="1:5" x14ac:dyDescent="0.25">
      <c r="A4534" s="180" t="s">
        <v>7543</v>
      </c>
      <c r="B4534" s="181">
        <v>3062</v>
      </c>
      <c r="C4534" s="180" t="s">
        <v>7544</v>
      </c>
      <c r="D4534" s="180" t="s">
        <v>7545</v>
      </c>
      <c r="E4534" s="180"/>
    </row>
    <row r="4535" spans="1:5" x14ac:dyDescent="0.25">
      <c r="A4535" s="180" t="s">
        <v>7543</v>
      </c>
      <c r="B4535" s="181">
        <v>3062</v>
      </c>
      <c r="C4535" s="180" t="s">
        <v>7545</v>
      </c>
      <c r="D4535" s="180"/>
      <c r="E4535" s="180"/>
    </row>
    <row r="4536" spans="1:5" x14ac:dyDescent="0.25">
      <c r="A4536" s="180" t="s">
        <v>7543</v>
      </c>
      <c r="B4536" s="181">
        <v>3062</v>
      </c>
      <c r="C4536" s="180" t="s">
        <v>7546</v>
      </c>
      <c r="D4536" s="180" t="s">
        <v>7545</v>
      </c>
      <c r="E4536" s="180"/>
    </row>
    <row r="4537" spans="1:5" x14ac:dyDescent="0.25">
      <c r="A4537" s="180" t="s">
        <v>7543</v>
      </c>
      <c r="B4537" s="181">
        <v>3062</v>
      </c>
      <c r="C4537" s="180" t="s">
        <v>7547</v>
      </c>
      <c r="D4537" s="180" t="s">
        <v>7545</v>
      </c>
      <c r="E4537" s="180"/>
    </row>
    <row r="4538" spans="1:5" x14ac:dyDescent="0.25">
      <c r="A4538" s="180" t="s">
        <v>7548</v>
      </c>
      <c r="B4538" s="181">
        <v>3063</v>
      </c>
      <c r="C4538" s="180" t="s">
        <v>7549</v>
      </c>
      <c r="D4538" s="180"/>
      <c r="E4538" s="180"/>
    </row>
    <row r="4539" spans="1:5" x14ac:dyDescent="0.25">
      <c r="A4539" s="180" t="s">
        <v>7548</v>
      </c>
      <c r="B4539" s="181">
        <v>3063</v>
      </c>
      <c r="C4539" s="180" t="s">
        <v>7550</v>
      </c>
      <c r="D4539" s="180" t="s">
        <v>7549</v>
      </c>
      <c r="E4539" s="180"/>
    </row>
    <row r="4540" spans="1:5" x14ac:dyDescent="0.25">
      <c r="A4540" s="180" t="s">
        <v>7551</v>
      </c>
      <c r="B4540" s="181">
        <v>3064</v>
      </c>
      <c r="C4540" s="180" t="s">
        <v>7552</v>
      </c>
      <c r="D4540" s="180"/>
      <c r="E4540" s="180"/>
    </row>
    <row r="4541" spans="1:5" x14ac:dyDescent="0.25">
      <c r="A4541" s="180" t="s">
        <v>7551</v>
      </c>
      <c r="B4541" s="181">
        <v>3064</v>
      </c>
      <c r="C4541" s="180" t="s">
        <v>7553</v>
      </c>
      <c r="D4541" s="180" t="s">
        <v>7552</v>
      </c>
      <c r="E4541" s="180"/>
    </row>
    <row r="4542" spans="1:5" x14ac:dyDescent="0.25">
      <c r="A4542" s="180" t="s">
        <v>7551</v>
      </c>
      <c r="B4542" s="181">
        <v>3064</v>
      </c>
      <c r="C4542" s="180" t="s">
        <v>7554</v>
      </c>
      <c r="D4542" s="180" t="s">
        <v>7552</v>
      </c>
      <c r="E4542" s="180"/>
    </row>
    <row r="4543" spans="1:5" x14ac:dyDescent="0.25">
      <c r="A4543" s="180" t="s">
        <v>7551</v>
      </c>
      <c r="B4543" s="181">
        <v>3065</v>
      </c>
      <c r="C4543" s="180" t="s">
        <v>7555</v>
      </c>
      <c r="D4543" s="180" t="s">
        <v>7556</v>
      </c>
      <c r="E4543" s="180"/>
    </row>
    <row r="4544" spans="1:5" x14ac:dyDescent="0.25">
      <c r="A4544" s="180" t="s">
        <v>7551</v>
      </c>
      <c r="B4544" s="181">
        <v>3065</v>
      </c>
      <c r="C4544" s="180" t="s">
        <v>7556</v>
      </c>
      <c r="D4544" s="180"/>
      <c r="E4544" s="180"/>
    </row>
    <row r="4545" spans="1:5" x14ac:dyDescent="0.25">
      <c r="A4545" s="180" t="s">
        <v>7557</v>
      </c>
      <c r="B4545" s="181">
        <v>3066</v>
      </c>
      <c r="C4545" s="180" t="s">
        <v>7558</v>
      </c>
      <c r="D4545" s="180" t="s">
        <v>7559</v>
      </c>
      <c r="E4545" s="180"/>
    </row>
    <row r="4546" spans="1:5" x14ac:dyDescent="0.25">
      <c r="A4546" s="180" t="s">
        <v>7557</v>
      </c>
      <c r="B4546" s="181">
        <v>3066</v>
      </c>
      <c r="C4546" s="180" t="s">
        <v>7560</v>
      </c>
      <c r="D4546" s="180" t="s">
        <v>7559</v>
      </c>
      <c r="E4546" s="180"/>
    </row>
    <row r="4547" spans="1:5" x14ac:dyDescent="0.25">
      <c r="A4547" s="180" t="s">
        <v>7557</v>
      </c>
      <c r="B4547" s="181">
        <v>3066</v>
      </c>
      <c r="C4547" s="180" t="s">
        <v>7561</v>
      </c>
      <c r="D4547" s="180" t="s">
        <v>7559</v>
      </c>
      <c r="E4547" s="180"/>
    </row>
    <row r="4548" spans="1:5" x14ac:dyDescent="0.25">
      <c r="A4548" s="180" t="s">
        <v>7557</v>
      </c>
      <c r="B4548" s="181">
        <v>3066</v>
      </c>
      <c r="C4548" s="180" t="s">
        <v>7562</v>
      </c>
      <c r="D4548" s="180" t="s">
        <v>7559</v>
      </c>
      <c r="E4548" s="180"/>
    </row>
    <row r="4549" spans="1:5" x14ac:dyDescent="0.25">
      <c r="A4549" s="180" t="s">
        <v>7557</v>
      </c>
      <c r="B4549" s="181">
        <v>3066</v>
      </c>
      <c r="C4549" s="180" t="s">
        <v>7563</v>
      </c>
      <c r="D4549" s="180" t="s">
        <v>7559</v>
      </c>
      <c r="E4549" s="180"/>
    </row>
    <row r="4550" spans="1:5" x14ac:dyDescent="0.25">
      <c r="A4550" s="180" t="s">
        <v>7557</v>
      </c>
      <c r="B4550" s="181">
        <v>3066</v>
      </c>
      <c r="C4550" s="180" t="s">
        <v>7564</v>
      </c>
      <c r="D4550" s="180" t="s">
        <v>7559</v>
      </c>
      <c r="E4550" s="180"/>
    </row>
    <row r="4551" spans="1:5" x14ac:dyDescent="0.25">
      <c r="A4551" s="180" t="s">
        <v>7557</v>
      </c>
      <c r="B4551" s="181">
        <v>3066</v>
      </c>
      <c r="C4551" s="180" t="s">
        <v>7565</v>
      </c>
      <c r="D4551" s="180" t="s">
        <v>7559</v>
      </c>
      <c r="E4551" s="180"/>
    </row>
    <row r="4552" spans="1:5" x14ac:dyDescent="0.25">
      <c r="A4552" s="180" t="s">
        <v>7557</v>
      </c>
      <c r="B4552" s="181">
        <v>3066</v>
      </c>
      <c r="C4552" s="180" t="s">
        <v>7559</v>
      </c>
      <c r="D4552" s="180"/>
      <c r="E4552" s="180"/>
    </row>
    <row r="4553" spans="1:5" x14ac:dyDescent="0.25">
      <c r="A4553" s="180" t="s">
        <v>7566</v>
      </c>
      <c r="B4553" s="181">
        <v>3067</v>
      </c>
      <c r="C4553" s="180" t="s">
        <v>7567</v>
      </c>
      <c r="D4553" s="180" t="s">
        <v>7568</v>
      </c>
      <c r="E4553" s="180"/>
    </row>
    <row r="4554" spans="1:5" x14ac:dyDescent="0.25">
      <c r="A4554" s="180" t="s">
        <v>7566</v>
      </c>
      <c r="B4554" s="181">
        <v>3067</v>
      </c>
      <c r="C4554" s="180" t="s">
        <v>7569</v>
      </c>
      <c r="D4554" s="180" t="s">
        <v>7568</v>
      </c>
      <c r="E4554" s="180"/>
    </row>
    <row r="4555" spans="1:5" x14ac:dyDescent="0.25">
      <c r="A4555" s="180" t="s">
        <v>7566</v>
      </c>
      <c r="B4555" s="181">
        <v>3067</v>
      </c>
      <c r="C4555" s="180" t="s">
        <v>7570</v>
      </c>
      <c r="D4555" s="180" t="s">
        <v>7568</v>
      </c>
      <c r="E4555" s="180"/>
    </row>
    <row r="4556" spans="1:5" x14ac:dyDescent="0.25">
      <c r="A4556" s="180" t="s">
        <v>7566</v>
      </c>
      <c r="B4556" s="181">
        <v>3067</v>
      </c>
      <c r="C4556" s="180" t="s">
        <v>7571</v>
      </c>
      <c r="D4556" s="180" t="s">
        <v>7568</v>
      </c>
      <c r="E4556" s="180"/>
    </row>
    <row r="4557" spans="1:5" x14ac:dyDescent="0.25">
      <c r="A4557" s="180" t="s">
        <v>7566</v>
      </c>
      <c r="B4557" s="181">
        <v>3067</v>
      </c>
      <c r="C4557" s="180" t="s">
        <v>7572</v>
      </c>
      <c r="D4557" s="180" t="s">
        <v>7568</v>
      </c>
      <c r="E4557" s="180"/>
    </row>
    <row r="4558" spans="1:5" x14ac:dyDescent="0.25">
      <c r="A4558" s="180" t="s">
        <v>7566</v>
      </c>
      <c r="B4558" s="181">
        <v>3067</v>
      </c>
      <c r="C4558" s="180" t="s">
        <v>7568</v>
      </c>
      <c r="D4558" s="180"/>
      <c r="E4558" s="180"/>
    </row>
    <row r="4559" spans="1:5" x14ac:dyDescent="0.25">
      <c r="A4559" s="180" t="s">
        <v>7573</v>
      </c>
      <c r="B4559" s="181">
        <v>3068</v>
      </c>
      <c r="C4559" s="180" t="s">
        <v>7574</v>
      </c>
      <c r="D4559" s="180" t="s">
        <v>7575</v>
      </c>
      <c r="E4559" s="180"/>
    </row>
    <row r="4560" spans="1:5" x14ac:dyDescent="0.25">
      <c r="A4560" s="180" t="s">
        <v>7573</v>
      </c>
      <c r="B4560" s="181">
        <v>3068</v>
      </c>
      <c r="C4560" s="180" t="s">
        <v>7576</v>
      </c>
      <c r="D4560" s="180" t="s">
        <v>7575</v>
      </c>
      <c r="E4560" s="180"/>
    </row>
    <row r="4561" spans="1:5" x14ac:dyDescent="0.25">
      <c r="A4561" s="180" t="s">
        <v>7573</v>
      </c>
      <c r="B4561" s="181">
        <v>3068</v>
      </c>
      <c r="C4561" s="180" t="s">
        <v>7577</v>
      </c>
      <c r="D4561" s="180" t="s">
        <v>7575</v>
      </c>
      <c r="E4561" s="180"/>
    </row>
    <row r="4562" spans="1:5" x14ac:dyDescent="0.25">
      <c r="A4562" s="180" t="s">
        <v>7573</v>
      </c>
      <c r="B4562" s="181">
        <v>3068</v>
      </c>
      <c r="C4562" s="180" t="s">
        <v>7575</v>
      </c>
      <c r="D4562" s="180"/>
      <c r="E4562" s="180"/>
    </row>
    <row r="4563" spans="1:5" x14ac:dyDescent="0.25">
      <c r="A4563" s="180" t="s">
        <v>7573</v>
      </c>
      <c r="B4563" s="181">
        <v>3068</v>
      </c>
      <c r="C4563" s="180" t="s">
        <v>7578</v>
      </c>
      <c r="D4563" s="180" t="s">
        <v>7575</v>
      </c>
      <c r="E4563" s="180"/>
    </row>
    <row r="4564" spans="1:5" x14ac:dyDescent="0.25">
      <c r="A4564" s="180" t="s">
        <v>7579</v>
      </c>
      <c r="B4564" s="181">
        <v>3069</v>
      </c>
      <c r="C4564" s="180" t="s">
        <v>7580</v>
      </c>
      <c r="D4564" s="180" t="s">
        <v>7581</v>
      </c>
      <c r="E4564" s="180"/>
    </row>
    <row r="4565" spans="1:5" x14ac:dyDescent="0.25">
      <c r="A4565" s="180" t="s">
        <v>7579</v>
      </c>
      <c r="B4565" s="181">
        <v>3069</v>
      </c>
      <c r="C4565" s="180" t="s">
        <v>7582</v>
      </c>
      <c r="D4565" s="180" t="s">
        <v>7581</v>
      </c>
      <c r="E4565" s="180"/>
    </row>
    <row r="4566" spans="1:5" x14ac:dyDescent="0.25">
      <c r="A4566" s="180" t="s">
        <v>7579</v>
      </c>
      <c r="B4566" s="181">
        <v>3069</v>
      </c>
      <c r="C4566" s="180" t="s">
        <v>7581</v>
      </c>
      <c r="D4566" s="180"/>
      <c r="E4566" s="180"/>
    </row>
    <row r="4567" spans="1:5" x14ac:dyDescent="0.25">
      <c r="A4567" s="180" t="s">
        <v>7579</v>
      </c>
      <c r="B4567" s="181">
        <v>3070</v>
      </c>
      <c r="C4567" s="180" t="s">
        <v>7583</v>
      </c>
      <c r="D4567" s="180" t="s">
        <v>7584</v>
      </c>
      <c r="E4567" s="180"/>
    </row>
    <row r="4568" spans="1:5" x14ac:dyDescent="0.25">
      <c r="A4568" s="180" t="s">
        <v>7579</v>
      </c>
      <c r="B4568" s="181">
        <v>3070</v>
      </c>
      <c r="C4568" s="180" t="s">
        <v>7585</v>
      </c>
      <c r="D4568" s="180" t="s">
        <v>7584</v>
      </c>
      <c r="E4568" s="180"/>
    </row>
    <row r="4569" spans="1:5" x14ac:dyDescent="0.25">
      <c r="A4569" s="180" t="s">
        <v>7579</v>
      </c>
      <c r="B4569" s="181">
        <v>3070</v>
      </c>
      <c r="C4569" s="180" t="s">
        <v>7584</v>
      </c>
      <c r="D4569" s="180"/>
      <c r="E4569" s="180"/>
    </row>
    <row r="4570" spans="1:5" x14ac:dyDescent="0.25">
      <c r="A4570" s="180" t="s">
        <v>7586</v>
      </c>
      <c r="B4570" s="181">
        <v>3071</v>
      </c>
      <c r="C4570" s="180" t="s">
        <v>7587</v>
      </c>
      <c r="D4570" s="180" t="s">
        <v>7588</v>
      </c>
      <c r="E4570" s="180"/>
    </row>
    <row r="4571" spans="1:5" x14ac:dyDescent="0.25">
      <c r="A4571" s="180" t="s">
        <v>7586</v>
      </c>
      <c r="B4571" s="181">
        <v>3071</v>
      </c>
      <c r="C4571" s="180" t="s">
        <v>7589</v>
      </c>
      <c r="D4571" s="180" t="s">
        <v>7588</v>
      </c>
      <c r="E4571" s="180"/>
    </row>
    <row r="4572" spans="1:5" x14ac:dyDescent="0.25">
      <c r="A4572" s="180" t="s">
        <v>7586</v>
      </c>
      <c r="B4572" s="181">
        <v>3071</v>
      </c>
      <c r="C4572" s="180" t="s">
        <v>7590</v>
      </c>
      <c r="D4572" s="180" t="s">
        <v>7588</v>
      </c>
      <c r="E4572" s="180"/>
    </row>
    <row r="4573" spans="1:5" x14ac:dyDescent="0.25">
      <c r="A4573" s="180" t="s">
        <v>7586</v>
      </c>
      <c r="B4573" s="181">
        <v>3071</v>
      </c>
      <c r="C4573" s="180" t="s">
        <v>7588</v>
      </c>
      <c r="D4573" s="180"/>
      <c r="E4573" s="180"/>
    </row>
    <row r="4574" spans="1:5" x14ac:dyDescent="0.25">
      <c r="A4574" s="180" t="s">
        <v>7591</v>
      </c>
      <c r="B4574" s="181">
        <v>3072</v>
      </c>
      <c r="C4574" s="180" t="s">
        <v>7592</v>
      </c>
      <c r="D4574" s="180" t="s">
        <v>7593</v>
      </c>
      <c r="E4574" s="180"/>
    </row>
    <row r="4575" spans="1:5" x14ac:dyDescent="0.25">
      <c r="A4575" s="180" t="s">
        <v>7591</v>
      </c>
      <c r="B4575" s="181">
        <v>3072</v>
      </c>
      <c r="C4575" s="180" t="s">
        <v>7594</v>
      </c>
      <c r="D4575" s="180" t="s">
        <v>7593</v>
      </c>
      <c r="E4575" s="180"/>
    </row>
    <row r="4576" spans="1:5" x14ac:dyDescent="0.25">
      <c r="A4576" s="180" t="s">
        <v>7591</v>
      </c>
      <c r="B4576" s="181">
        <v>3072</v>
      </c>
      <c r="C4576" s="180" t="s">
        <v>7595</v>
      </c>
      <c r="D4576" s="180" t="s">
        <v>7593</v>
      </c>
      <c r="E4576" s="180"/>
    </row>
    <row r="4577" spans="1:5" x14ac:dyDescent="0.25">
      <c r="A4577" s="180" t="s">
        <v>7591</v>
      </c>
      <c r="B4577" s="181">
        <v>3072</v>
      </c>
      <c r="C4577" s="180" t="s">
        <v>7596</v>
      </c>
      <c r="D4577" s="180" t="s">
        <v>7593</v>
      </c>
      <c r="E4577" s="180"/>
    </row>
    <row r="4578" spans="1:5" x14ac:dyDescent="0.25">
      <c r="A4578" s="180" t="s">
        <v>7591</v>
      </c>
      <c r="B4578" s="181">
        <v>3072</v>
      </c>
      <c r="C4578" s="180" t="s">
        <v>7597</v>
      </c>
      <c r="D4578" s="180" t="s">
        <v>7593</v>
      </c>
      <c r="E4578" s="180"/>
    </row>
    <row r="4579" spans="1:5" x14ac:dyDescent="0.25">
      <c r="A4579" s="180" t="s">
        <v>7591</v>
      </c>
      <c r="B4579" s="181">
        <v>3072</v>
      </c>
      <c r="C4579" s="180" t="s">
        <v>7598</v>
      </c>
      <c r="D4579" s="180" t="s">
        <v>7593</v>
      </c>
      <c r="E4579" s="180"/>
    </row>
    <row r="4580" spans="1:5" x14ac:dyDescent="0.25">
      <c r="A4580" s="180" t="s">
        <v>7591</v>
      </c>
      <c r="B4580" s="181">
        <v>3072</v>
      </c>
      <c r="C4580" s="180" t="s">
        <v>7593</v>
      </c>
      <c r="D4580" s="180"/>
      <c r="E4580" s="180"/>
    </row>
    <row r="4581" spans="1:5" x14ac:dyDescent="0.25">
      <c r="A4581" s="180" t="s">
        <v>7599</v>
      </c>
      <c r="B4581" s="181">
        <v>3073</v>
      </c>
      <c r="C4581" s="180" t="s">
        <v>7600</v>
      </c>
      <c r="D4581" s="180" t="s">
        <v>7601</v>
      </c>
      <c r="E4581" s="180"/>
    </row>
    <row r="4582" spans="1:5" x14ac:dyDescent="0.25">
      <c r="A4582" s="180" t="s">
        <v>7599</v>
      </c>
      <c r="B4582" s="181">
        <v>3073</v>
      </c>
      <c r="C4582" s="180" t="s">
        <v>7602</v>
      </c>
      <c r="D4582" s="180" t="s">
        <v>7601</v>
      </c>
      <c r="E4582" s="180"/>
    </row>
    <row r="4583" spans="1:5" x14ac:dyDescent="0.25">
      <c r="A4583" s="180" t="s">
        <v>7599</v>
      </c>
      <c r="B4583" s="181">
        <v>3073</v>
      </c>
      <c r="C4583" s="180" t="s">
        <v>7603</v>
      </c>
      <c r="D4583" s="180" t="s">
        <v>7601</v>
      </c>
      <c r="E4583" s="180"/>
    </row>
    <row r="4584" spans="1:5" x14ac:dyDescent="0.25">
      <c r="A4584" s="180" t="s">
        <v>7599</v>
      </c>
      <c r="B4584" s="181">
        <v>3073</v>
      </c>
      <c r="C4584" s="180" t="s">
        <v>7604</v>
      </c>
      <c r="D4584" s="180" t="s">
        <v>7601</v>
      </c>
      <c r="E4584" s="180"/>
    </row>
    <row r="4585" spans="1:5" x14ac:dyDescent="0.25">
      <c r="A4585" s="180" t="s">
        <v>7599</v>
      </c>
      <c r="B4585" s="181">
        <v>3073</v>
      </c>
      <c r="C4585" s="180" t="s">
        <v>7601</v>
      </c>
      <c r="D4585" s="180"/>
      <c r="E4585" s="180"/>
    </row>
    <row r="4586" spans="1:5" x14ac:dyDescent="0.25">
      <c r="A4586" s="180" t="s">
        <v>7599</v>
      </c>
      <c r="B4586" s="181">
        <v>3073</v>
      </c>
      <c r="C4586" s="180" t="s">
        <v>7605</v>
      </c>
      <c r="D4586" s="180" t="s">
        <v>7601</v>
      </c>
      <c r="E4586" s="180"/>
    </row>
    <row r="4587" spans="1:5" x14ac:dyDescent="0.25">
      <c r="A4587" s="180" t="s">
        <v>7606</v>
      </c>
      <c r="B4587" s="181">
        <v>3074</v>
      </c>
      <c r="C4587" s="180" t="s">
        <v>7607</v>
      </c>
      <c r="D4587" s="180" t="s">
        <v>7608</v>
      </c>
      <c r="E4587" s="180"/>
    </row>
    <row r="4588" spans="1:5" x14ac:dyDescent="0.25">
      <c r="A4588" s="180" t="s">
        <v>7606</v>
      </c>
      <c r="B4588" s="181">
        <v>3074</v>
      </c>
      <c r="C4588" s="180" t="s">
        <v>7609</v>
      </c>
      <c r="D4588" s="180" t="s">
        <v>7608</v>
      </c>
      <c r="E4588" s="180"/>
    </row>
    <row r="4589" spans="1:5" x14ac:dyDescent="0.25">
      <c r="A4589" s="180" t="s">
        <v>7606</v>
      </c>
      <c r="B4589" s="181">
        <v>3074</v>
      </c>
      <c r="C4589" s="180" t="s">
        <v>7608</v>
      </c>
      <c r="D4589" s="180"/>
      <c r="E4589" s="180"/>
    </row>
    <row r="4590" spans="1:5" x14ac:dyDescent="0.25">
      <c r="A4590" s="180" t="s">
        <v>7610</v>
      </c>
      <c r="B4590" s="181">
        <v>3075</v>
      </c>
      <c r="C4590" s="180" t="s">
        <v>7611</v>
      </c>
      <c r="D4590" s="180" t="s">
        <v>7612</v>
      </c>
      <c r="E4590" s="180"/>
    </row>
    <row r="4591" spans="1:5" x14ac:dyDescent="0.25">
      <c r="A4591" s="180" t="s">
        <v>7610</v>
      </c>
      <c r="B4591" s="181">
        <v>3075</v>
      </c>
      <c r="C4591" s="180" t="s">
        <v>7613</v>
      </c>
      <c r="D4591" s="180" t="s">
        <v>7612</v>
      </c>
      <c r="E4591" s="180"/>
    </row>
    <row r="4592" spans="1:5" x14ac:dyDescent="0.25">
      <c r="A4592" s="180" t="s">
        <v>7610</v>
      </c>
      <c r="B4592" s="181">
        <v>3075</v>
      </c>
      <c r="C4592" s="180" t="s">
        <v>7614</v>
      </c>
      <c r="D4592" s="180" t="s">
        <v>7612</v>
      </c>
      <c r="E4592" s="180"/>
    </row>
    <row r="4593" spans="1:5" x14ac:dyDescent="0.25">
      <c r="A4593" s="180" t="s">
        <v>7610</v>
      </c>
      <c r="B4593" s="181">
        <v>3075</v>
      </c>
      <c r="C4593" s="180" t="s">
        <v>7615</v>
      </c>
      <c r="D4593" s="180" t="s">
        <v>7612</v>
      </c>
      <c r="E4593" s="180"/>
    </row>
    <row r="4594" spans="1:5" x14ac:dyDescent="0.25">
      <c r="A4594" s="180" t="s">
        <v>7610</v>
      </c>
      <c r="B4594" s="181">
        <v>3075</v>
      </c>
      <c r="C4594" s="180" t="s">
        <v>7612</v>
      </c>
      <c r="D4594" s="180"/>
      <c r="E4594" s="180"/>
    </row>
    <row r="4595" spans="1:5" x14ac:dyDescent="0.25">
      <c r="A4595" s="180" t="s">
        <v>7610</v>
      </c>
      <c r="B4595" s="181">
        <v>3075</v>
      </c>
      <c r="C4595" s="180" t="s">
        <v>7616</v>
      </c>
      <c r="D4595" s="180" t="s">
        <v>7612</v>
      </c>
      <c r="E4595" s="180"/>
    </row>
    <row r="4596" spans="1:5" x14ac:dyDescent="0.25">
      <c r="A4596" s="180" t="s">
        <v>7617</v>
      </c>
      <c r="B4596" s="181">
        <v>3076</v>
      </c>
      <c r="C4596" s="180" t="s">
        <v>7618</v>
      </c>
      <c r="D4596" s="180" t="s">
        <v>7619</v>
      </c>
      <c r="E4596" s="180"/>
    </row>
    <row r="4597" spans="1:5" x14ac:dyDescent="0.25">
      <c r="A4597" s="180" t="s">
        <v>7617</v>
      </c>
      <c r="B4597" s="181">
        <v>3076</v>
      </c>
      <c r="C4597" s="180" t="s">
        <v>7620</v>
      </c>
      <c r="D4597" s="180" t="s">
        <v>7619</v>
      </c>
      <c r="E4597" s="180"/>
    </row>
    <row r="4598" spans="1:5" x14ac:dyDescent="0.25">
      <c r="A4598" s="180" t="s">
        <v>7617</v>
      </c>
      <c r="B4598" s="181">
        <v>3076</v>
      </c>
      <c r="C4598" s="180" t="s">
        <v>7621</v>
      </c>
      <c r="D4598" s="180" t="s">
        <v>7619</v>
      </c>
      <c r="E4598" s="180"/>
    </row>
    <row r="4599" spans="1:5" x14ac:dyDescent="0.25">
      <c r="A4599" s="180" t="s">
        <v>7617</v>
      </c>
      <c r="B4599" s="181">
        <v>3076</v>
      </c>
      <c r="C4599" s="180" t="s">
        <v>7622</v>
      </c>
      <c r="D4599" s="180" t="s">
        <v>7619</v>
      </c>
      <c r="E4599" s="180"/>
    </row>
    <row r="4600" spans="1:5" x14ac:dyDescent="0.25">
      <c r="A4600" s="180" t="s">
        <v>7617</v>
      </c>
      <c r="B4600" s="181">
        <v>3076</v>
      </c>
      <c r="C4600" s="180" t="s">
        <v>7623</v>
      </c>
      <c r="D4600" s="180" t="s">
        <v>7619</v>
      </c>
      <c r="E4600" s="180"/>
    </row>
    <row r="4601" spans="1:5" x14ac:dyDescent="0.25">
      <c r="A4601" s="180" t="s">
        <v>7617</v>
      </c>
      <c r="B4601" s="181">
        <v>3076</v>
      </c>
      <c r="C4601" s="180" t="s">
        <v>7619</v>
      </c>
      <c r="D4601" s="180"/>
      <c r="E4601" s="180"/>
    </row>
    <row r="4602" spans="1:5" x14ac:dyDescent="0.25">
      <c r="A4602" s="180" t="s">
        <v>7624</v>
      </c>
      <c r="B4602" s="181">
        <v>3077</v>
      </c>
      <c r="C4602" s="180" t="s">
        <v>7625</v>
      </c>
      <c r="D4602" s="180" t="s">
        <v>7626</v>
      </c>
      <c r="E4602" s="180"/>
    </row>
    <row r="4603" spans="1:5" x14ac:dyDescent="0.25">
      <c r="A4603" s="180" t="s">
        <v>7624</v>
      </c>
      <c r="B4603" s="181">
        <v>3077</v>
      </c>
      <c r="C4603" s="180" t="s">
        <v>7627</v>
      </c>
      <c r="D4603" s="180" t="s">
        <v>7626</v>
      </c>
      <c r="E4603" s="180"/>
    </row>
    <row r="4604" spans="1:5" x14ac:dyDescent="0.25">
      <c r="A4604" s="180" t="s">
        <v>7624</v>
      </c>
      <c r="B4604" s="181">
        <v>3077</v>
      </c>
      <c r="C4604" s="180" t="s">
        <v>7628</v>
      </c>
      <c r="D4604" s="180" t="s">
        <v>7626</v>
      </c>
      <c r="E4604" s="180"/>
    </row>
    <row r="4605" spans="1:5" x14ac:dyDescent="0.25">
      <c r="A4605" s="180" t="s">
        <v>7624</v>
      </c>
      <c r="B4605" s="181">
        <v>3077</v>
      </c>
      <c r="C4605" s="180" t="s">
        <v>7629</v>
      </c>
      <c r="D4605" s="180" t="s">
        <v>7626</v>
      </c>
      <c r="E4605" s="180"/>
    </row>
    <row r="4606" spans="1:5" x14ac:dyDescent="0.25">
      <c r="A4606" s="180" t="s">
        <v>7624</v>
      </c>
      <c r="B4606" s="181">
        <v>3077</v>
      </c>
      <c r="C4606" s="180" t="s">
        <v>7630</v>
      </c>
      <c r="D4606" s="180" t="s">
        <v>7626</v>
      </c>
      <c r="E4606" s="180"/>
    </row>
    <row r="4607" spans="1:5" x14ac:dyDescent="0.25">
      <c r="A4607" s="180" t="s">
        <v>7624</v>
      </c>
      <c r="B4607" s="181">
        <v>3077</v>
      </c>
      <c r="C4607" s="180" t="s">
        <v>7626</v>
      </c>
      <c r="D4607" s="180"/>
      <c r="E4607" s="180"/>
    </row>
    <row r="4608" spans="1:5" x14ac:dyDescent="0.25">
      <c r="A4608" s="180" t="s">
        <v>7624</v>
      </c>
      <c r="B4608" s="181">
        <v>3077</v>
      </c>
      <c r="C4608" s="180" t="s">
        <v>7631</v>
      </c>
      <c r="D4608" s="180" t="s">
        <v>7626</v>
      </c>
      <c r="E4608" s="180"/>
    </row>
    <row r="4609" spans="1:5" x14ac:dyDescent="0.25">
      <c r="A4609" s="180" t="s">
        <v>7632</v>
      </c>
      <c r="B4609" s="181">
        <v>3078</v>
      </c>
      <c r="C4609" s="180" t="s">
        <v>7633</v>
      </c>
      <c r="D4609" s="180" t="s">
        <v>7634</v>
      </c>
      <c r="E4609" s="180"/>
    </row>
    <row r="4610" spans="1:5" x14ac:dyDescent="0.25">
      <c r="A4610" s="180" t="s">
        <v>7632</v>
      </c>
      <c r="B4610" s="181">
        <v>3078</v>
      </c>
      <c r="C4610" s="180" t="s">
        <v>7635</v>
      </c>
      <c r="D4610" s="180" t="s">
        <v>7634</v>
      </c>
      <c r="E4610" s="180"/>
    </row>
    <row r="4611" spans="1:5" x14ac:dyDescent="0.25">
      <c r="A4611" s="180" t="s">
        <v>7632</v>
      </c>
      <c r="B4611" s="181">
        <v>3078</v>
      </c>
      <c r="C4611" s="180" t="s">
        <v>7636</v>
      </c>
      <c r="D4611" s="180" t="s">
        <v>7634</v>
      </c>
      <c r="E4611" s="180"/>
    </row>
    <row r="4612" spans="1:5" x14ac:dyDescent="0.25">
      <c r="A4612" s="180" t="s">
        <v>7632</v>
      </c>
      <c r="B4612" s="181">
        <v>3078</v>
      </c>
      <c r="C4612" s="180" t="s">
        <v>7637</v>
      </c>
      <c r="D4612" s="180" t="s">
        <v>7634</v>
      </c>
      <c r="E4612" s="180"/>
    </row>
    <row r="4613" spans="1:5" x14ac:dyDescent="0.25">
      <c r="A4613" s="180" t="s">
        <v>7632</v>
      </c>
      <c r="B4613" s="181">
        <v>3078</v>
      </c>
      <c r="C4613" s="180" t="s">
        <v>7634</v>
      </c>
      <c r="D4613" s="180"/>
      <c r="E4613" s="180"/>
    </row>
    <row r="4614" spans="1:5" x14ac:dyDescent="0.25">
      <c r="A4614" s="180" t="s">
        <v>7638</v>
      </c>
      <c r="B4614" s="181">
        <v>3079</v>
      </c>
      <c r="C4614" s="180" t="s">
        <v>7639</v>
      </c>
      <c r="D4614" s="180" t="s">
        <v>7640</v>
      </c>
      <c r="E4614" s="180"/>
    </row>
    <row r="4615" spans="1:5" x14ac:dyDescent="0.25">
      <c r="A4615" s="180" t="s">
        <v>7638</v>
      </c>
      <c r="B4615" s="181">
        <v>3079</v>
      </c>
      <c r="C4615" s="180" t="s">
        <v>7640</v>
      </c>
      <c r="D4615" s="180"/>
      <c r="E4615" s="180"/>
    </row>
    <row r="4616" spans="1:5" x14ac:dyDescent="0.25">
      <c r="A4616" s="180" t="s">
        <v>7641</v>
      </c>
      <c r="B4616" s="181">
        <v>3080</v>
      </c>
      <c r="C4616" s="180" t="s">
        <v>7642</v>
      </c>
      <c r="D4616" s="180" t="s">
        <v>7643</v>
      </c>
      <c r="E4616" s="180"/>
    </row>
    <row r="4617" spans="1:5" x14ac:dyDescent="0.25">
      <c r="A4617" s="180" t="s">
        <v>7641</v>
      </c>
      <c r="B4617" s="181">
        <v>3080</v>
      </c>
      <c r="C4617" s="180" t="s">
        <v>7644</v>
      </c>
      <c r="D4617" s="180" t="s">
        <v>7643</v>
      </c>
      <c r="E4617" s="180"/>
    </row>
    <row r="4618" spans="1:5" x14ac:dyDescent="0.25">
      <c r="A4618" s="180" t="s">
        <v>7641</v>
      </c>
      <c r="B4618" s="181">
        <v>3080</v>
      </c>
      <c r="C4618" s="180" t="s">
        <v>7645</v>
      </c>
      <c r="D4618" s="180" t="s">
        <v>7643</v>
      </c>
      <c r="E4618" s="180"/>
    </row>
    <row r="4619" spans="1:5" x14ac:dyDescent="0.25">
      <c r="A4619" s="180" t="s">
        <v>7641</v>
      </c>
      <c r="B4619" s="181">
        <v>3080</v>
      </c>
      <c r="C4619" s="180" t="s">
        <v>7643</v>
      </c>
      <c r="D4619" s="180"/>
      <c r="E4619" s="180"/>
    </row>
    <row r="4620" spans="1:5" x14ac:dyDescent="0.25">
      <c r="A4620" s="180" t="s">
        <v>7641</v>
      </c>
      <c r="B4620" s="181">
        <v>3080</v>
      </c>
      <c r="C4620" s="180" t="s">
        <v>7646</v>
      </c>
      <c r="D4620" s="180" t="s">
        <v>7643</v>
      </c>
      <c r="E4620" s="180"/>
    </row>
    <row r="4621" spans="1:5" x14ac:dyDescent="0.25">
      <c r="A4621" s="180" t="s">
        <v>7647</v>
      </c>
      <c r="B4621" s="181">
        <v>3081</v>
      </c>
      <c r="C4621" s="180" t="s">
        <v>7648</v>
      </c>
      <c r="D4621" s="180" t="s">
        <v>7649</v>
      </c>
      <c r="E4621" s="180"/>
    </row>
    <row r="4622" spans="1:5" x14ac:dyDescent="0.25">
      <c r="A4622" s="180" t="s">
        <v>7647</v>
      </c>
      <c r="B4622" s="181">
        <v>3081</v>
      </c>
      <c r="C4622" s="180" t="s">
        <v>7649</v>
      </c>
      <c r="D4622" s="180"/>
      <c r="E4622" s="180"/>
    </row>
    <row r="4623" spans="1:5" x14ac:dyDescent="0.25">
      <c r="A4623" s="180" t="s">
        <v>7650</v>
      </c>
      <c r="B4623" s="181">
        <v>3082</v>
      </c>
      <c r="C4623" s="180" t="s">
        <v>7651</v>
      </c>
      <c r="D4623" s="180"/>
      <c r="E4623" s="180"/>
    </row>
    <row r="4624" spans="1:5" x14ac:dyDescent="0.25">
      <c r="A4624" s="180" t="s">
        <v>7652</v>
      </c>
      <c r="B4624" s="181">
        <v>3083</v>
      </c>
      <c r="C4624" s="180" t="s">
        <v>7653</v>
      </c>
      <c r="D4624" s="180" t="s">
        <v>7654</v>
      </c>
      <c r="E4624" s="180"/>
    </row>
    <row r="4625" spans="1:5" x14ac:dyDescent="0.25">
      <c r="A4625" s="180" t="s">
        <v>7652</v>
      </c>
      <c r="B4625" s="181">
        <v>3083</v>
      </c>
      <c r="C4625" s="180" t="s">
        <v>7655</v>
      </c>
      <c r="D4625" s="180" t="s">
        <v>7654</v>
      </c>
      <c r="E4625" s="180"/>
    </row>
    <row r="4626" spans="1:5" x14ac:dyDescent="0.25">
      <c r="A4626" s="180" t="s">
        <v>7652</v>
      </c>
      <c r="B4626" s="181">
        <v>3083</v>
      </c>
      <c r="C4626" s="180" t="s">
        <v>7656</v>
      </c>
      <c r="D4626" s="180" t="s">
        <v>7654</v>
      </c>
      <c r="E4626" s="180"/>
    </row>
    <row r="4627" spans="1:5" x14ac:dyDescent="0.25">
      <c r="A4627" s="180" t="s">
        <v>7652</v>
      </c>
      <c r="B4627" s="181">
        <v>3083</v>
      </c>
      <c r="C4627" s="180" t="s">
        <v>7654</v>
      </c>
      <c r="D4627" s="180"/>
      <c r="E4627" s="180"/>
    </row>
    <row r="4628" spans="1:5" x14ac:dyDescent="0.25">
      <c r="A4628" s="180" t="s">
        <v>7652</v>
      </c>
      <c r="B4628" s="181">
        <v>3083</v>
      </c>
      <c r="C4628" s="180" t="s">
        <v>7657</v>
      </c>
      <c r="D4628" s="180" t="s">
        <v>7654</v>
      </c>
      <c r="E4628" s="180"/>
    </row>
    <row r="4629" spans="1:5" x14ac:dyDescent="0.25">
      <c r="A4629" s="180" t="s">
        <v>7658</v>
      </c>
      <c r="B4629" s="181">
        <v>3084</v>
      </c>
      <c r="C4629" s="180" t="s">
        <v>7659</v>
      </c>
      <c r="D4629" s="180" t="s">
        <v>7660</v>
      </c>
      <c r="E4629" s="180"/>
    </row>
    <row r="4630" spans="1:5" x14ac:dyDescent="0.25">
      <c r="A4630" s="180" t="s">
        <v>7658</v>
      </c>
      <c r="B4630" s="181">
        <v>3084</v>
      </c>
      <c r="C4630" s="180" t="s">
        <v>7660</v>
      </c>
      <c r="D4630" s="180"/>
      <c r="E4630" s="180"/>
    </row>
    <row r="4631" spans="1:5" x14ac:dyDescent="0.25">
      <c r="A4631" s="180" t="s">
        <v>7661</v>
      </c>
      <c r="B4631" s="181">
        <v>3085</v>
      </c>
      <c r="C4631" s="180" t="s">
        <v>7662</v>
      </c>
      <c r="D4631" s="180" t="s">
        <v>7663</v>
      </c>
      <c r="E4631" s="180"/>
    </row>
    <row r="4632" spans="1:5" x14ac:dyDescent="0.25">
      <c r="A4632" s="180" t="s">
        <v>7661</v>
      </c>
      <c r="B4632" s="181">
        <v>3085</v>
      </c>
      <c r="C4632" s="180" t="s">
        <v>7663</v>
      </c>
      <c r="D4632" s="180"/>
      <c r="E4632" s="180"/>
    </row>
    <row r="4633" spans="1:5" x14ac:dyDescent="0.25">
      <c r="A4633" s="180" t="s">
        <v>7661</v>
      </c>
      <c r="B4633" s="181">
        <v>3086</v>
      </c>
      <c r="C4633" s="180" t="s">
        <v>7664</v>
      </c>
      <c r="D4633" s="180"/>
      <c r="E4633" s="180"/>
    </row>
    <row r="4634" spans="1:5" x14ac:dyDescent="0.25">
      <c r="A4634" s="180" t="s">
        <v>7665</v>
      </c>
      <c r="B4634" s="181">
        <v>3087</v>
      </c>
      <c r="C4634" s="180" t="s">
        <v>7666</v>
      </c>
      <c r="D4634" s="180" t="s">
        <v>7667</v>
      </c>
      <c r="E4634" s="180"/>
    </row>
    <row r="4635" spans="1:5" x14ac:dyDescent="0.25">
      <c r="A4635" s="180" t="s">
        <v>7665</v>
      </c>
      <c r="B4635" s="181">
        <v>3087</v>
      </c>
      <c r="C4635" s="180" t="s">
        <v>7668</v>
      </c>
      <c r="D4635" s="180" t="s">
        <v>7667</v>
      </c>
      <c r="E4635" s="180"/>
    </row>
    <row r="4636" spans="1:5" x14ac:dyDescent="0.25">
      <c r="A4636" s="180" t="s">
        <v>7665</v>
      </c>
      <c r="B4636" s="181">
        <v>3087</v>
      </c>
      <c r="C4636" s="180" t="s">
        <v>7667</v>
      </c>
      <c r="D4636" s="180"/>
      <c r="E4636" s="180"/>
    </row>
    <row r="4637" spans="1:5" x14ac:dyDescent="0.25">
      <c r="A4637" s="180" t="s">
        <v>7669</v>
      </c>
      <c r="B4637" s="181">
        <v>3088</v>
      </c>
      <c r="C4637" s="180" t="s">
        <v>7670</v>
      </c>
      <c r="D4637" s="180" t="s">
        <v>7671</v>
      </c>
      <c r="E4637" s="180"/>
    </row>
    <row r="4638" spans="1:5" x14ac:dyDescent="0.25">
      <c r="A4638" s="180" t="s">
        <v>7669</v>
      </c>
      <c r="B4638" s="181">
        <v>3088</v>
      </c>
      <c r="C4638" s="180" t="s">
        <v>7671</v>
      </c>
      <c r="D4638" s="180"/>
      <c r="E4638" s="180"/>
    </row>
    <row r="4639" spans="1:5" x14ac:dyDescent="0.25">
      <c r="A4639" s="180" t="s">
        <v>7672</v>
      </c>
      <c r="B4639" s="181">
        <v>3089</v>
      </c>
      <c r="C4639" s="180" t="s">
        <v>7673</v>
      </c>
      <c r="D4639" s="180" t="s">
        <v>7674</v>
      </c>
      <c r="E4639" s="180"/>
    </row>
    <row r="4640" spans="1:5" x14ac:dyDescent="0.25">
      <c r="A4640" s="180" t="s">
        <v>7672</v>
      </c>
      <c r="B4640" s="181">
        <v>3089</v>
      </c>
      <c r="C4640" s="180" t="s">
        <v>7674</v>
      </c>
      <c r="D4640" s="180"/>
      <c r="E4640" s="180"/>
    </row>
    <row r="4641" spans="1:5" x14ac:dyDescent="0.25">
      <c r="A4641" s="180" t="s">
        <v>7675</v>
      </c>
      <c r="B4641" s="181">
        <v>3090</v>
      </c>
      <c r="C4641" s="180" t="s">
        <v>7676</v>
      </c>
      <c r="D4641" s="180" t="s">
        <v>7677</v>
      </c>
      <c r="E4641" s="180"/>
    </row>
    <row r="4642" spans="1:5" x14ac:dyDescent="0.25">
      <c r="A4642" s="180" t="s">
        <v>7675</v>
      </c>
      <c r="B4642" s="181">
        <v>3090</v>
      </c>
      <c r="C4642" s="180" t="s">
        <v>7678</v>
      </c>
      <c r="D4642" s="180" t="s">
        <v>7677</v>
      </c>
      <c r="E4642" s="180"/>
    </row>
    <row r="4643" spans="1:5" x14ac:dyDescent="0.25">
      <c r="A4643" s="180" t="s">
        <v>7675</v>
      </c>
      <c r="B4643" s="181">
        <v>3090</v>
      </c>
      <c r="C4643" s="180" t="s">
        <v>7679</v>
      </c>
      <c r="D4643" s="180" t="s">
        <v>7677</v>
      </c>
      <c r="E4643" s="180"/>
    </row>
    <row r="4644" spans="1:5" x14ac:dyDescent="0.25">
      <c r="A4644" s="180" t="s">
        <v>7675</v>
      </c>
      <c r="B4644" s="181">
        <v>3090</v>
      </c>
      <c r="C4644" s="180" t="s">
        <v>7677</v>
      </c>
      <c r="D4644" s="180"/>
      <c r="E4644" s="180"/>
    </row>
    <row r="4645" spans="1:5" x14ac:dyDescent="0.25">
      <c r="A4645" s="180" t="s">
        <v>7680</v>
      </c>
      <c r="B4645" s="181">
        <v>3091</v>
      </c>
      <c r="C4645" s="180" t="s">
        <v>7681</v>
      </c>
      <c r="D4645" s="180" t="s">
        <v>7682</v>
      </c>
      <c r="E4645" s="180"/>
    </row>
    <row r="4646" spans="1:5" x14ac:dyDescent="0.25">
      <c r="A4646" s="180" t="s">
        <v>7680</v>
      </c>
      <c r="B4646" s="181">
        <v>3091</v>
      </c>
      <c r="C4646" s="180" t="s">
        <v>7683</v>
      </c>
      <c r="D4646" s="180" t="s">
        <v>7682</v>
      </c>
      <c r="E4646" s="180"/>
    </row>
    <row r="4647" spans="1:5" x14ac:dyDescent="0.25">
      <c r="A4647" s="180" t="s">
        <v>7680</v>
      </c>
      <c r="B4647" s="181">
        <v>3091</v>
      </c>
      <c r="C4647" s="180" t="s">
        <v>7684</v>
      </c>
      <c r="D4647" s="180" t="s">
        <v>7682</v>
      </c>
      <c r="E4647" s="180"/>
    </row>
    <row r="4648" spans="1:5" x14ac:dyDescent="0.25">
      <c r="A4648" s="180" t="s">
        <v>7680</v>
      </c>
      <c r="B4648" s="181">
        <v>3091</v>
      </c>
      <c r="C4648" s="180" t="s">
        <v>7685</v>
      </c>
      <c r="D4648" s="180" t="s">
        <v>7682</v>
      </c>
      <c r="E4648" s="180"/>
    </row>
    <row r="4649" spans="1:5" x14ac:dyDescent="0.25">
      <c r="A4649" s="180" t="s">
        <v>7680</v>
      </c>
      <c r="B4649" s="181">
        <v>3091</v>
      </c>
      <c r="C4649" s="180" t="s">
        <v>7686</v>
      </c>
      <c r="D4649" s="180" t="s">
        <v>7682</v>
      </c>
      <c r="E4649" s="180"/>
    </row>
    <row r="4650" spans="1:5" x14ac:dyDescent="0.25">
      <c r="A4650" s="180" t="s">
        <v>7680</v>
      </c>
      <c r="B4650" s="181">
        <v>3091</v>
      </c>
      <c r="C4650" s="180" t="s">
        <v>7687</v>
      </c>
      <c r="D4650" s="180" t="s">
        <v>7682</v>
      </c>
      <c r="E4650" s="180"/>
    </row>
    <row r="4651" spans="1:5" x14ac:dyDescent="0.25">
      <c r="A4651" s="180" t="s">
        <v>7680</v>
      </c>
      <c r="B4651" s="181">
        <v>3091</v>
      </c>
      <c r="C4651" s="180" t="s">
        <v>7682</v>
      </c>
      <c r="D4651" s="180"/>
      <c r="E4651" s="180"/>
    </row>
    <row r="4652" spans="1:5" x14ac:dyDescent="0.25">
      <c r="A4652" s="180" t="s">
        <v>7680</v>
      </c>
      <c r="B4652" s="181">
        <v>3091</v>
      </c>
      <c r="C4652" s="180" t="s">
        <v>7688</v>
      </c>
      <c r="D4652" s="180" t="s">
        <v>7682</v>
      </c>
      <c r="E4652" s="180"/>
    </row>
    <row r="4653" spans="1:5" x14ac:dyDescent="0.25">
      <c r="A4653" s="180" t="s">
        <v>7680</v>
      </c>
      <c r="B4653" s="181">
        <v>3091</v>
      </c>
      <c r="C4653" s="180" t="s">
        <v>7689</v>
      </c>
      <c r="D4653" s="180" t="s">
        <v>7682</v>
      </c>
      <c r="E4653" s="180"/>
    </row>
    <row r="4654" spans="1:5" x14ac:dyDescent="0.25">
      <c r="A4654" s="180" t="s">
        <v>7680</v>
      </c>
      <c r="B4654" s="181">
        <v>3091</v>
      </c>
      <c r="C4654" s="180" t="s">
        <v>7690</v>
      </c>
      <c r="D4654" s="180" t="s">
        <v>7682</v>
      </c>
      <c r="E4654" s="180"/>
    </row>
    <row r="4655" spans="1:5" x14ac:dyDescent="0.25">
      <c r="A4655" s="180" t="s">
        <v>7691</v>
      </c>
      <c r="B4655" s="181">
        <v>3092</v>
      </c>
      <c r="C4655" s="180" t="s">
        <v>7692</v>
      </c>
      <c r="D4655" s="180" t="s">
        <v>7693</v>
      </c>
      <c r="E4655" s="180"/>
    </row>
    <row r="4656" spans="1:5" x14ac:dyDescent="0.25">
      <c r="A4656" s="180" t="s">
        <v>7691</v>
      </c>
      <c r="B4656" s="181">
        <v>3092</v>
      </c>
      <c r="C4656" s="180" t="s">
        <v>7694</v>
      </c>
      <c r="D4656" s="180" t="s">
        <v>7693</v>
      </c>
      <c r="E4656" s="180"/>
    </row>
    <row r="4657" spans="1:5" x14ac:dyDescent="0.25">
      <c r="A4657" s="180" t="s">
        <v>7691</v>
      </c>
      <c r="B4657" s="181">
        <v>3092</v>
      </c>
      <c r="C4657" s="180" t="s">
        <v>7693</v>
      </c>
      <c r="D4657" s="180"/>
      <c r="E4657" s="180"/>
    </row>
    <row r="4658" spans="1:5" x14ac:dyDescent="0.25">
      <c r="A4658" s="180" t="s">
        <v>7691</v>
      </c>
      <c r="B4658" s="181">
        <v>3092</v>
      </c>
      <c r="C4658" s="180" t="s">
        <v>7695</v>
      </c>
      <c r="D4658" s="180" t="s">
        <v>7693</v>
      </c>
      <c r="E4658" s="180"/>
    </row>
    <row r="4659" spans="1:5" x14ac:dyDescent="0.25">
      <c r="A4659" s="180" t="s">
        <v>7691</v>
      </c>
      <c r="B4659" s="181">
        <v>3092</v>
      </c>
      <c r="C4659" s="180" t="s">
        <v>7696</v>
      </c>
      <c r="D4659" s="180" t="s">
        <v>7693</v>
      </c>
      <c r="E4659" s="180"/>
    </row>
    <row r="4660" spans="1:5" x14ac:dyDescent="0.25">
      <c r="A4660" s="180" t="s">
        <v>7691</v>
      </c>
      <c r="B4660" s="181">
        <v>3092</v>
      </c>
      <c r="C4660" s="180" t="s">
        <v>7697</v>
      </c>
      <c r="D4660" s="180" t="s">
        <v>7693</v>
      </c>
      <c r="E4660" s="180"/>
    </row>
    <row r="4661" spans="1:5" x14ac:dyDescent="0.25">
      <c r="A4661" s="180" t="s">
        <v>7698</v>
      </c>
      <c r="B4661" s="181">
        <v>3093</v>
      </c>
      <c r="C4661" s="180" t="s">
        <v>7699</v>
      </c>
      <c r="D4661" s="180" t="s">
        <v>7700</v>
      </c>
      <c r="E4661" s="180"/>
    </row>
    <row r="4662" spans="1:5" x14ac:dyDescent="0.25">
      <c r="A4662" s="180" t="s">
        <v>7698</v>
      </c>
      <c r="B4662" s="181">
        <v>3093</v>
      </c>
      <c r="C4662" s="180" t="s">
        <v>7701</v>
      </c>
      <c r="D4662" s="180" t="s">
        <v>7700</v>
      </c>
      <c r="E4662" s="180"/>
    </row>
    <row r="4663" spans="1:5" x14ac:dyDescent="0.25">
      <c r="A4663" s="180" t="s">
        <v>7698</v>
      </c>
      <c r="B4663" s="181">
        <v>3093</v>
      </c>
      <c r="C4663" s="180" t="s">
        <v>7702</v>
      </c>
      <c r="D4663" s="180" t="s">
        <v>7700</v>
      </c>
      <c r="E4663" s="180"/>
    </row>
    <row r="4664" spans="1:5" x14ac:dyDescent="0.25">
      <c r="A4664" s="180" t="s">
        <v>7698</v>
      </c>
      <c r="B4664" s="181">
        <v>3093</v>
      </c>
      <c r="C4664" s="180" t="s">
        <v>7703</v>
      </c>
      <c r="D4664" s="180" t="s">
        <v>7700</v>
      </c>
      <c r="E4664" s="180"/>
    </row>
    <row r="4665" spans="1:5" x14ac:dyDescent="0.25">
      <c r="A4665" s="180" t="s">
        <v>7698</v>
      </c>
      <c r="B4665" s="181">
        <v>3093</v>
      </c>
      <c r="C4665" s="180" t="s">
        <v>7704</v>
      </c>
      <c r="D4665" s="180" t="s">
        <v>7700</v>
      </c>
      <c r="E4665" s="180"/>
    </row>
    <row r="4666" spans="1:5" x14ac:dyDescent="0.25">
      <c r="A4666" s="180" t="s">
        <v>7698</v>
      </c>
      <c r="B4666" s="181">
        <v>3093</v>
      </c>
      <c r="C4666" s="180" t="s">
        <v>7705</v>
      </c>
      <c r="D4666" s="180" t="s">
        <v>7700</v>
      </c>
      <c r="E4666" s="180"/>
    </row>
    <row r="4667" spans="1:5" x14ac:dyDescent="0.25">
      <c r="A4667" s="180" t="s">
        <v>7698</v>
      </c>
      <c r="B4667" s="181">
        <v>3093</v>
      </c>
      <c r="C4667" s="180" t="s">
        <v>7700</v>
      </c>
      <c r="D4667" s="180"/>
      <c r="E4667" s="180"/>
    </row>
    <row r="4668" spans="1:5" x14ac:dyDescent="0.25">
      <c r="A4668" s="180" t="s">
        <v>7706</v>
      </c>
      <c r="B4668" s="181">
        <v>3094</v>
      </c>
      <c r="C4668" s="180" t="s">
        <v>7707</v>
      </c>
      <c r="D4668" s="180" t="s">
        <v>7708</v>
      </c>
      <c r="E4668" s="180"/>
    </row>
    <row r="4669" spans="1:5" x14ac:dyDescent="0.25">
      <c r="A4669" s="180" t="s">
        <v>7706</v>
      </c>
      <c r="B4669" s="181">
        <v>3094</v>
      </c>
      <c r="C4669" s="180" t="s">
        <v>7708</v>
      </c>
      <c r="D4669" s="180"/>
      <c r="E4669" s="180"/>
    </row>
    <row r="4670" spans="1:5" x14ac:dyDescent="0.25">
      <c r="A4670" s="180" t="s">
        <v>7709</v>
      </c>
      <c r="B4670" s="181">
        <v>3095</v>
      </c>
      <c r="C4670" s="180" t="s">
        <v>7710</v>
      </c>
      <c r="D4670" s="180" t="s">
        <v>7711</v>
      </c>
      <c r="E4670" s="180"/>
    </row>
    <row r="4671" spans="1:5" x14ac:dyDescent="0.25">
      <c r="A4671" s="180" t="s">
        <v>7709</v>
      </c>
      <c r="B4671" s="181">
        <v>3095</v>
      </c>
      <c r="C4671" s="180" t="s">
        <v>7712</v>
      </c>
      <c r="D4671" s="180" t="s">
        <v>7711</v>
      </c>
      <c r="E4671" s="180"/>
    </row>
    <row r="4672" spans="1:5" x14ac:dyDescent="0.25">
      <c r="A4672" s="180" t="s">
        <v>7709</v>
      </c>
      <c r="B4672" s="181">
        <v>3095</v>
      </c>
      <c r="C4672" s="180" t="s">
        <v>7711</v>
      </c>
      <c r="D4672" s="180"/>
      <c r="E4672" s="180"/>
    </row>
    <row r="4673" spans="1:5" x14ac:dyDescent="0.25">
      <c r="A4673" s="180" t="s">
        <v>7709</v>
      </c>
      <c r="B4673" s="181">
        <v>3095</v>
      </c>
      <c r="C4673" s="180" t="s">
        <v>7713</v>
      </c>
      <c r="D4673" s="180" t="s">
        <v>7711</v>
      </c>
      <c r="E4673" s="180"/>
    </row>
    <row r="4674" spans="1:5" x14ac:dyDescent="0.25">
      <c r="A4674" s="180" t="s">
        <v>7709</v>
      </c>
      <c r="B4674" s="181">
        <v>3095</v>
      </c>
      <c r="C4674" s="180" t="s">
        <v>7714</v>
      </c>
      <c r="D4674" s="180" t="s">
        <v>7711</v>
      </c>
      <c r="E4674" s="180"/>
    </row>
    <row r="4675" spans="1:5" x14ac:dyDescent="0.25">
      <c r="A4675" s="180" t="s">
        <v>7715</v>
      </c>
      <c r="B4675" s="181">
        <v>3096</v>
      </c>
      <c r="C4675" s="180" t="s">
        <v>7716</v>
      </c>
      <c r="D4675" s="180" t="s">
        <v>7717</v>
      </c>
      <c r="E4675" s="180"/>
    </row>
    <row r="4676" spans="1:5" x14ac:dyDescent="0.25">
      <c r="A4676" s="180" t="s">
        <v>7715</v>
      </c>
      <c r="B4676" s="181">
        <v>3096</v>
      </c>
      <c r="C4676" s="180" t="s">
        <v>7718</v>
      </c>
      <c r="D4676" s="180" t="s">
        <v>7717</v>
      </c>
      <c r="E4676" s="180"/>
    </row>
    <row r="4677" spans="1:5" x14ac:dyDescent="0.25">
      <c r="A4677" s="180" t="s">
        <v>7715</v>
      </c>
      <c r="B4677" s="181">
        <v>3096</v>
      </c>
      <c r="C4677" s="180" t="s">
        <v>7719</v>
      </c>
      <c r="D4677" s="180" t="s">
        <v>7717</v>
      </c>
      <c r="E4677" s="180"/>
    </row>
    <row r="4678" spans="1:5" x14ac:dyDescent="0.25">
      <c r="A4678" s="180" t="s">
        <v>7715</v>
      </c>
      <c r="B4678" s="181">
        <v>3096</v>
      </c>
      <c r="C4678" s="180" t="s">
        <v>7720</v>
      </c>
      <c r="D4678" s="180" t="s">
        <v>7717</v>
      </c>
      <c r="E4678" s="180"/>
    </row>
    <row r="4679" spans="1:5" x14ac:dyDescent="0.25">
      <c r="A4679" s="180" t="s">
        <v>7715</v>
      </c>
      <c r="B4679" s="181">
        <v>3096</v>
      </c>
      <c r="C4679" s="180" t="s">
        <v>7717</v>
      </c>
      <c r="D4679" s="180"/>
      <c r="E4679" s="180"/>
    </row>
    <row r="4680" spans="1:5" x14ac:dyDescent="0.25">
      <c r="A4680" s="180" t="s">
        <v>7715</v>
      </c>
      <c r="B4680" s="181">
        <v>3096</v>
      </c>
      <c r="C4680" s="180" t="s">
        <v>7721</v>
      </c>
      <c r="D4680" s="180" t="s">
        <v>7717</v>
      </c>
      <c r="E4680" s="180"/>
    </row>
    <row r="4681" spans="1:5" x14ac:dyDescent="0.25">
      <c r="A4681" s="180" t="s">
        <v>7722</v>
      </c>
      <c r="B4681" s="181">
        <v>3097</v>
      </c>
      <c r="C4681" s="180" t="s">
        <v>7723</v>
      </c>
      <c r="D4681" s="180" t="s">
        <v>7724</v>
      </c>
      <c r="E4681" s="180"/>
    </row>
    <row r="4682" spans="1:5" x14ac:dyDescent="0.25">
      <c r="A4682" s="180" t="s">
        <v>7722</v>
      </c>
      <c r="B4682" s="181">
        <v>3097</v>
      </c>
      <c r="C4682" s="180" t="s">
        <v>7725</v>
      </c>
      <c r="D4682" s="180" t="s">
        <v>7724</v>
      </c>
      <c r="E4682" s="180"/>
    </row>
    <row r="4683" spans="1:5" x14ac:dyDescent="0.25">
      <c r="A4683" s="180" t="s">
        <v>7722</v>
      </c>
      <c r="B4683" s="181">
        <v>3097</v>
      </c>
      <c r="C4683" s="180" t="s">
        <v>7726</v>
      </c>
      <c r="D4683" s="180" t="s">
        <v>7724</v>
      </c>
      <c r="E4683" s="180"/>
    </row>
    <row r="4684" spans="1:5" x14ac:dyDescent="0.25">
      <c r="A4684" s="180" t="s">
        <v>7722</v>
      </c>
      <c r="B4684" s="181">
        <v>3097</v>
      </c>
      <c r="C4684" s="180" t="s">
        <v>7727</v>
      </c>
      <c r="D4684" s="180" t="s">
        <v>7724</v>
      </c>
      <c r="E4684" s="180"/>
    </row>
    <row r="4685" spans="1:5" x14ac:dyDescent="0.25">
      <c r="A4685" s="180" t="s">
        <v>7722</v>
      </c>
      <c r="B4685" s="181">
        <v>3097</v>
      </c>
      <c r="C4685" s="180" t="s">
        <v>7724</v>
      </c>
      <c r="D4685" s="180"/>
      <c r="E4685" s="180"/>
    </row>
    <row r="4686" spans="1:5" x14ac:dyDescent="0.25">
      <c r="A4686" s="180" t="s">
        <v>7728</v>
      </c>
      <c r="B4686" s="181">
        <v>3098</v>
      </c>
      <c r="C4686" s="180" t="s">
        <v>7729</v>
      </c>
      <c r="D4686" s="180" t="s">
        <v>7730</v>
      </c>
      <c r="E4686" s="180"/>
    </row>
    <row r="4687" spans="1:5" x14ac:dyDescent="0.25">
      <c r="A4687" s="180" t="s">
        <v>7728</v>
      </c>
      <c r="B4687" s="181">
        <v>3098</v>
      </c>
      <c r="C4687" s="180" t="s">
        <v>7731</v>
      </c>
      <c r="D4687" s="180" t="s">
        <v>7730</v>
      </c>
      <c r="E4687" s="180"/>
    </row>
    <row r="4688" spans="1:5" x14ac:dyDescent="0.25">
      <c r="A4688" s="180" t="s">
        <v>7728</v>
      </c>
      <c r="B4688" s="181">
        <v>3098</v>
      </c>
      <c r="C4688" s="180" t="s">
        <v>7732</v>
      </c>
      <c r="D4688" s="180" t="s">
        <v>7730</v>
      </c>
      <c r="E4688" s="180"/>
    </row>
    <row r="4689" spans="1:5" x14ac:dyDescent="0.25">
      <c r="A4689" s="180" t="s">
        <v>7728</v>
      </c>
      <c r="B4689" s="181">
        <v>3098</v>
      </c>
      <c r="C4689" s="180" t="s">
        <v>7733</v>
      </c>
      <c r="D4689" s="180" t="s">
        <v>7730</v>
      </c>
      <c r="E4689" s="180"/>
    </row>
    <row r="4690" spans="1:5" x14ac:dyDescent="0.25">
      <c r="A4690" s="180" t="s">
        <v>7728</v>
      </c>
      <c r="B4690" s="181">
        <v>3098</v>
      </c>
      <c r="C4690" s="180" t="s">
        <v>7730</v>
      </c>
      <c r="D4690" s="180"/>
      <c r="E4690" s="180"/>
    </row>
    <row r="4691" spans="1:5" x14ac:dyDescent="0.25">
      <c r="A4691" s="180" t="s">
        <v>7728</v>
      </c>
      <c r="B4691" s="181">
        <v>3098</v>
      </c>
      <c r="C4691" s="180" t="s">
        <v>7734</v>
      </c>
      <c r="D4691" s="180" t="s">
        <v>7730</v>
      </c>
      <c r="E4691" s="180"/>
    </row>
    <row r="4692" spans="1:5" x14ac:dyDescent="0.25">
      <c r="A4692" s="180" t="s">
        <v>7728</v>
      </c>
      <c r="B4692" s="181">
        <v>3098</v>
      </c>
      <c r="C4692" s="180" t="s">
        <v>7735</v>
      </c>
      <c r="D4692" s="180" t="s">
        <v>7730</v>
      </c>
      <c r="E4692" s="180"/>
    </row>
    <row r="4693" spans="1:5" x14ac:dyDescent="0.25">
      <c r="A4693" s="180" t="s">
        <v>7736</v>
      </c>
      <c r="B4693" s="181">
        <v>3099</v>
      </c>
      <c r="C4693" s="180" t="s">
        <v>7737</v>
      </c>
      <c r="D4693" s="180" t="s">
        <v>7738</v>
      </c>
      <c r="E4693" s="180"/>
    </row>
    <row r="4694" spans="1:5" x14ac:dyDescent="0.25">
      <c r="A4694" s="180" t="s">
        <v>7736</v>
      </c>
      <c r="B4694" s="181">
        <v>3099</v>
      </c>
      <c r="C4694" s="180" t="s">
        <v>7738</v>
      </c>
      <c r="D4694" s="180"/>
      <c r="E4694" s="180"/>
    </row>
    <row r="4695" spans="1:5" x14ac:dyDescent="0.25">
      <c r="A4695" s="180" t="s">
        <v>7736</v>
      </c>
      <c r="B4695" s="181">
        <v>3099</v>
      </c>
      <c r="C4695" s="180" t="s">
        <v>7739</v>
      </c>
      <c r="D4695" s="180" t="s">
        <v>7738</v>
      </c>
      <c r="E4695" s="180"/>
    </row>
    <row r="4696" spans="1:5" x14ac:dyDescent="0.25">
      <c r="A4696" s="180" t="s">
        <v>7740</v>
      </c>
      <c r="B4696" s="181">
        <v>3100</v>
      </c>
      <c r="C4696" s="180" t="s">
        <v>7741</v>
      </c>
      <c r="D4696" s="180" t="s">
        <v>7742</v>
      </c>
      <c r="E4696" s="180"/>
    </row>
    <row r="4697" spans="1:5" x14ac:dyDescent="0.25">
      <c r="A4697" s="180" t="s">
        <v>7740</v>
      </c>
      <c r="B4697" s="181">
        <v>3100</v>
      </c>
      <c r="C4697" s="180" t="s">
        <v>7742</v>
      </c>
      <c r="D4697" s="180"/>
      <c r="E4697" s="180"/>
    </row>
    <row r="4698" spans="1:5" x14ac:dyDescent="0.25">
      <c r="A4698" s="180" t="s">
        <v>7743</v>
      </c>
      <c r="B4698" s="181">
        <v>3101</v>
      </c>
      <c r="C4698" s="180" t="s">
        <v>7744</v>
      </c>
      <c r="D4698" s="180" t="s">
        <v>7745</v>
      </c>
      <c r="E4698" s="180"/>
    </row>
    <row r="4699" spans="1:5" x14ac:dyDescent="0.25">
      <c r="A4699" s="180" t="s">
        <v>7743</v>
      </c>
      <c r="B4699" s="181">
        <v>3101</v>
      </c>
      <c r="C4699" s="180" t="s">
        <v>7746</v>
      </c>
      <c r="D4699" s="180" t="s">
        <v>7745</v>
      </c>
      <c r="E4699" s="180"/>
    </row>
    <row r="4700" spans="1:5" x14ac:dyDescent="0.25">
      <c r="A4700" s="180" t="s">
        <v>7743</v>
      </c>
      <c r="B4700" s="181">
        <v>3101</v>
      </c>
      <c r="C4700" s="180" t="s">
        <v>7747</v>
      </c>
      <c r="D4700" s="180" t="s">
        <v>7745</v>
      </c>
      <c r="E4700" s="180"/>
    </row>
    <row r="4701" spans="1:5" x14ac:dyDescent="0.25">
      <c r="A4701" s="180" t="s">
        <v>7743</v>
      </c>
      <c r="B4701" s="181">
        <v>3101</v>
      </c>
      <c r="C4701" s="180" t="s">
        <v>7745</v>
      </c>
      <c r="D4701" s="180"/>
      <c r="E4701" s="180"/>
    </row>
    <row r="4702" spans="1:5" x14ac:dyDescent="0.25">
      <c r="A4702" s="180" t="s">
        <v>7748</v>
      </c>
      <c r="B4702" s="181">
        <v>3102</v>
      </c>
      <c r="C4702" s="180" t="s">
        <v>7749</v>
      </c>
      <c r="D4702" s="180" t="s">
        <v>7750</v>
      </c>
      <c r="E4702" s="180"/>
    </row>
    <row r="4703" spans="1:5" x14ac:dyDescent="0.25">
      <c r="A4703" s="180" t="s">
        <v>7748</v>
      </c>
      <c r="B4703" s="181">
        <v>3102</v>
      </c>
      <c r="C4703" s="180" t="s">
        <v>7751</v>
      </c>
      <c r="D4703" s="180" t="s">
        <v>7750</v>
      </c>
      <c r="E4703" s="180"/>
    </row>
    <row r="4704" spans="1:5" x14ac:dyDescent="0.25">
      <c r="A4704" s="180" t="s">
        <v>7748</v>
      </c>
      <c r="B4704" s="181">
        <v>3102</v>
      </c>
      <c r="C4704" s="180" t="s">
        <v>7750</v>
      </c>
      <c r="D4704" s="180"/>
      <c r="E4704" s="180"/>
    </row>
    <row r="4705" spans="1:5" x14ac:dyDescent="0.25">
      <c r="A4705" s="180" t="s">
        <v>7748</v>
      </c>
      <c r="B4705" s="181">
        <v>3102</v>
      </c>
      <c r="C4705" s="180" t="s">
        <v>7752</v>
      </c>
      <c r="D4705" s="180" t="s">
        <v>7750</v>
      </c>
      <c r="E4705" s="180"/>
    </row>
    <row r="4706" spans="1:5" x14ac:dyDescent="0.25">
      <c r="A4706" s="180" t="s">
        <v>7748</v>
      </c>
      <c r="B4706" s="181">
        <v>3102</v>
      </c>
      <c r="C4706" s="180" t="s">
        <v>7753</v>
      </c>
      <c r="D4706" s="180" t="s">
        <v>7750</v>
      </c>
      <c r="E4706" s="180"/>
    </row>
    <row r="4707" spans="1:5" x14ac:dyDescent="0.25">
      <c r="A4707" s="180" t="s">
        <v>7748</v>
      </c>
      <c r="B4707" s="181">
        <v>3102</v>
      </c>
      <c r="C4707" s="180" t="s">
        <v>7754</v>
      </c>
      <c r="D4707" s="180" t="s">
        <v>7750</v>
      </c>
      <c r="E4707" s="180"/>
    </row>
    <row r="4708" spans="1:5" x14ac:dyDescent="0.25">
      <c r="A4708" s="180" t="s">
        <v>7755</v>
      </c>
      <c r="B4708" s="181">
        <v>3103</v>
      </c>
      <c r="C4708" s="180" t="s">
        <v>7756</v>
      </c>
      <c r="D4708" s="180" t="s">
        <v>7757</v>
      </c>
      <c r="E4708" s="180"/>
    </row>
    <row r="4709" spans="1:5" x14ac:dyDescent="0.25">
      <c r="A4709" s="180" t="s">
        <v>7755</v>
      </c>
      <c r="B4709" s="181">
        <v>3103</v>
      </c>
      <c r="C4709" s="180" t="s">
        <v>7758</v>
      </c>
      <c r="D4709" s="180" t="s">
        <v>7757</v>
      </c>
      <c r="E4709" s="180"/>
    </row>
    <row r="4710" spans="1:5" x14ac:dyDescent="0.25">
      <c r="A4710" s="180" t="s">
        <v>7755</v>
      </c>
      <c r="B4710" s="181">
        <v>3103</v>
      </c>
      <c r="C4710" s="180" t="s">
        <v>7759</v>
      </c>
      <c r="D4710" s="180" t="s">
        <v>7757</v>
      </c>
      <c r="E4710" s="180"/>
    </row>
    <row r="4711" spans="1:5" x14ac:dyDescent="0.25">
      <c r="A4711" s="180" t="s">
        <v>7755</v>
      </c>
      <c r="B4711" s="181">
        <v>3103</v>
      </c>
      <c r="C4711" s="180" t="s">
        <v>7760</v>
      </c>
      <c r="D4711" s="180" t="s">
        <v>7757</v>
      </c>
      <c r="E4711" s="180"/>
    </row>
    <row r="4712" spans="1:5" x14ac:dyDescent="0.25">
      <c r="A4712" s="180" t="s">
        <v>7755</v>
      </c>
      <c r="B4712" s="181">
        <v>3103</v>
      </c>
      <c r="C4712" s="180" t="s">
        <v>7761</v>
      </c>
      <c r="D4712" s="180" t="s">
        <v>7757</v>
      </c>
      <c r="E4712" s="180"/>
    </row>
    <row r="4713" spans="1:5" x14ac:dyDescent="0.25">
      <c r="A4713" s="180" t="s">
        <v>7755</v>
      </c>
      <c r="B4713" s="181">
        <v>3103</v>
      </c>
      <c r="C4713" s="180" t="s">
        <v>7757</v>
      </c>
      <c r="D4713" s="180"/>
      <c r="E4713" s="180"/>
    </row>
    <row r="4714" spans="1:5" x14ac:dyDescent="0.25">
      <c r="A4714" s="180" t="s">
        <v>7755</v>
      </c>
      <c r="B4714" s="181">
        <v>3103</v>
      </c>
      <c r="C4714" s="180" t="s">
        <v>7762</v>
      </c>
      <c r="D4714" s="180" t="s">
        <v>7757</v>
      </c>
      <c r="E4714" s="180"/>
    </row>
    <row r="4715" spans="1:5" x14ac:dyDescent="0.25">
      <c r="A4715" s="180" t="s">
        <v>7755</v>
      </c>
      <c r="B4715" s="181">
        <v>3103</v>
      </c>
      <c r="C4715" s="180" t="s">
        <v>7763</v>
      </c>
      <c r="D4715" s="180" t="s">
        <v>7757</v>
      </c>
      <c r="E4715" s="180"/>
    </row>
    <row r="4716" spans="1:5" x14ac:dyDescent="0.25">
      <c r="A4716" s="180" t="s">
        <v>7764</v>
      </c>
      <c r="B4716" s="181">
        <v>3104</v>
      </c>
      <c r="C4716" s="180" t="s">
        <v>7765</v>
      </c>
      <c r="D4716" s="180"/>
      <c r="E4716" s="180"/>
    </row>
    <row r="4717" spans="1:5" x14ac:dyDescent="0.25">
      <c r="A4717" s="180" t="s">
        <v>7766</v>
      </c>
      <c r="B4717" s="181">
        <v>3105</v>
      </c>
      <c r="C4717" s="180" t="s">
        <v>7767</v>
      </c>
      <c r="D4717" s="180"/>
      <c r="E4717" s="180"/>
    </row>
    <row r="4718" spans="1:5" x14ac:dyDescent="0.25">
      <c r="A4718" s="180" t="s">
        <v>7766</v>
      </c>
      <c r="B4718" s="181">
        <v>3105</v>
      </c>
      <c r="C4718" s="180" t="s">
        <v>7768</v>
      </c>
      <c r="D4718" s="180" t="s">
        <v>7767</v>
      </c>
      <c r="E4718" s="180"/>
    </row>
    <row r="4719" spans="1:5" x14ac:dyDescent="0.25">
      <c r="A4719" s="180" t="s">
        <v>7766</v>
      </c>
      <c r="B4719" s="181">
        <v>3106</v>
      </c>
      <c r="C4719" s="180" t="s">
        <v>7769</v>
      </c>
      <c r="D4719" s="180"/>
      <c r="E4719" s="180"/>
    </row>
    <row r="4720" spans="1:5" x14ac:dyDescent="0.25">
      <c r="A4720" s="180" t="s">
        <v>7770</v>
      </c>
      <c r="B4720" s="181">
        <v>3107</v>
      </c>
      <c r="C4720" s="180" t="s">
        <v>7771</v>
      </c>
      <c r="D4720" s="180" t="s">
        <v>7772</v>
      </c>
      <c r="E4720" s="180"/>
    </row>
    <row r="4721" spans="1:5" x14ac:dyDescent="0.25">
      <c r="A4721" s="180" t="s">
        <v>7770</v>
      </c>
      <c r="B4721" s="181">
        <v>3107</v>
      </c>
      <c r="C4721" s="180" t="s">
        <v>7773</v>
      </c>
      <c r="D4721" s="180" t="s">
        <v>7772</v>
      </c>
      <c r="E4721" s="180"/>
    </row>
    <row r="4722" spans="1:5" x14ac:dyDescent="0.25">
      <c r="A4722" s="180" t="s">
        <v>7770</v>
      </c>
      <c r="B4722" s="181">
        <v>3107</v>
      </c>
      <c r="C4722" s="180" t="s">
        <v>7774</v>
      </c>
      <c r="D4722" s="180" t="s">
        <v>7772</v>
      </c>
      <c r="E4722" s="180"/>
    </row>
    <row r="4723" spans="1:5" x14ac:dyDescent="0.25">
      <c r="A4723" s="180" t="s">
        <v>7770</v>
      </c>
      <c r="B4723" s="181">
        <v>3107</v>
      </c>
      <c r="C4723" s="180" t="s">
        <v>7775</v>
      </c>
      <c r="D4723" s="180" t="s">
        <v>7772</v>
      </c>
      <c r="E4723" s="180"/>
    </row>
    <row r="4724" spans="1:5" x14ac:dyDescent="0.25">
      <c r="A4724" s="180" t="s">
        <v>7770</v>
      </c>
      <c r="B4724" s="181">
        <v>3107</v>
      </c>
      <c r="C4724" s="180" t="s">
        <v>7776</v>
      </c>
      <c r="D4724" s="180" t="s">
        <v>7772</v>
      </c>
      <c r="E4724" s="180"/>
    </row>
    <row r="4725" spans="1:5" x14ac:dyDescent="0.25">
      <c r="A4725" s="180" t="s">
        <v>7770</v>
      </c>
      <c r="B4725" s="181">
        <v>3107</v>
      </c>
      <c r="C4725" s="180" t="s">
        <v>7777</v>
      </c>
      <c r="D4725" s="180" t="s">
        <v>7772</v>
      </c>
      <c r="E4725" s="180"/>
    </row>
    <row r="4726" spans="1:5" x14ac:dyDescent="0.25">
      <c r="A4726" s="180" t="s">
        <v>7770</v>
      </c>
      <c r="B4726" s="181">
        <v>3107</v>
      </c>
      <c r="C4726" s="180" t="s">
        <v>7778</v>
      </c>
      <c r="D4726" s="180" t="s">
        <v>7772</v>
      </c>
      <c r="E4726" s="180"/>
    </row>
    <row r="4727" spans="1:5" x14ac:dyDescent="0.25">
      <c r="A4727" s="180" t="s">
        <v>7770</v>
      </c>
      <c r="B4727" s="181">
        <v>3107</v>
      </c>
      <c r="C4727" s="180" t="s">
        <v>7772</v>
      </c>
      <c r="D4727" s="180"/>
      <c r="E4727" s="180"/>
    </row>
    <row r="4728" spans="1:5" x14ac:dyDescent="0.25">
      <c r="A4728" s="180" t="s">
        <v>7779</v>
      </c>
      <c r="B4728" s="181">
        <v>3108</v>
      </c>
      <c r="C4728" s="180" t="s">
        <v>7780</v>
      </c>
      <c r="D4728" s="180" t="s">
        <v>7781</v>
      </c>
      <c r="E4728" s="180"/>
    </row>
    <row r="4729" spans="1:5" x14ac:dyDescent="0.25">
      <c r="A4729" s="180" t="s">
        <v>7779</v>
      </c>
      <c r="B4729" s="181">
        <v>3108</v>
      </c>
      <c r="C4729" s="180" t="s">
        <v>7782</v>
      </c>
      <c r="D4729" s="180" t="s">
        <v>7781</v>
      </c>
      <c r="E4729" s="180"/>
    </row>
    <row r="4730" spans="1:5" x14ac:dyDescent="0.25">
      <c r="A4730" s="180" t="s">
        <v>7779</v>
      </c>
      <c r="B4730" s="181">
        <v>3108</v>
      </c>
      <c r="C4730" s="180" t="s">
        <v>7783</v>
      </c>
      <c r="D4730" s="180" t="s">
        <v>7781</v>
      </c>
      <c r="E4730" s="180"/>
    </row>
    <row r="4731" spans="1:5" x14ac:dyDescent="0.25">
      <c r="A4731" s="180" t="s">
        <v>7779</v>
      </c>
      <c r="B4731" s="181">
        <v>3108</v>
      </c>
      <c r="C4731" s="180" t="s">
        <v>7781</v>
      </c>
      <c r="D4731" s="180"/>
      <c r="E4731" s="180"/>
    </row>
    <row r="4732" spans="1:5" x14ac:dyDescent="0.25">
      <c r="A4732" s="180" t="s">
        <v>7784</v>
      </c>
      <c r="B4732" s="181">
        <v>3109</v>
      </c>
      <c r="C4732" s="180" t="s">
        <v>7785</v>
      </c>
      <c r="D4732" s="180" t="s">
        <v>7786</v>
      </c>
      <c r="E4732" s="180"/>
    </row>
    <row r="4733" spans="1:5" x14ac:dyDescent="0.25">
      <c r="A4733" s="180" t="s">
        <v>7784</v>
      </c>
      <c r="B4733" s="181">
        <v>3109</v>
      </c>
      <c r="C4733" s="180" t="s">
        <v>7787</v>
      </c>
      <c r="D4733" s="180" t="s">
        <v>7786</v>
      </c>
      <c r="E4733" s="180"/>
    </row>
    <row r="4734" spans="1:5" x14ac:dyDescent="0.25">
      <c r="A4734" s="180" t="s">
        <v>7784</v>
      </c>
      <c r="B4734" s="181">
        <v>3109</v>
      </c>
      <c r="C4734" s="180" t="s">
        <v>7788</v>
      </c>
      <c r="D4734" s="180" t="s">
        <v>7786</v>
      </c>
      <c r="E4734" s="180"/>
    </row>
    <row r="4735" spans="1:5" x14ac:dyDescent="0.25">
      <c r="A4735" s="180" t="s">
        <v>7784</v>
      </c>
      <c r="B4735" s="181">
        <v>3109</v>
      </c>
      <c r="C4735" s="180" t="s">
        <v>7789</v>
      </c>
      <c r="D4735" s="180" t="s">
        <v>7786</v>
      </c>
      <c r="E4735" s="180"/>
    </row>
    <row r="4736" spans="1:5" x14ac:dyDescent="0.25">
      <c r="A4736" s="180" t="s">
        <v>7784</v>
      </c>
      <c r="B4736" s="181">
        <v>3109</v>
      </c>
      <c r="C4736" s="180" t="s">
        <v>7790</v>
      </c>
      <c r="D4736" s="180" t="s">
        <v>7786</v>
      </c>
      <c r="E4736" s="180"/>
    </row>
    <row r="4737" spans="1:5" x14ac:dyDescent="0.25">
      <c r="A4737" s="180" t="s">
        <v>7784</v>
      </c>
      <c r="B4737" s="181">
        <v>3109</v>
      </c>
      <c r="C4737" s="180" t="s">
        <v>7791</v>
      </c>
      <c r="D4737" s="180" t="s">
        <v>7786</v>
      </c>
      <c r="E4737" s="180"/>
    </row>
    <row r="4738" spans="1:5" x14ac:dyDescent="0.25">
      <c r="A4738" s="180" t="s">
        <v>7784</v>
      </c>
      <c r="B4738" s="181">
        <v>3109</v>
      </c>
      <c r="C4738" s="180" t="s">
        <v>7786</v>
      </c>
      <c r="D4738" s="180"/>
      <c r="E4738" s="180"/>
    </row>
    <row r="4739" spans="1:5" x14ac:dyDescent="0.25">
      <c r="A4739" s="180" t="s">
        <v>7784</v>
      </c>
      <c r="B4739" s="181">
        <v>3109</v>
      </c>
      <c r="C4739" s="180" t="s">
        <v>7792</v>
      </c>
      <c r="D4739" s="180" t="s">
        <v>7786</v>
      </c>
      <c r="E4739" s="180"/>
    </row>
    <row r="4740" spans="1:5" x14ac:dyDescent="0.25">
      <c r="A4740" s="180" t="s">
        <v>7793</v>
      </c>
      <c r="B4740" s="181">
        <v>3110</v>
      </c>
      <c r="C4740" s="180" t="s">
        <v>7794</v>
      </c>
      <c r="D4740" s="180" t="s">
        <v>7795</v>
      </c>
      <c r="E4740" s="180"/>
    </row>
    <row r="4741" spans="1:5" x14ac:dyDescent="0.25">
      <c r="A4741" s="180" t="s">
        <v>7793</v>
      </c>
      <c r="B4741" s="181">
        <v>3110</v>
      </c>
      <c r="C4741" s="180" t="s">
        <v>7796</v>
      </c>
      <c r="D4741" s="180" t="s">
        <v>7795</v>
      </c>
      <c r="E4741" s="180"/>
    </row>
    <row r="4742" spans="1:5" x14ac:dyDescent="0.25">
      <c r="A4742" s="180" t="s">
        <v>7793</v>
      </c>
      <c r="B4742" s="181">
        <v>3110</v>
      </c>
      <c r="C4742" s="180" t="s">
        <v>7795</v>
      </c>
      <c r="D4742" s="180"/>
      <c r="E4742" s="180"/>
    </row>
    <row r="4743" spans="1:5" x14ac:dyDescent="0.25">
      <c r="A4743" s="180" t="s">
        <v>7797</v>
      </c>
      <c r="B4743" s="181">
        <v>3111</v>
      </c>
      <c r="C4743" s="180" t="s">
        <v>7798</v>
      </c>
      <c r="D4743" s="180" t="s">
        <v>7799</v>
      </c>
      <c r="E4743" s="180"/>
    </row>
    <row r="4744" spans="1:5" x14ac:dyDescent="0.25">
      <c r="A4744" s="180" t="s">
        <v>7797</v>
      </c>
      <c r="B4744" s="181">
        <v>3111</v>
      </c>
      <c r="C4744" s="180" t="s">
        <v>7799</v>
      </c>
      <c r="D4744" s="180"/>
      <c r="E4744" s="180"/>
    </row>
    <row r="4745" spans="1:5" x14ac:dyDescent="0.25">
      <c r="A4745" s="180" t="s">
        <v>7800</v>
      </c>
      <c r="B4745" s="181">
        <v>3112</v>
      </c>
      <c r="C4745" s="180" t="s">
        <v>7801</v>
      </c>
      <c r="D4745" s="180" t="s">
        <v>7802</v>
      </c>
      <c r="E4745" s="180"/>
    </row>
    <row r="4746" spans="1:5" x14ac:dyDescent="0.25">
      <c r="A4746" s="180" t="s">
        <v>7800</v>
      </c>
      <c r="B4746" s="181">
        <v>3112</v>
      </c>
      <c r="C4746" s="180" t="s">
        <v>7803</v>
      </c>
      <c r="D4746" s="180" t="s">
        <v>7802</v>
      </c>
      <c r="E4746" s="180"/>
    </row>
    <row r="4747" spans="1:5" x14ac:dyDescent="0.25">
      <c r="A4747" s="180" t="s">
        <v>7800</v>
      </c>
      <c r="B4747" s="181">
        <v>3112</v>
      </c>
      <c r="C4747" s="180" t="s">
        <v>7802</v>
      </c>
      <c r="D4747" s="180"/>
      <c r="E4747" s="180"/>
    </row>
    <row r="4748" spans="1:5" x14ac:dyDescent="0.25">
      <c r="A4748" s="180" t="s">
        <v>7804</v>
      </c>
      <c r="B4748" s="181">
        <v>3113</v>
      </c>
      <c r="C4748" s="180" t="s">
        <v>7805</v>
      </c>
      <c r="D4748" s="180" t="s">
        <v>7806</v>
      </c>
      <c r="E4748" s="180"/>
    </row>
    <row r="4749" spans="1:5" x14ac:dyDescent="0.25">
      <c r="A4749" s="180" t="s">
        <v>7804</v>
      </c>
      <c r="B4749" s="181">
        <v>3113</v>
      </c>
      <c r="C4749" s="180" t="s">
        <v>7807</v>
      </c>
      <c r="D4749" s="180" t="s">
        <v>7806</v>
      </c>
      <c r="E4749" s="180"/>
    </row>
    <row r="4750" spans="1:5" x14ac:dyDescent="0.25">
      <c r="A4750" s="180" t="s">
        <v>7804</v>
      </c>
      <c r="B4750" s="181">
        <v>3113</v>
      </c>
      <c r="C4750" s="180" t="s">
        <v>7806</v>
      </c>
      <c r="D4750" s="180"/>
      <c r="E4750" s="180"/>
    </row>
    <row r="4751" spans="1:5" x14ac:dyDescent="0.25">
      <c r="A4751" s="180" t="s">
        <v>7808</v>
      </c>
      <c r="B4751" s="181">
        <v>3114</v>
      </c>
      <c r="C4751" s="180" t="s">
        <v>7809</v>
      </c>
      <c r="D4751" s="180" t="s">
        <v>7810</v>
      </c>
      <c r="E4751" s="180"/>
    </row>
    <row r="4752" spans="1:5" x14ac:dyDescent="0.25">
      <c r="A4752" s="180" t="s">
        <v>7808</v>
      </c>
      <c r="B4752" s="181">
        <v>3114</v>
      </c>
      <c r="C4752" s="180" t="s">
        <v>7811</v>
      </c>
      <c r="D4752" s="180" t="s">
        <v>7810</v>
      </c>
      <c r="E4752" s="180"/>
    </row>
    <row r="4753" spans="1:5" x14ac:dyDescent="0.25">
      <c r="A4753" s="180" t="s">
        <v>7808</v>
      </c>
      <c r="B4753" s="181">
        <v>3114</v>
      </c>
      <c r="C4753" s="180" t="s">
        <v>7810</v>
      </c>
      <c r="D4753" s="180"/>
      <c r="E4753" s="180"/>
    </row>
    <row r="4754" spans="1:5" x14ac:dyDescent="0.25">
      <c r="A4754" s="180" t="s">
        <v>7808</v>
      </c>
      <c r="B4754" s="181">
        <v>3115</v>
      </c>
      <c r="C4754" s="180" t="s">
        <v>7812</v>
      </c>
      <c r="D4754" s="180" t="s">
        <v>7813</v>
      </c>
      <c r="E4754" s="180"/>
    </row>
    <row r="4755" spans="1:5" x14ac:dyDescent="0.25">
      <c r="A4755" s="180" t="s">
        <v>7808</v>
      </c>
      <c r="B4755" s="181">
        <v>3115</v>
      </c>
      <c r="C4755" s="180" t="s">
        <v>7814</v>
      </c>
      <c r="D4755" s="180" t="s">
        <v>7813</v>
      </c>
      <c r="E4755" s="180"/>
    </row>
    <row r="4756" spans="1:5" x14ac:dyDescent="0.25">
      <c r="A4756" s="180" t="s">
        <v>7808</v>
      </c>
      <c r="B4756" s="181">
        <v>3115</v>
      </c>
      <c r="C4756" s="180" t="s">
        <v>7813</v>
      </c>
      <c r="D4756" s="180"/>
      <c r="E4756" s="180"/>
    </row>
    <row r="4757" spans="1:5" x14ac:dyDescent="0.25">
      <c r="A4757" s="180" t="s">
        <v>7808</v>
      </c>
      <c r="B4757" s="181">
        <v>3116</v>
      </c>
      <c r="C4757" s="180" t="s">
        <v>7815</v>
      </c>
      <c r="D4757" s="180" t="s">
        <v>7816</v>
      </c>
      <c r="E4757" s="180"/>
    </row>
    <row r="4758" spans="1:5" x14ac:dyDescent="0.25">
      <c r="A4758" s="180" t="s">
        <v>7808</v>
      </c>
      <c r="B4758" s="181">
        <v>3116</v>
      </c>
      <c r="C4758" s="180" t="s">
        <v>7817</v>
      </c>
      <c r="D4758" s="180" t="s">
        <v>7816</v>
      </c>
      <c r="E4758" s="180"/>
    </row>
    <row r="4759" spans="1:5" x14ac:dyDescent="0.25">
      <c r="A4759" s="180" t="s">
        <v>7808</v>
      </c>
      <c r="B4759" s="181">
        <v>3116</v>
      </c>
      <c r="C4759" s="180" t="s">
        <v>7818</v>
      </c>
      <c r="D4759" s="180" t="s">
        <v>7816</v>
      </c>
      <c r="E4759" s="180"/>
    </row>
    <row r="4760" spans="1:5" x14ac:dyDescent="0.25">
      <c r="A4760" s="180" t="s">
        <v>7808</v>
      </c>
      <c r="B4760" s="181">
        <v>3116</v>
      </c>
      <c r="C4760" s="180" t="s">
        <v>7819</v>
      </c>
      <c r="D4760" s="180" t="s">
        <v>7816</v>
      </c>
      <c r="E4760" s="180"/>
    </row>
    <row r="4761" spans="1:5" x14ac:dyDescent="0.25">
      <c r="A4761" s="180" t="s">
        <v>7808</v>
      </c>
      <c r="B4761" s="181">
        <v>3116</v>
      </c>
      <c r="C4761" s="180" t="s">
        <v>7816</v>
      </c>
      <c r="D4761" s="180"/>
      <c r="E4761" s="180"/>
    </row>
    <row r="4762" spans="1:5" x14ac:dyDescent="0.25">
      <c r="A4762" s="180" t="s">
        <v>7820</v>
      </c>
      <c r="B4762" s="181">
        <v>3117</v>
      </c>
      <c r="C4762" s="180" t="s">
        <v>7821</v>
      </c>
      <c r="D4762" s="180" t="s">
        <v>7822</v>
      </c>
      <c r="E4762" s="180"/>
    </row>
    <row r="4763" spans="1:5" x14ac:dyDescent="0.25">
      <c r="A4763" s="180" t="s">
        <v>7820</v>
      </c>
      <c r="B4763" s="181">
        <v>3117</v>
      </c>
      <c r="C4763" s="180" t="s">
        <v>7823</v>
      </c>
      <c r="D4763" s="180" t="s">
        <v>7822</v>
      </c>
      <c r="E4763" s="180"/>
    </row>
    <row r="4764" spans="1:5" x14ac:dyDescent="0.25">
      <c r="A4764" s="180" t="s">
        <v>7820</v>
      </c>
      <c r="B4764" s="181">
        <v>3117</v>
      </c>
      <c r="C4764" s="180" t="s">
        <v>7824</v>
      </c>
      <c r="D4764" s="180" t="s">
        <v>7822</v>
      </c>
      <c r="E4764" s="180"/>
    </row>
    <row r="4765" spans="1:5" x14ac:dyDescent="0.25">
      <c r="A4765" s="180" t="s">
        <v>7820</v>
      </c>
      <c r="B4765" s="181">
        <v>3117</v>
      </c>
      <c r="C4765" s="180" t="s">
        <v>7822</v>
      </c>
      <c r="D4765" s="180"/>
      <c r="E4765" s="180"/>
    </row>
    <row r="4766" spans="1:5" x14ac:dyDescent="0.25">
      <c r="A4766" s="180" t="s">
        <v>7825</v>
      </c>
      <c r="B4766" s="181">
        <v>3118</v>
      </c>
      <c r="C4766" s="180" t="s">
        <v>7826</v>
      </c>
      <c r="D4766" s="180" t="s">
        <v>7827</v>
      </c>
      <c r="E4766" s="180"/>
    </row>
    <row r="4767" spans="1:5" x14ac:dyDescent="0.25">
      <c r="A4767" s="180" t="s">
        <v>7825</v>
      </c>
      <c r="B4767" s="181">
        <v>3118</v>
      </c>
      <c r="C4767" s="180" t="s">
        <v>7827</v>
      </c>
      <c r="D4767" s="180"/>
      <c r="E4767" s="180"/>
    </row>
    <row r="4768" spans="1:5" x14ac:dyDescent="0.25">
      <c r="A4768" s="180" t="s">
        <v>7828</v>
      </c>
      <c r="B4768" s="181">
        <v>3119</v>
      </c>
      <c r="C4768" s="180" t="s">
        <v>7829</v>
      </c>
      <c r="D4768" s="180" t="s">
        <v>7830</v>
      </c>
      <c r="E4768" s="180"/>
    </row>
    <row r="4769" spans="1:5" x14ac:dyDescent="0.25">
      <c r="A4769" s="180" t="s">
        <v>7828</v>
      </c>
      <c r="B4769" s="181">
        <v>3119</v>
      </c>
      <c r="C4769" s="180" t="s">
        <v>7830</v>
      </c>
      <c r="D4769" s="180"/>
      <c r="E4769" s="180"/>
    </row>
    <row r="4770" spans="1:5" x14ac:dyDescent="0.25">
      <c r="A4770" s="180" t="s">
        <v>7831</v>
      </c>
      <c r="B4770" s="181">
        <v>3120</v>
      </c>
      <c r="C4770" s="180" t="s">
        <v>7832</v>
      </c>
      <c r="D4770" s="180" t="s">
        <v>7833</v>
      </c>
      <c r="E4770" s="180"/>
    </row>
    <row r="4771" spans="1:5" x14ac:dyDescent="0.25">
      <c r="A4771" s="180" t="s">
        <v>7831</v>
      </c>
      <c r="B4771" s="181">
        <v>3120</v>
      </c>
      <c r="C4771" s="180" t="s">
        <v>7833</v>
      </c>
      <c r="D4771" s="180"/>
      <c r="E4771" s="180"/>
    </row>
    <row r="4772" spans="1:5" x14ac:dyDescent="0.25">
      <c r="A4772" s="180" t="s">
        <v>7831</v>
      </c>
      <c r="B4772" s="181">
        <v>3121</v>
      </c>
      <c r="C4772" s="180" t="s">
        <v>7834</v>
      </c>
      <c r="D4772" s="180" t="s">
        <v>7835</v>
      </c>
      <c r="E4772" s="180"/>
    </row>
    <row r="4773" spans="1:5" x14ac:dyDescent="0.25">
      <c r="A4773" s="180" t="s">
        <v>7831</v>
      </c>
      <c r="B4773" s="181">
        <v>3121</v>
      </c>
      <c r="C4773" s="180" t="s">
        <v>7836</v>
      </c>
      <c r="D4773" s="180" t="s">
        <v>7835</v>
      </c>
      <c r="E4773" s="180"/>
    </row>
    <row r="4774" spans="1:5" x14ac:dyDescent="0.25">
      <c r="A4774" s="180" t="s">
        <v>7831</v>
      </c>
      <c r="B4774" s="181">
        <v>3121</v>
      </c>
      <c r="C4774" s="180" t="s">
        <v>7835</v>
      </c>
      <c r="D4774" s="180"/>
      <c r="E4774" s="180"/>
    </row>
    <row r="4775" spans="1:5" x14ac:dyDescent="0.25">
      <c r="A4775" s="180" t="s">
        <v>7837</v>
      </c>
      <c r="B4775" s="181">
        <v>3122</v>
      </c>
      <c r="C4775" s="180" t="s">
        <v>7838</v>
      </c>
      <c r="D4775" s="180" t="s">
        <v>7839</v>
      </c>
      <c r="E4775" s="180"/>
    </row>
    <row r="4776" spans="1:5" x14ac:dyDescent="0.25">
      <c r="A4776" s="180" t="s">
        <v>7837</v>
      </c>
      <c r="B4776" s="181">
        <v>3122</v>
      </c>
      <c r="C4776" s="180" t="s">
        <v>7839</v>
      </c>
      <c r="D4776" s="180"/>
      <c r="E4776" s="180"/>
    </row>
    <row r="4777" spans="1:5" x14ac:dyDescent="0.25">
      <c r="A4777" s="180" t="s">
        <v>7837</v>
      </c>
      <c r="B4777" s="181">
        <v>3123</v>
      </c>
      <c r="C4777" s="180" t="s">
        <v>7840</v>
      </c>
      <c r="D4777" s="180" t="s">
        <v>7841</v>
      </c>
      <c r="E4777" s="180"/>
    </row>
    <row r="4778" spans="1:5" x14ac:dyDescent="0.25">
      <c r="A4778" s="180" t="s">
        <v>7837</v>
      </c>
      <c r="B4778" s="181">
        <v>3123</v>
      </c>
      <c r="C4778" s="180" t="s">
        <v>7841</v>
      </c>
      <c r="D4778" s="180"/>
      <c r="E4778" s="180"/>
    </row>
    <row r="4779" spans="1:5" x14ac:dyDescent="0.25">
      <c r="A4779" s="180" t="s">
        <v>7842</v>
      </c>
      <c r="B4779" s="181">
        <v>3124</v>
      </c>
      <c r="C4779" s="180" t="s">
        <v>7843</v>
      </c>
      <c r="D4779" s="180" t="s">
        <v>7844</v>
      </c>
      <c r="E4779" s="180"/>
    </row>
    <row r="4780" spans="1:5" x14ac:dyDescent="0.25">
      <c r="A4780" s="180" t="s">
        <v>7842</v>
      </c>
      <c r="B4780" s="181">
        <v>3124</v>
      </c>
      <c r="C4780" s="180" t="s">
        <v>7845</v>
      </c>
      <c r="D4780" s="180" t="s">
        <v>7844</v>
      </c>
      <c r="E4780" s="180"/>
    </row>
    <row r="4781" spans="1:5" x14ac:dyDescent="0.25">
      <c r="A4781" s="180" t="s">
        <v>7842</v>
      </c>
      <c r="B4781" s="181">
        <v>3124</v>
      </c>
      <c r="C4781" s="180" t="s">
        <v>7846</v>
      </c>
      <c r="D4781" s="180" t="s">
        <v>7844</v>
      </c>
      <c r="E4781" s="180"/>
    </row>
    <row r="4782" spans="1:5" x14ac:dyDescent="0.25">
      <c r="A4782" s="180" t="s">
        <v>7842</v>
      </c>
      <c r="B4782" s="181">
        <v>3124</v>
      </c>
      <c r="C4782" s="180" t="s">
        <v>7847</v>
      </c>
      <c r="D4782" s="180" t="s">
        <v>7844</v>
      </c>
      <c r="E4782" s="180"/>
    </row>
    <row r="4783" spans="1:5" x14ac:dyDescent="0.25">
      <c r="A4783" s="180" t="s">
        <v>7842</v>
      </c>
      <c r="B4783" s="181">
        <v>3124</v>
      </c>
      <c r="C4783" s="180" t="s">
        <v>7848</v>
      </c>
      <c r="D4783" s="180" t="s">
        <v>7844</v>
      </c>
      <c r="E4783" s="180"/>
    </row>
    <row r="4784" spans="1:5" x14ac:dyDescent="0.25">
      <c r="A4784" s="180" t="s">
        <v>7842</v>
      </c>
      <c r="B4784" s="181">
        <v>3124</v>
      </c>
      <c r="C4784" s="180" t="s">
        <v>7849</v>
      </c>
      <c r="D4784" s="180" t="s">
        <v>7844</v>
      </c>
      <c r="E4784" s="180"/>
    </row>
    <row r="4785" spans="1:5" x14ac:dyDescent="0.25">
      <c r="A4785" s="180" t="s">
        <v>7842</v>
      </c>
      <c r="B4785" s="181">
        <v>3124</v>
      </c>
      <c r="C4785" s="180" t="s">
        <v>7844</v>
      </c>
      <c r="D4785" s="180"/>
      <c r="E4785" s="180"/>
    </row>
    <row r="4786" spans="1:5" x14ac:dyDescent="0.25">
      <c r="A4786" s="180" t="s">
        <v>7850</v>
      </c>
      <c r="B4786" s="181">
        <v>3125</v>
      </c>
      <c r="C4786" s="180" t="s">
        <v>7851</v>
      </c>
      <c r="D4786" s="180"/>
      <c r="E4786" s="180"/>
    </row>
    <row r="4787" spans="1:5" x14ac:dyDescent="0.25">
      <c r="A4787" s="180" t="s">
        <v>7850</v>
      </c>
      <c r="B4787" s="181">
        <v>3125</v>
      </c>
      <c r="C4787" s="180" t="s">
        <v>7852</v>
      </c>
      <c r="D4787" s="180" t="s">
        <v>7851</v>
      </c>
      <c r="E4787" s="180"/>
    </row>
    <row r="4788" spans="1:5" x14ac:dyDescent="0.25">
      <c r="A4788" s="180" t="s">
        <v>7853</v>
      </c>
      <c r="B4788" s="181">
        <v>3126</v>
      </c>
      <c r="C4788" s="180" t="s">
        <v>7854</v>
      </c>
      <c r="D4788" s="180"/>
      <c r="E4788" s="180"/>
    </row>
    <row r="4789" spans="1:5" x14ac:dyDescent="0.25">
      <c r="A4789" s="180" t="s">
        <v>7853</v>
      </c>
      <c r="B4789" s="181">
        <v>3126</v>
      </c>
      <c r="C4789" s="180" t="s">
        <v>7855</v>
      </c>
      <c r="D4789" s="180" t="s">
        <v>7854</v>
      </c>
      <c r="E4789" s="180"/>
    </row>
    <row r="4790" spans="1:5" x14ac:dyDescent="0.25">
      <c r="A4790" s="180" t="s">
        <v>7853</v>
      </c>
      <c r="B4790" s="181">
        <v>3126</v>
      </c>
      <c r="C4790" s="180" t="s">
        <v>7856</v>
      </c>
      <c r="D4790" s="180" t="s">
        <v>7854</v>
      </c>
      <c r="E4790" s="180"/>
    </row>
    <row r="4791" spans="1:5" x14ac:dyDescent="0.25">
      <c r="A4791" s="180" t="s">
        <v>7853</v>
      </c>
      <c r="B4791" s="181">
        <v>3126</v>
      </c>
      <c r="C4791" s="180" t="s">
        <v>7857</v>
      </c>
      <c r="D4791" s="180" t="s">
        <v>7854</v>
      </c>
      <c r="E4791" s="180"/>
    </row>
    <row r="4792" spans="1:5" x14ac:dyDescent="0.25">
      <c r="A4792" s="180" t="s">
        <v>7858</v>
      </c>
      <c r="B4792" s="181">
        <v>3127</v>
      </c>
      <c r="C4792" s="180" t="s">
        <v>7859</v>
      </c>
      <c r="D4792" s="180"/>
      <c r="E4792" s="180"/>
    </row>
    <row r="4793" spans="1:5" x14ac:dyDescent="0.25">
      <c r="A4793" s="180" t="s">
        <v>7858</v>
      </c>
      <c r="B4793" s="181">
        <v>3127</v>
      </c>
      <c r="C4793" s="180" t="s">
        <v>7860</v>
      </c>
      <c r="D4793" s="180" t="s">
        <v>7859</v>
      </c>
      <c r="E4793" s="180"/>
    </row>
    <row r="4794" spans="1:5" x14ac:dyDescent="0.25">
      <c r="A4794" s="180" t="s">
        <v>7858</v>
      </c>
      <c r="B4794" s="181">
        <v>3127</v>
      </c>
      <c r="C4794" s="180" t="s">
        <v>7861</v>
      </c>
      <c r="D4794" s="180" t="s">
        <v>7859</v>
      </c>
      <c r="E4794" s="180"/>
    </row>
    <row r="4795" spans="1:5" x14ac:dyDescent="0.25">
      <c r="A4795" s="180" t="s">
        <v>7862</v>
      </c>
      <c r="B4795" s="181">
        <v>3128</v>
      </c>
      <c r="C4795" s="180" t="s">
        <v>7863</v>
      </c>
      <c r="D4795" s="180"/>
      <c r="E4795" s="180"/>
    </row>
    <row r="4796" spans="1:5" x14ac:dyDescent="0.25">
      <c r="A4796" s="180" t="s">
        <v>7862</v>
      </c>
      <c r="B4796" s="181">
        <v>3128</v>
      </c>
      <c r="C4796" s="180" t="s">
        <v>7864</v>
      </c>
      <c r="D4796" s="180" t="s">
        <v>7863</v>
      </c>
      <c r="E4796" s="180"/>
    </row>
    <row r="4797" spans="1:5" x14ac:dyDescent="0.25">
      <c r="A4797" s="180" t="s">
        <v>7865</v>
      </c>
      <c r="B4797" s="181">
        <v>3129</v>
      </c>
      <c r="C4797" s="180" t="s">
        <v>7866</v>
      </c>
      <c r="D4797" s="180"/>
      <c r="E4797" s="180"/>
    </row>
    <row r="4798" spans="1:5" x14ac:dyDescent="0.25">
      <c r="A4798" s="180" t="s">
        <v>7865</v>
      </c>
      <c r="B4798" s="181">
        <v>3129</v>
      </c>
      <c r="C4798" s="180" t="s">
        <v>7867</v>
      </c>
      <c r="D4798" s="180" t="s">
        <v>7866</v>
      </c>
      <c r="E4798" s="180"/>
    </row>
    <row r="4799" spans="1:5" x14ac:dyDescent="0.25">
      <c r="A4799" s="180" t="s">
        <v>7865</v>
      </c>
      <c r="B4799" s="181">
        <v>3129</v>
      </c>
      <c r="C4799" s="180" t="s">
        <v>7868</v>
      </c>
      <c r="D4799" s="180" t="s">
        <v>7866</v>
      </c>
      <c r="E4799" s="180"/>
    </row>
    <row r="4800" spans="1:5" x14ac:dyDescent="0.25">
      <c r="A4800" s="180" t="s">
        <v>7865</v>
      </c>
      <c r="B4800" s="181">
        <v>3129</v>
      </c>
      <c r="C4800" s="180" t="s">
        <v>7869</v>
      </c>
      <c r="D4800" s="180" t="s">
        <v>7866</v>
      </c>
      <c r="E4800" s="180"/>
    </row>
    <row r="4801" spans="1:5" x14ac:dyDescent="0.25">
      <c r="A4801" s="180" t="s">
        <v>7870</v>
      </c>
      <c r="B4801" s="181">
        <v>3130</v>
      </c>
      <c r="C4801" s="180" t="s">
        <v>7871</v>
      </c>
      <c r="D4801" s="180" t="s">
        <v>7872</v>
      </c>
      <c r="E4801" s="180"/>
    </row>
    <row r="4802" spans="1:5" x14ac:dyDescent="0.25">
      <c r="A4802" s="180" t="s">
        <v>7870</v>
      </c>
      <c r="B4802" s="181">
        <v>3130</v>
      </c>
      <c r="C4802" s="180" t="s">
        <v>7873</v>
      </c>
      <c r="D4802" s="180" t="s">
        <v>7872</v>
      </c>
      <c r="E4802" s="180"/>
    </row>
    <row r="4803" spans="1:5" x14ac:dyDescent="0.25">
      <c r="A4803" s="180" t="s">
        <v>7870</v>
      </c>
      <c r="B4803" s="181">
        <v>3130</v>
      </c>
      <c r="C4803" s="180" t="s">
        <v>7872</v>
      </c>
      <c r="D4803" s="180"/>
      <c r="E4803" s="180"/>
    </row>
    <row r="4804" spans="1:5" x14ac:dyDescent="0.25">
      <c r="A4804" s="180" t="s">
        <v>7874</v>
      </c>
      <c r="B4804" s="181">
        <v>3131</v>
      </c>
      <c r="C4804" s="180" t="s">
        <v>7875</v>
      </c>
      <c r="D4804" s="180" t="s">
        <v>7876</v>
      </c>
      <c r="E4804" s="180"/>
    </row>
    <row r="4805" spans="1:5" x14ac:dyDescent="0.25">
      <c r="A4805" s="180" t="s">
        <v>7874</v>
      </c>
      <c r="B4805" s="181">
        <v>3131</v>
      </c>
      <c r="C4805" s="180" t="s">
        <v>7876</v>
      </c>
      <c r="D4805" s="180"/>
      <c r="E4805" s="180"/>
    </row>
    <row r="4806" spans="1:5" x14ac:dyDescent="0.25">
      <c r="A4806" s="180" t="s">
        <v>7874</v>
      </c>
      <c r="B4806" s="181">
        <v>3131</v>
      </c>
      <c r="C4806" s="180" t="s">
        <v>7877</v>
      </c>
      <c r="D4806" s="180" t="s">
        <v>7876</v>
      </c>
      <c r="E4806" s="180"/>
    </row>
    <row r="4807" spans="1:5" x14ac:dyDescent="0.25">
      <c r="A4807" s="180" t="s">
        <v>7878</v>
      </c>
      <c r="B4807" s="181">
        <v>3132</v>
      </c>
      <c r="C4807" s="180" t="s">
        <v>7879</v>
      </c>
      <c r="D4807" s="180" t="s">
        <v>7880</v>
      </c>
      <c r="E4807" s="180"/>
    </row>
    <row r="4808" spans="1:5" x14ac:dyDescent="0.25">
      <c r="A4808" s="180" t="s">
        <v>7878</v>
      </c>
      <c r="B4808" s="181">
        <v>3132</v>
      </c>
      <c r="C4808" s="180" t="s">
        <v>7880</v>
      </c>
      <c r="D4808" s="180"/>
      <c r="E4808" s="180"/>
    </row>
    <row r="4809" spans="1:5" x14ac:dyDescent="0.25">
      <c r="A4809" s="180" t="s">
        <v>7878</v>
      </c>
      <c r="B4809" s="181">
        <v>3132</v>
      </c>
      <c r="C4809" s="180" t="s">
        <v>7881</v>
      </c>
      <c r="D4809" s="180" t="s">
        <v>7880</v>
      </c>
      <c r="E4809" s="180"/>
    </row>
    <row r="4810" spans="1:5" x14ac:dyDescent="0.25">
      <c r="A4810" s="180" t="s">
        <v>7878</v>
      </c>
      <c r="B4810" s="181">
        <v>3132</v>
      </c>
      <c r="C4810" s="180" t="s">
        <v>7882</v>
      </c>
      <c r="D4810" s="180" t="s">
        <v>7880</v>
      </c>
      <c r="E4810" s="180"/>
    </row>
    <row r="4811" spans="1:5" x14ac:dyDescent="0.25">
      <c r="A4811" s="180" t="s">
        <v>7878</v>
      </c>
      <c r="B4811" s="181">
        <v>3132</v>
      </c>
      <c r="C4811" s="180" t="s">
        <v>7883</v>
      </c>
      <c r="D4811" s="180" t="s">
        <v>7880</v>
      </c>
      <c r="E4811" s="180"/>
    </row>
    <row r="4812" spans="1:5" x14ac:dyDescent="0.25">
      <c r="A4812" s="180" t="s">
        <v>7884</v>
      </c>
      <c r="B4812" s="181">
        <v>3133</v>
      </c>
      <c r="C4812" s="180" t="s">
        <v>7885</v>
      </c>
      <c r="D4812" s="180"/>
      <c r="E4812" s="180"/>
    </row>
    <row r="4813" spans="1:5" x14ac:dyDescent="0.25">
      <c r="A4813" s="180" t="s">
        <v>7884</v>
      </c>
      <c r="B4813" s="181">
        <v>3133</v>
      </c>
      <c r="C4813" s="180" t="s">
        <v>7886</v>
      </c>
      <c r="D4813" s="180" t="s">
        <v>7885</v>
      </c>
      <c r="E4813" s="180"/>
    </row>
    <row r="4814" spans="1:5" x14ac:dyDescent="0.25">
      <c r="A4814" s="180" t="s">
        <v>7884</v>
      </c>
      <c r="B4814" s="181">
        <v>3133</v>
      </c>
      <c r="C4814" s="180" t="s">
        <v>7887</v>
      </c>
      <c r="D4814" s="180" t="s">
        <v>7885</v>
      </c>
      <c r="E4814" s="180"/>
    </row>
    <row r="4815" spans="1:5" x14ac:dyDescent="0.25">
      <c r="A4815" s="180" t="s">
        <v>7888</v>
      </c>
      <c r="B4815" s="181">
        <v>3134</v>
      </c>
      <c r="C4815" s="180" t="s">
        <v>7889</v>
      </c>
      <c r="D4815" s="180"/>
      <c r="E4815" s="180"/>
    </row>
    <row r="4816" spans="1:5" x14ac:dyDescent="0.25">
      <c r="A4816" s="180" t="s">
        <v>7888</v>
      </c>
      <c r="B4816" s="181">
        <v>3134</v>
      </c>
      <c r="C4816" s="180" t="s">
        <v>7890</v>
      </c>
      <c r="D4816" s="180" t="s">
        <v>7889</v>
      </c>
      <c r="E4816" s="180"/>
    </row>
    <row r="4817" spans="1:5" x14ac:dyDescent="0.25">
      <c r="A4817" s="180" t="s">
        <v>7891</v>
      </c>
      <c r="B4817" s="181">
        <v>3135</v>
      </c>
      <c r="C4817" s="180" t="s">
        <v>7892</v>
      </c>
      <c r="D4817" s="180" t="s">
        <v>7893</v>
      </c>
      <c r="E4817" s="180"/>
    </row>
    <row r="4818" spans="1:5" x14ac:dyDescent="0.25">
      <c r="A4818" s="180" t="s">
        <v>7891</v>
      </c>
      <c r="B4818" s="181">
        <v>3135</v>
      </c>
      <c r="C4818" s="180" t="s">
        <v>7893</v>
      </c>
      <c r="D4818" s="180"/>
      <c r="E4818" s="180"/>
    </row>
    <row r="4819" spans="1:5" x14ac:dyDescent="0.25">
      <c r="A4819" s="180" t="s">
        <v>7891</v>
      </c>
      <c r="B4819" s="181">
        <v>3135</v>
      </c>
      <c r="C4819" s="180" t="s">
        <v>7894</v>
      </c>
      <c r="D4819" s="180" t="s">
        <v>7893</v>
      </c>
      <c r="E4819" s="180"/>
    </row>
    <row r="4820" spans="1:5" x14ac:dyDescent="0.25">
      <c r="A4820" s="180" t="s">
        <v>7895</v>
      </c>
      <c r="B4820" s="181">
        <v>3136</v>
      </c>
      <c r="C4820" s="180" t="s">
        <v>7896</v>
      </c>
      <c r="D4820" s="180"/>
      <c r="E4820" s="180"/>
    </row>
    <row r="4821" spans="1:5" x14ac:dyDescent="0.25">
      <c r="A4821" s="180" t="s">
        <v>7895</v>
      </c>
      <c r="B4821" s="181">
        <v>3136</v>
      </c>
      <c r="C4821" s="180" t="s">
        <v>7897</v>
      </c>
      <c r="D4821" s="180" t="s">
        <v>7896</v>
      </c>
      <c r="E4821" s="180"/>
    </row>
    <row r="4822" spans="1:5" x14ac:dyDescent="0.25">
      <c r="A4822" s="180" t="s">
        <v>7898</v>
      </c>
      <c r="B4822" s="181">
        <v>3137</v>
      </c>
      <c r="C4822" s="180" t="s">
        <v>7899</v>
      </c>
      <c r="D4822" s="180"/>
      <c r="E4822" s="180"/>
    </row>
    <row r="4823" spans="1:5" x14ac:dyDescent="0.25">
      <c r="A4823" s="180" t="s">
        <v>7898</v>
      </c>
      <c r="B4823" s="181">
        <v>3137</v>
      </c>
      <c r="C4823" s="180" t="s">
        <v>7900</v>
      </c>
      <c r="D4823" s="180" t="s">
        <v>7899</v>
      </c>
      <c r="E4823" s="180"/>
    </row>
    <row r="4824" spans="1:5" x14ac:dyDescent="0.25">
      <c r="A4824" s="180" t="s">
        <v>7898</v>
      </c>
      <c r="B4824" s="181">
        <v>3137</v>
      </c>
      <c r="C4824" s="180" t="s">
        <v>7901</v>
      </c>
      <c r="D4824" s="180" t="s">
        <v>7899</v>
      </c>
      <c r="E4824" s="180"/>
    </row>
    <row r="4825" spans="1:5" x14ac:dyDescent="0.25">
      <c r="A4825" s="180" t="s">
        <v>7898</v>
      </c>
      <c r="B4825" s="181">
        <v>3137</v>
      </c>
      <c r="C4825" s="180" t="s">
        <v>7902</v>
      </c>
      <c r="D4825" s="180" t="s">
        <v>7899</v>
      </c>
      <c r="E4825" s="180"/>
    </row>
    <row r="4826" spans="1:5" x14ac:dyDescent="0.25">
      <c r="A4826" s="180" t="s">
        <v>7898</v>
      </c>
      <c r="B4826" s="181">
        <v>3137</v>
      </c>
      <c r="C4826" s="180" t="s">
        <v>7903</v>
      </c>
      <c r="D4826" s="180" t="s">
        <v>7899</v>
      </c>
      <c r="E4826" s="180"/>
    </row>
    <row r="4827" spans="1:5" x14ac:dyDescent="0.25">
      <c r="A4827" s="180" t="s">
        <v>7904</v>
      </c>
      <c r="B4827" s="181">
        <v>3138</v>
      </c>
      <c r="C4827" s="180" t="s">
        <v>7905</v>
      </c>
      <c r="D4827" s="180" t="s">
        <v>7906</v>
      </c>
      <c r="E4827" s="180"/>
    </row>
    <row r="4828" spans="1:5" x14ac:dyDescent="0.25">
      <c r="A4828" s="180" t="s">
        <v>7904</v>
      </c>
      <c r="B4828" s="181">
        <v>3138</v>
      </c>
      <c r="C4828" s="180" t="s">
        <v>7907</v>
      </c>
      <c r="D4828" s="180" t="s">
        <v>7906</v>
      </c>
      <c r="E4828" s="180"/>
    </row>
    <row r="4829" spans="1:5" x14ac:dyDescent="0.25">
      <c r="A4829" s="180" t="s">
        <v>7904</v>
      </c>
      <c r="B4829" s="181">
        <v>3138</v>
      </c>
      <c r="C4829" s="180" t="s">
        <v>7906</v>
      </c>
      <c r="D4829" s="180"/>
      <c r="E4829" s="180"/>
    </row>
    <row r="4830" spans="1:5" x14ac:dyDescent="0.25">
      <c r="A4830" s="180" t="s">
        <v>7908</v>
      </c>
      <c r="B4830" s="181">
        <v>3139</v>
      </c>
      <c r="C4830" s="180" t="s">
        <v>7909</v>
      </c>
      <c r="D4830" s="180" t="s">
        <v>7910</v>
      </c>
      <c r="E4830" s="180"/>
    </row>
    <row r="4831" spans="1:5" x14ac:dyDescent="0.25">
      <c r="A4831" s="180" t="s">
        <v>7908</v>
      </c>
      <c r="B4831" s="181">
        <v>3139</v>
      </c>
      <c r="C4831" s="180" t="s">
        <v>7910</v>
      </c>
      <c r="D4831" s="180"/>
      <c r="E4831" s="180"/>
    </row>
    <row r="4832" spans="1:5" x14ac:dyDescent="0.25">
      <c r="A4832" s="180" t="s">
        <v>7908</v>
      </c>
      <c r="B4832" s="181">
        <v>3139</v>
      </c>
      <c r="C4832" s="180" t="s">
        <v>7911</v>
      </c>
      <c r="D4832" s="180" t="s">
        <v>7910</v>
      </c>
      <c r="E4832" s="180"/>
    </row>
    <row r="4833" spans="1:5" x14ac:dyDescent="0.25">
      <c r="A4833" s="180" t="s">
        <v>7908</v>
      </c>
      <c r="B4833" s="181">
        <v>3139</v>
      </c>
      <c r="C4833" s="180" t="s">
        <v>7912</v>
      </c>
      <c r="D4833" s="180" t="s">
        <v>7910</v>
      </c>
      <c r="E4833" s="180"/>
    </row>
    <row r="4834" spans="1:5" x14ac:dyDescent="0.25">
      <c r="A4834" s="180" t="s">
        <v>7908</v>
      </c>
      <c r="B4834" s="181">
        <v>3139</v>
      </c>
      <c r="C4834" s="180" t="s">
        <v>7913</v>
      </c>
      <c r="D4834" s="180" t="s">
        <v>7910</v>
      </c>
      <c r="E4834" s="180"/>
    </row>
    <row r="4835" spans="1:5" x14ac:dyDescent="0.25">
      <c r="A4835" s="180" t="s">
        <v>7908</v>
      </c>
      <c r="B4835" s="181">
        <v>3139</v>
      </c>
      <c r="C4835" s="180" t="s">
        <v>7914</v>
      </c>
      <c r="D4835" s="180" t="s">
        <v>7910</v>
      </c>
      <c r="E4835" s="180"/>
    </row>
    <row r="4836" spans="1:5" x14ac:dyDescent="0.25">
      <c r="A4836" s="180" t="s">
        <v>7915</v>
      </c>
      <c r="B4836" s="181">
        <v>3140</v>
      </c>
      <c r="C4836" s="180" t="s">
        <v>7916</v>
      </c>
      <c r="D4836" s="180" t="s">
        <v>7917</v>
      </c>
      <c r="E4836" s="180"/>
    </row>
    <row r="4837" spans="1:5" x14ac:dyDescent="0.25">
      <c r="A4837" s="180" t="s">
        <v>7915</v>
      </c>
      <c r="B4837" s="181">
        <v>3140</v>
      </c>
      <c r="C4837" s="180" t="s">
        <v>7917</v>
      </c>
      <c r="D4837" s="180"/>
      <c r="E4837" s="180"/>
    </row>
    <row r="4838" spans="1:5" x14ac:dyDescent="0.25">
      <c r="A4838" s="180" t="s">
        <v>7915</v>
      </c>
      <c r="B4838" s="181">
        <v>3140</v>
      </c>
      <c r="C4838" s="180" t="s">
        <v>7918</v>
      </c>
      <c r="D4838" s="180" t="s">
        <v>7917</v>
      </c>
      <c r="E4838" s="180"/>
    </row>
    <row r="4839" spans="1:5" x14ac:dyDescent="0.25">
      <c r="A4839" s="180" t="s">
        <v>7919</v>
      </c>
      <c r="B4839" s="181">
        <v>3141</v>
      </c>
      <c r="C4839" s="180" t="s">
        <v>7920</v>
      </c>
      <c r="D4839" s="180"/>
      <c r="E4839" s="180"/>
    </row>
    <row r="4840" spans="1:5" x14ac:dyDescent="0.25">
      <c r="A4840" s="180" t="s">
        <v>7919</v>
      </c>
      <c r="B4840" s="181">
        <v>3141</v>
      </c>
      <c r="C4840" s="180" t="s">
        <v>7921</v>
      </c>
      <c r="D4840" s="180" t="s">
        <v>7920</v>
      </c>
      <c r="E4840" s="180"/>
    </row>
    <row r="4841" spans="1:5" x14ac:dyDescent="0.25">
      <c r="A4841" s="180" t="s">
        <v>7919</v>
      </c>
      <c r="B4841" s="181">
        <v>3141</v>
      </c>
      <c r="C4841" s="180" t="s">
        <v>7922</v>
      </c>
      <c r="D4841" s="180" t="s">
        <v>7920</v>
      </c>
      <c r="E4841" s="180"/>
    </row>
    <row r="4842" spans="1:5" x14ac:dyDescent="0.25">
      <c r="A4842" s="180" t="s">
        <v>7919</v>
      </c>
      <c r="B4842" s="181">
        <v>3141</v>
      </c>
      <c r="C4842" s="180" t="s">
        <v>7923</v>
      </c>
      <c r="D4842" s="180" t="s">
        <v>7920</v>
      </c>
      <c r="E4842" s="180"/>
    </row>
    <row r="4843" spans="1:5" x14ac:dyDescent="0.25">
      <c r="A4843" s="180" t="s">
        <v>7924</v>
      </c>
      <c r="B4843" s="181">
        <v>3142</v>
      </c>
      <c r="C4843" s="180" t="s">
        <v>7925</v>
      </c>
      <c r="D4843" s="180" t="s">
        <v>7926</v>
      </c>
      <c r="E4843" s="180"/>
    </row>
    <row r="4844" spans="1:5" x14ac:dyDescent="0.25">
      <c r="A4844" s="180" t="s">
        <v>7924</v>
      </c>
      <c r="B4844" s="181">
        <v>3142</v>
      </c>
      <c r="C4844" s="180" t="s">
        <v>7926</v>
      </c>
      <c r="D4844" s="180"/>
      <c r="E4844" s="180"/>
    </row>
    <row r="4845" spans="1:5" x14ac:dyDescent="0.25">
      <c r="A4845" s="180" t="s">
        <v>7924</v>
      </c>
      <c r="B4845" s="181">
        <v>3142</v>
      </c>
      <c r="C4845" s="180" t="s">
        <v>7927</v>
      </c>
      <c r="D4845" s="180" t="s">
        <v>7926</v>
      </c>
      <c r="E4845" s="180"/>
    </row>
    <row r="4846" spans="1:5" x14ac:dyDescent="0.25">
      <c r="A4846" s="180" t="s">
        <v>7924</v>
      </c>
      <c r="B4846" s="181">
        <v>3142</v>
      </c>
      <c r="C4846" s="180" t="s">
        <v>7928</v>
      </c>
      <c r="D4846" s="180" t="s">
        <v>7926</v>
      </c>
      <c r="E4846" s="180"/>
    </row>
    <row r="4847" spans="1:5" x14ac:dyDescent="0.25">
      <c r="A4847" s="180" t="s">
        <v>7929</v>
      </c>
      <c r="B4847" s="181">
        <v>3143</v>
      </c>
      <c r="C4847" s="180" t="s">
        <v>7930</v>
      </c>
      <c r="D4847" s="180"/>
      <c r="E4847" s="180"/>
    </row>
    <row r="4848" spans="1:5" x14ac:dyDescent="0.25">
      <c r="A4848" s="180" t="s">
        <v>7929</v>
      </c>
      <c r="B4848" s="181">
        <v>3143</v>
      </c>
      <c r="C4848" s="180" t="s">
        <v>7931</v>
      </c>
      <c r="D4848" s="180" t="s">
        <v>7930</v>
      </c>
      <c r="E4848" s="180"/>
    </row>
    <row r="4849" spans="1:5" x14ac:dyDescent="0.25">
      <c r="A4849" s="180" t="s">
        <v>7932</v>
      </c>
      <c r="B4849" s="181">
        <v>3144</v>
      </c>
      <c r="C4849" s="180" t="s">
        <v>7933</v>
      </c>
      <c r="D4849" s="180" t="s">
        <v>7934</v>
      </c>
      <c r="E4849" s="180"/>
    </row>
    <row r="4850" spans="1:5" x14ac:dyDescent="0.25">
      <c r="A4850" s="180" t="s">
        <v>7932</v>
      </c>
      <c r="B4850" s="181">
        <v>3144</v>
      </c>
      <c r="C4850" s="180" t="s">
        <v>7934</v>
      </c>
      <c r="D4850" s="180"/>
      <c r="E4850" s="180"/>
    </row>
    <row r="4851" spans="1:5" x14ac:dyDescent="0.25">
      <c r="A4851" s="180" t="s">
        <v>7932</v>
      </c>
      <c r="B4851" s="181">
        <v>3144</v>
      </c>
      <c r="C4851" s="180" t="s">
        <v>7935</v>
      </c>
      <c r="D4851" s="180" t="s">
        <v>7934</v>
      </c>
      <c r="E4851" s="180"/>
    </row>
    <row r="4852" spans="1:5" x14ac:dyDescent="0.25">
      <c r="A4852" s="180" t="s">
        <v>7932</v>
      </c>
      <c r="B4852" s="181">
        <v>3144</v>
      </c>
      <c r="C4852" s="180" t="s">
        <v>7936</v>
      </c>
      <c r="D4852" s="180" t="s">
        <v>7934</v>
      </c>
      <c r="E4852" s="180"/>
    </row>
    <row r="4853" spans="1:5" x14ac:dyDescent="0.25">
      <c r="A4853" s="180" t="s">
        <v>7932</v>
      </c>
      <c r="B4853" s="181">
        <v>3144</v>
      </c>
      <c r="C4853" s="180" t="s">
        <v>7937</v>
      </c>
      <c r="D4853" s="180" t="s">
        <v>7934</v>
      </c>
      <c r="E4853" s="180"/>
    </row>
    <row r="4854" spans="1:5" x14ac:dyDescent="0.25">
      <c r="A4854" s="180" t="s">
        <v>7938</v>
      </c>
      <c r="B4854" s="181">
        <v>3145</v>
      </c>
      <c r="C4854" s="180" t="s">
        <v>7939</v>
      </c>
      <c r="D4854" s="180"/>
      <c r="E4854" s="180"/>
    </row>
    <row r="4855" spans="1:5" x14ac:dyDescent="0.25">
      <c r="A4855" s="180" t="s">
        <v>7938</v>
      </c>
      <c r="B4855" s="181">
        <v>3145</v>
      </c>
      <c r="C4855" s="180" t="s">
        <v>7940</v>
      </c>
      <c r="D4855" s="180" t="s">
        <v>7939</v>
      </c>
      <c r="E4855" s="180"/>
    </row>
    <row r="4856" spans="1:5" x14ac:dyDescent="0.25">
      <c r="A4856" s="180" t="s">
        <v>7941</v>
      </c>
      <c r="B4856" s="181">
        <v>3146</v>
      </c>
      <c r="C4856" s="180" t="s">
        <v>7942</v>
      </c>
      <c r="D4856" s="180" t="s">
        <v>7943</v>
      </c>
      <c r="E4856" s="180"/>
    </row>
    <row r="4857" spans="1:5" x14ac:dyDescent="0.25">
      <c r="A4857" s="180" t="s">
        <v>7941</v>
      </c>
      <c r="B4857" s="181">
        <v>3146</v>
      </c>
      <c r="C4857" s="180" t="s">
        <v>7944</v>
      </c>
      <c r="D4857" s="180" t="s">
        <v>7943</v>
      </c>
      <c r="E4857" s="180"/>
    </row>
    <row r="4858" spans="1:5" x14ac:dyDescent="0.25">
      <c r="A4858" s="180" t="s">
        <v>7941</v>
      </c>
      <c r="B4858" s="181">
        <v>3146</v>
      </c>
      <c r="C4858" s="180" t="s">
        <v>7943</v>
      </c>
      <c r="D4858" s="180"/>
      <c r="E4858" s="180"/>
    </row>
    <row r="4859" spans="1:5" x14ac:dyDescent="0.25">
      <c r="A4859" s="180" t="s">
        <v>7941</v>
      </c>
      <c r="B4859" s="181">
        <v>3146</v>
      </c>
      <c r="C4859" s="180" t="s">
        <v>7945</v>
      </c>
      <c r="D4859" s="180" t="s">
        <v>7943</v>
      </c>
      <c r="E4859" s="180"/>
    </row>
    <row r="4860" spans="1:5" x14ac:dyDescent="0.25">
      <c r="A4860" s="180" t="s">
        <v>7941</v>
      </c>
      <c r="B4860" s="181">
        <v>3146</v>
      </c>
      <c r="C4860" s="180" t="s">
        <v>7946</v>
      </c>
      <c r="D4860" s="180" t="s">
        <v>7943</v>
      </c>
      <c r="E4860" s="180"/>
    </row>
    <row r="4861" spans="1:5" x14ac:dyDescent="0.25">
      <c r="A4861" s="180" t="s">
        <v>7947</v>
      </c>
      <c r="B4861" s="181">
        <v>3147</v>
      </c>
      <c r="C4861" s="180" t="s">
        <v>7948</v>
      </c>
      <c r="D4861" s="180" t="s">
        <v>7949</v>
      </c>
      <c r="E4861" s="180"/>
    </row>
    <row r="4862" spans="1:5" x14ac:dyDescent="0.25">
      <c r="A4862" s="180" t="s">
        <v>7947</v>
      </c>
      <c r="B4862" s="181">
        <v>3147</v>
      </c>
      <c r="C4862" s="180" t="s">
        <v>7950</v>
      </c>
      <c r="D4862" s="180" t="s">
        <v>7949</v>
      </c>
      <c r="E4862" s="180"/>
    </row>
    <row r="4863" spans="1:5" x14ac:dyDescent="0.25">
      <c r="A4863" s="180" t="s">
        <v>7947</v>
      </c>
      <c r="B4863" s="181">
        <v>3147</v>
      </c>
      <c r="C4863" s="180" t="s">
        <v>7949</v>
      </c>
      <c r="D4863" s="180"/>
      <c r="E4863" s="180"/>
    </row>
    <row r="4864" spans="1:5" x14ac:dyDescent="0.25">
      <c r="A4864" s="180" t="s">
        <v>7947</v>
      </c>
      <c r="B4864" s="181">
        <v>3147</v>
      </c>
      <c r="C4864" s="180" t="s">
        <v>7951</v>
      </c>
      <c r="D4864" s="180" t="s">
        <v>7949</v>
      </c>
      <c r="E4864" s="180"/>
    </row>
    <row r="4865" spans="1:5" x14ac:dyDescent="0.25">
      <c r="A4865" s="180" t="s">
        <v>7952</v>
      </c>
      <c r="B4865" s="181">
        <v>3148</v>
      </c>
      <c r="C4865" s="180" t="s">
        <v>7953</v>
      </c>
      <c r="D4865" s="180" t="s">
        <v>7954</v>
      </c>
      <c r="E4865" s="180"/>
    </row>
    <row r="4866" spans="1:5" x14ac:dyDescent="0.25">
      <c r="A4866" s="180" t="s">
        <v>7952</v>
      </c>
      <c r="B4866" s="181">
        <v>3148</v>
      </c>
      <c r="C4866" s="180" t="s">
        <v>7955</v>
      </c>
      <c r="D4866" s="180" t="s">
        <v>7954</v>
      </c>
      <c r="E4866" s="180"/>
    </row>
    <row r="4867" spans="1:5" x14ac:dyDescent="0.25">
      <c r="A4867" s="180" t="s">
        <v>7952</v>
      </c>
      <c r="B4867" s="181">
        <v>3148</v>
      </c>
      <c r="C4867" s="180" t="s">
        <v>7956</v>
      </c>
      <c r="D4867" s="180" t="s">
        <v>7954</v>
      </c>
      <c r="E4867" s="180"/>
    </row>
    <row r="4868" spans="1:5" x14ac:dyDescent="0.25">
      <c r="A4868" s="180" t="s">
        <v>7952</v>
      </c>
      <c r="B4868" s="181">
        <v>3148</v>
      </c>
      <c r="C4868" s="180" t="s">
        <v>7954</v>
      </c>
      <c r="D4868" s="180"/>
      <c r="E4868" s="180"/>
    </row>
    <row r="4869" spans="1:5" x14ac:dyDescent="0.25">
      <c r="A4869" s="180" t="s">
        <v>13313</v>
      </c>
      <c r="B4869" s="181">
        <v>3149</v>
      </c>
      <c r="C4869" s="180" t="s">
        <v>7958</v>
      </c>
      <c r="D4869" s="180"/>
      <c r="E4869" s="180"/>
    </row>
    <row r="4870" spans="1:5" x14ac:dyDescent="0.25">
      <c r="A4870" s="180" t="s">
        <v>13313</v>
      </c>
      <c r="B4870" s="181">
        <v>3149</v>
      </c>
      <c r="C4870" s="180" t="s">
        <v>7959</v>
      </c>
      <c r="D4870" s="180" t="s">
        <v>7958</v>
      </c>
      <c r="E4870" s="180"/>
    </row>
    <row r="4871" spans="1:5" x14ac:dyDescent="0.25">
      <c r="A4871" s="180" t="s">
        <v>7957</v>
      </c>
      <c r="B4871" s="181">
        <v>3150</v>
      </c>
      <c r="C4871" s="180" t="s">
        <v>7960</v>
      </c>
      <c r="D4871" s="180" t="s">
        <v>7961</v>
      </c>
      <c r="E4871" s="180"/>
    </row>
    <row r="4872" spans="1:5" x14ac:dyDescent="0.25">
      <c r="A4872" s="180" t="s">
        <v>7957</v>
      </c>
      <c r="B4872" s="181">
        <v>3150</v>
      </c>
      <c r="C4872" s="180" t="s">
        <v>7962</v>
      </c>
      <c r="D4872" s="180" t="s">
        <v>7961</v>
      </c>
      <c r="E4872" s="180"/>
    </row>
    <row r="4873" spans="1:5" x14ac:dyDescent="0.25">
      <c r="A4873" s="180" t="s">
        <v>7957</v>
      </c>
      <c r="B4873" s="181">
        <v>3150</v>
      </c>
      <c r="C4873" s="180" t="s">
        <v>7961</v>
      </c>
      <c r="D4873" s="180"/>
      <c r="E4873" s="180"/>
    </row>
    <row r="4874" spans="1:5" x14ac:dyDescent="0.25">
      <c r="A4874" s="180" t="s">
        <v>7957</v>
      </c>
      <c r="B4874" s="181">
        <v>3150</v>
      </c>
      <c r="C4874" s="180" t="s">
        <v>7959</v>
      </c>
      <c r="D4874" s="180" t="s">
        <v>7961</v>
      </c>
      <c r="E4874" s="180"/>
    </row>
    <row r="4875" spans="1:5" x14ac:dyDescent="0.25">
      <c r="A4875" s="180" t="s">
        <v>7963</v>
      </c>
      <c r="B4875" s="181">
        <v>3151</v>
      </c>
      <c r="C4875" s="180" t="s">
        <v>7964</v>
      </c>
      <c r="D4875" s="180" t="s">
        <v>7965</v>
      </c>
      <c r="E4875" s="180"/>
    </row>
    <row r="4876" spans="1:5" x14ac:dyDescent="0.25">
      <c r="A4876" s="180" t="s">
        <v>7963</v>
      </c>
      <c r="B4876" s="181">
        <v>3151</v>
      </c>
      <c r="C4876" s="180" t="s">
        <v>7965</v>
      </c>
      <c r="D4876" s="180"/>
      <c r="E4876" s="180"/>
    </row>
    <row r="4877" spans="1:5" x14ac:dyDescent="0.25">
      <c r="A4877" s="180" t="s">
        <v>7963</v>
      </c>
      <c r="B4877" s="181">
        <v>3151</v>
      </c>
      <c r="C4877" s="180" t="s">
        <v>7966</v>
      </c>
      <c r="D4877" s="180" t="s">
        <v>7965</v>
      </c>
      <c r="E4877" s="180"/>
    </row>
    <row r="4878" spans="1:5" x14ac:dyDescent="0.25">
      <c r="A4878" s="180" t="s">
        <v>7967</v>
      </c>
      <c r="B4878" s="181">
        <v>3152</v>
      </c>
      <c r="C4878" s="180" t="s">
        <v>7968</v>
      </c>
      <c r="D4878" s="180" t="s">
        <v>7969</v>
      </c>
      <c r="E4878" s="180"/>
    </row>
    <row r="4879" spans="1:5" x14ac:dyDescent="0.25">
      <c r="A4879" s="180" t="s">
        <v>7967</v>
      </c>
      <c r="B4879" s="181">
        <v>3152</v>
      </c>
      <c r="C4879" s="180" t="s">
        <v>7969</v>
      </c>
      <c r="D4879" s="180"/>
      <c r="E4879" s="180"/>
    </row>
    <row r="4880" spans="1:5" x14ac:dyDescent="0.25">
      <c r="A4880" s="180" t="s">
        <v>7970</v>
      </c>
      <c r="B4880" s="181">
        <v>3153</v>
      </c>
      <c r="C4880" s="180" t="s">
        <v>7971</v>
      </c>
      <c r="D4880" s="180" t="s">
        <v>7972</v>
      </c>
      <c r="E4880" s="180"/>
    </row>
    <row r="4881" spans="1:5" x14ac:dyDescent="0.25">
      <c r="A4881" s="180" t="s">
        <v>7970</v>
      </c>
      <c r="B4881" s="181">
        <v>3153</v>
      </c>
      <c r="C4881" s="180" t="s">
        <v>7972</v>
      </c>
      <c r="D4881" s="180"/>
      <c r="E4881" s="180"/>
    </row>
    <row r="4882" spans="1:5" x14ac:dyDescent="0.25">
      <c r="A4882" s="180" t="s">
        <v>7970</v>
      </c>
      <c r="B4882" s="181">
        <v>3153</v>
      </c>
      <c r="C4882" s="180" t="s">
        <v>7973</v>
      </c>
      <c r="D4882" s="180" t="s">
        <v>7972</v>
      </c>
      <c r="E4882" s="180"/>
    </row>
    <row r="4883" spans="1:5" x14ac:dyDescent="0.25">
      <c r="A4883" s="180" t="s">
        <v>7970</v>
      </c>
      <c r="B4883" s="181">
        <v>3153</v>
      </c>
      <c r="C4883" s="180" t="s">
        <v>7974</v>
      </c>
      <c r="D4883" s="180" t="s">
        <v>7972</v>
      </c>
      <c r="E4883" s="180"/>
    </row>
    <row r="4884" spans="1:5" x14ac:dyDescent="0.25">
      <c r="A4884" s="180" t="s">
        <v>7970</v>
      </c>
      <c r="B4884" s="181">
        <v>3153</v>
      </c>
      <c r="C4884" s="180" t="s">
        <v>7975</v>
      </c>
      <c r="D4884" s="180" t="s">
        <v>7972</v>
      </c>
      <c r="E4884" s="180"/>
    </row>
    <row r="4885" spans="1:5" x14ac:dyDescent="0.25">
      <c r="A4885" s="180" t="s">
        <v>7970</v>
      </c>
      <c r="B4885" s="181">
        <v>3153</v>
      </c>
      <c r="C4885" s="180" t="s">
        <v>7976</v>
      </c>
      <c r="D4885" s="180" t="s">
        <v>7972</v>
      </c>
      <c r="E4885" s="180"/>
    </row>
    <row r="4886" spans="1:5" x14ac:dyDescent="0.25">
      <c r="A4886" s="180" t="s">
        <v>7977</v>
      </c>
      <c r="B4886" s="181">
        <v>3154</v>
      </c>
      <c r="C4886" s="180" t="s">
        <v>7978</v>
      </c>
      <c r="D4886" s="180"/>
      <c r="E4886" s="180"/>
    </row>
    <row r="4887" spans="1:5" x14ac:dyDescent="0.25">
      <c r="A4887" s="180" t="s">
        <v>7977</v>
      </c>
      <c r="B4887" s="181">
        <v>3154</v>
      </c>
      <c r="C4887" s="180" t="s">
        <v>7979</v>
      </c>
      <c r="D4887" s="180" t="s">
        <v>7978</v>
      </c>
      <c r="E4887" s="180"/>
    </row>
    <row r="4888" spans="1:5" x14ac:dyDescent="0.25">
      <c r="A4888" s="180" t="s">
        <v>7977</v>
      </c>
      <c r="B4888" s="181">
        <v>3154</v>
      </c>
      <c r="C4888" s="180" t="s">
        <v>7980</v>
      </c>
      <c r="D4888" s="180" t="s">
        <v>7978</v>
      </c>
      <c r="E4888" s="180"/>
    </row>
    <row r="4889" spans="1:5" x14ac:dyDescent="0.25">
      <c r="A4889" s="180" t="s">
        <v>7981</v>
      </c>
      <c r="B4889" s="181">
        <v>3155</v>
      </c>
      <c r="C4889" s="180" t="s">
        <v>7982</v>
      </c>
      <c r="D4889" s="180"/>
      <c r="E4889" s="180"/>
    </row>
    <row r="4890" spans="1:5" x14ac:dyDescent="0.25">
      <c r="A4890" s="180" t="s">
        <v>7981</v>
      </c>
      <c r="B4890" s="181">
        <v>3155</v>
      </c>
      <c r="C4890" s="180" t="s">
        <v>7983</v>
      </c>
      <c r="D4890" s="180" t="s">
        <v>7982</v>
      </c>
      <c r="E4890" s="180"/>
    </row>
    <row r="4891" spans="1:5" x14ac:dyDescent="0.25">
      <c r="A4891" s="180" t="s">
        <v>7981</v>
      </c>
      <c r="B4891" s="181">
        <v>3155</v>
      </c>
      <c r="C4891" s="180" t="s">
        <v>7984</v>
      </c>
      <c r="D4891" s="180" t="s">
        <v>7982</v>
      </c>
      <c r="E4891" s="180"/>
    </row>
    <row r="4892" spans="1:5" x14ac:dyDescent="0.25">
      <c r="A4892" s="180" t="s">
        <v>7985</v>
      </c>
      <c r="B4892" s="181">
        <v>3156</v>
      </c>
      <c r="C4892" s="180" t="s">
        <v>7986</v>
      </c>
      <c r="D4892" s="180" t="s">
        <v>7987</v>
      </c>
      <c r="E4892" s="180"/>
    </row>
    <row r="4893" spans="1:5" x14ac:dyDescent="0.25">
      <c r="A4893" s="180" t="s">
        <v>7985</v>
      </c>
      <c r="B4893" s="181">
        <v>3156</v>
      </c>
      <c r="C4893" s="180" t="s">
        <v>7987</v>
      </c>
      <c r="D4893" s="180"/>
      <c r="E4893" s="180"/>
    </row>
    <row r="4894" spans="1:5" x14ac:dyDescent="0.25">
      <c r="A4894" s="180" t="s">
        <v>7985</v>
      </c>
      <c r="B4894" s="181">
        <v>3156</v>
      </c>
      <c r="C4894" s="180" t="s">
        <v>7988</v>
      </c>
      <c r="D4894" s="180" t="s">
        <v>7987</v>
      </c>
      <c r="E4894" s="180"/>
    </row>
    <row r="4895" spans="1:5" x14ac:dyDescent="0.25">
      <c r="A4895" s="180" t="s">
        <v>7985</v>
      </c>
      <c r="B4895" s="181">
        <v>3156</v>
      </c>
      <c r="C4895" s="180" t="s">
        <v>7989</v>
      </c>
      <c r="D4895" s="180" t="s">
        <v>7987</v>
      </c>
      <c r="E4895" s="180"/>
    </row>
    <row r="4896" spans="1:5" x14ac:dyDescent="0.25">
      <c r="A4896" s="180" t="s">
        <v>7990</v>
      </c>
      <c r="B4896" s="181">
        <v>3157</v>
      </c>
      <c r="C4896" s="180" t="s">
        <v>7991</v>
      </c>
      <c r="D4896" s="180" t="s">
        <v>7992</v>
      </c>
      <c r="E4896" s="180"/>
    </row>
    <row r="4897" spans="1:5" x14ac:dyDescent="0.25">
      <c r="A4897" s="180" t="s">
        <v>7990</v>
      </c>
      <c r="B4897" s="181">
        <v>3157</v>
      </c>
      <c r="C4897" s="180" t="s">
        <v>7993</v>
      </c>
      <c r="D4897" s="180" t="s">
        <v>7992</v>
      </c>
      <c r="E4897" s="180"/>
    </row>
    <row r="4898" spans="1:5" x14ac:dyDescent="0.25">
      <c r="A4898" s="180" t="s">
        <v>7990</v>
      </c>
      <c r="B4898" s="181">
        <v>3157</v>
      </c>
      <c r="C4898" s="180" t="s">
        <v>7992</v>
      </c>
      <c r="D4898" s="180"/>
      <c r="E4898" s="180"/>
    </row>
    <row r="4899" spans="1:5" x14ac:dyDescent="0.25">
      <c r="A4899" s="180" t="s">
        <v>7994</v>
      </c>
      <c r="B4899" s="181">
        <v>3158</v>
      </c>
      <c r="C4899" s="180" t="s">
        <v>7995</v>
      </c>
      <c r="D4899" s="180"/>
      <c r="E4899" s="180"/>
    </row>
    <row r="4900" spans="1:5" x14ac:dyDescent="0.25">
      <c r="A4900" s="180" t="s">
        <v>7994</v>
      </c>
      <c r="B4900" s="181">
        <v>3158</v>
      </c>
      <c r="C4900" s="180" t="s">
        <v>7996</v>
      </c>
      <c r="D4900" s="180" t="s">
        <v>7995</v>
      </c>
      <c r="E4900" s="180"/>
    </row>
    <row r="4901" spans="1:5" x14ac:dyDescent="0.25">
      <c r="A4901" s="180" t="s">
        <v>7994</v>
      </c>
      <c r="B4901" s="181">
        <v>3158</v>
      </c>
      <c r="C4901" s="180" t="s">
        <v>7997</v>
      </c>
      <c r="D4901" s="180" t="s">
        <v>7995</v>
      </c>
      <c r="E4901" s="180"/>
    </row>
    <row r="4902" spans="1:5" x14ac:dyDescent="0.25">
      <c r="A4902" s="180" t="s">
        <v>7998</v>
      </c>
      <c r="B4902" s="181">
        <v>3159</v>
      </c>
      <c r="C4902" s="180" t="s">
        <v>7999</v>
      </c>
      <c r="D4902" s="180" t="s">
        <v>8000</v>
      </c>
      <c r="E4902" s="180"/>
    </row>
    <row r="4903" spans="1:5" x14ac:dyDescent="0.25">
      <c r="A4903" s="180" t="s">
        <v>7998</v>
      </c>
      <c r="B4903" s="181">
        <v>3159</v>
      </c>
      <c r="C4903" s="180" t="s">
        <v>8000</v>
      </c>
      <c r="D4903" s="180"/>
      <c r="E4903" s="180"/>
    </row>
    <row r="4904" spans="1:5" x14ac:dyDescent="0.25">
      <c r="A4904" s="180" t="s">
        <v>7998</v>
      </c>
      <c r="B4904" s="181">
        <v>3159</v>
      </c>
      <c r="C4904" s="180" t="s">
        <v>8001</v>
      </c>
      <c r="D4904" s="180" t="s">
        <v>8000</v>
      </c>
      <c r="E4904" s="180"/>
    </row>
    <row r="4905" spans="1:5" x14ac:dyDescent="0.25">
      <c r="A4905" s="180" t="s">
        <v>8002</v>
      </c>
      <c r="B4905" s="181">
        <v>3160</v>
      </c>
      <c r="C4905" s="180" t="s">
        <v>8003</v>
      </c>
      <c r="D4905" s="180" t="s">
        <v>8004</v>
      </c>
      <c r="E4905" s="180"/>
    </row>
    <row r="4906" spans="1:5" x14ac:dyDescent="0.25">
      <c r="A4906" s="180" t="s">
        <v>8002</v>
      </c>
      <c r="B4906" s="181">
        <v>3160</v>
      </c>
      <c r="C4906" s="180" t="s">
        <v>8004</v>
      </c>
      <c r="D4906" s="180"/>
      <c r="E4906" s="180"/>
    </row>
    <row r="4907" spans="1:5" x14ac:dyDescent="0.25">
      <c r="A4907" s="180" t="s">
        <v>8002</v>
      </c>
      <c r="B4907" s="181">
        <v>3160</v>
      </c>
      <c r="C4907" s="180" t="s">
        <v>8005</v>
      </c>
      <c r="D4907" s="180" t="s">
        <v>8004</v>
      </c>
      <c r="E4907" s="180"/>
    </row>
    <row r="4908" spans="1:5" x14ac:dyDescent="0.25">
      <c r="A4908" s="180" t="s">
        <v>8006</v>
      </c>
      <c r="B4908" s="181">
        <v>3161</v>
      </c>
      <c r="C4908" s="180" t="s">
        <v>8007</v>
      </c>
      <c r="D4908" s="180" t="s">
        <v>8008</v>
      </c>
      <c r="E4908" s="180"/>
    </row>
    <row r="4909" spans="1:5" x14ac:dyDescent="0.25">
      <c r="A4909" s="180" t="s">
        <v>8006</v>
      </c>
      <c r="B4909" s="181">
        <v>3161</v>
      </c>
      <c r="C4909" s="180" t="s">
        <v>8008</v>
      </c>
      <c r="D4909" s="180"/>
      <c r="E4909" s="180"/>
    </row>
    <row r="4910" spans="1:5" x14ac:dyDescent="0.25">
      <c r="A4910" s="180" t="s">
        <v>8006</v>
      </c>
      <c r="B4910" s="181">
        <v>3161</v>
      </c>
      <c r="C4910" s="180" t="s">
        <v>8009</v>
      </c>
      <c r="D4910" s="180" t="s">
        <v>8008</v>
      </c>
      <c r="E4910" s="180"/>
    </row>
    <row r="4911" spans="1:5" x14ac:dyDescent="0.25">
      <c r="A4911" s="180" t="s">
        <v>8010</v>
      </c>
      <c r="B4911" s="181">
        <v>3162</v>
      </c>
      <c r="C4911" s="180" t="s">
        <v>8011</v>
      </c>
      <c r="D4911" s="180" t="s">
        <v>8012</v>
      </c>
      <c r="E4911" s="180"/>
    </row>
    <row r="4912" spans="1:5" x14ac:dyDescent="0.25">
      <c r="A4912" s="180" t="s">
        <v>8010</v>
      </c>
      <c r="B4912" s="181">
        <v>3162</v>
      </c>
      <c r="C4912" s="180" t="s">
        <v>8012</v>
      </c>
      <c r="D4912" s="180"/>
      <c r="E4912" s="180"/>
    </row>
    <row r="4913" spans="1:5" x14ac:dyDescent="0.25">
      <c r="A4913" s="180" t="s">
        <v>8010</v>
      </c>
      <c r="B4913" s="181">
        <v>3162</v>
      </c>
      <c r="C4913" s="180" t="s">
        <v>8013</v>
      </c>
      <c r="D4913" s="180" t="s">
        <v>8012</v>
      </c>
      <c r="E4913" s="180"/>
    </row>
    <row r="4914" spans="1:5" x14ac:dyDescent="0.25">
      <c r="A4914" s="180" t="s">
        <v>8014</v>
      </c>
      <c r="B4914" s="181">
        <v>3163</v>
      </c>
      <c r="C4914" s="180" t="s">
        <v>8015</v>
      </c>
      <c r="D4914" s="180" t="s">
        <v>8016</v>
      </c>
      <c r="E4914" s="180"/>
    </row>
    <row r="4915" spans="1:5" x14ac:dyDescent="0.25">
      <c r="A4915" s="180" t="s">
        <v>8014</v>
      </c>
      <c r="B4915" s="181">
        <v>3163</v>
      </c>
      <c r="C4915" s="180" t="s">
        <v>8017</v>
      </c>
      <c r="D4915" s="180" t="s">
        <v>8016</v>
      </c>
      <c r="E4915" s="180"/>
    </row>
    <row r="4916" spans="1:5" x14ac:dyDescent="0.25">
      <c r="A4916" s="180" t="s">
        <v>8014</v>
      </c>
      <c r="B4916" s="181">
        <v>3163</v>
      </c>
      <c r="C4916" s="180" t="s">
        <v>8018</v>
      </c>
      <c r="D4916" s="180" t="s">
        <v>8016</v>
      </c>
      <c r="E4916" s="180"/>
    </row>
    <row r="4917" spans="1:5" x14ac:dyDescent="0.25">
      <c r="A4917" s="180" t="s">
        <v>8014</v>
      </c>
      <c r="B4917" s="181">
        <v>3163</v>
      </c>
      <c r="C4917" s="180" t="s">
        <v>8016</v>
      </c>
      <c r="D4917" s="180"/>
      <c r="E4917" s="180"/>
    </row>
    <row r="4918" spans="1:5" x14ac:dyDescent="0.25">
      <c r="A4918" s="180" t="s">
        <v>8014</v>
      </c>
      <c r="B4918" s="181">
        <v>3163</v>
      </c>
      <c r="C4918" s="180" t="s">
        <v>8019</v>
      </c>
      <c r="D4918" s="180" t="s">
        <v>8016</v>
      </c>
      <c r="E4918" s="180"/>
    </row>
    <row r="4919" spans="1:5" x14ac:dyDescent="0.25">
      <c r="A4919" s="180" t="s">
        <v>8020</v>
      </c>
      <c r="B4919" s="181">
        <v>3164</v>
      </c>
      <c r="C4919" s="180" t="s">
        <v>8021</v>
      </c>
      <c r="D4919" s="180" t="s">
        <v>8022</v>
      </c>
      <c r="E4919" s="180"/>
    </row>
    <row r="4920" spans="1:5" x14ac:dyDescent="0.25">
      <c r="A4920" s="180" t="s">
        <v>8020</v>
      </c>
      <c r="B4920" s="181">
        <v>3164</v>
      </c>
      <c r="C4920" s="180" t="s">
        <v>8022</v>
      </c>
      <c r="D4920" s="180"/>
      <c r="E4920" s="180"/>
    </row>
    <row r="4921" spans="1:5" x14ac:dyDescent="0.25">
      <c r="A4921" s="180" t="s">
        <v>8023</v>
      </c>
      <c r="B4921" s="181">
        <v>3165</v>
      </c>
      <c r="C4921" s="180" t="s">
        <v>8024</v>
      </c>
      <c r="D4921" s="180" t="s">
        <v>8025</v>
      </c>
      <c r="E4921" s="180"/>
    </row>
    <row r="4922" spans="1:5" x14ac:dyDescent="0.25">
      <c r="A4922" s="180" t="s">
        <v>8023</v>
      </c>
      <c r="B4922" s="181">
        <v>3165</v>
      </c>
      <c r="C4922" s="180" t="s">
        <v>8026</v>
      </c>
      <c r="D4922" s="180" t="s">
        <v>8025</v>
      </c>
      <c r="E4922" s="180"/>
    </row>
    <row r="4923" spans="1:5" x14ac:dyDescent="0.25">
      <c r="A4923" s="180" t="s">
        <v>8023</v>
      </c>
      <c r="B4923" s="181">
        <v>3165</v>
      </c>
      <c r="C4923" s="180" t="s">
        <v>8027</v>
      </c>
      <c r="D4923" s="180" t="s">
        <v>8025</v>
      </c>
      <c r="E4923" s="180"/>
    </row>
    <row r="4924" spans="1:5" x14ac:dyDescent="0.25">
      <c r="A4924" s="180" t="s">
        <v>8023</v>
      </c>
      <c r="B4924" s="181">
        <v>3165</v>
      </c>
      <c r="C4924" s="180" t="s">
        <v>8028</v>
      </c>
      <c r="D4924" s="180" t="s">
        <v>8025</v>
      </c>
      <c r="E4924" s="180"/>
    </row>
    <row r="4925" spans="1:5" x14ac:dyDescent="0.25">
      <c r="A4925" s="180" t="s">
        <v>8023</v>
      </c>
      <c r="B4925" s="181">
        <v>3165</v>
      </c>
      <c r="C4925" s="180" t="s">
        <v>8025</v>
      </c>
      <c r="D4925" s="180"/>
      <c r="E4925" s="180"/>
    </row>
    <row r="4926" spans="1:5" x14ac:dyDescent="0.25">
      <c r="A4926" s="180" t="s">
        <v>8029</v>
      </c>
      <c r="B4926" s="181">
        <v>3166</v>
      </c>
      <c r="C4926" s="180" t="s">
        <v>8030</v>
      </c>
      <c r="D4926" s="180" t="s">
        <v>8031</v>
      </c>
      <c r="E4926" s="180"/>
    </row>
    <row r="4927" spans="1:5" x14ac:dyDescent="0.25">
      <c r="A4927" s="180" t="s">
        <v>8029</v>
      </c>
      <c r="B4927" s="181">
        <v>3166</v>
      </c>
      <c r="C4927" s="180" t="s">
        <v>8032</v>
      </c>
      <c r="D4927" s="180" t="s">
        <v>8031</v>
      </c>
      <c r="E4927" s="180"/>
    </row>
    <row r="4928" spans="1:5" x14ac:dyDescent="0.25">
      <c r="A4928" s="180" t="s">
        <v>8029</v>
      </c>
      <c r="B4928" s="181">
        <v>3166</v>
      </c>
      <c r="C4928" s="180" t="s">
        <v>8033</v>
      </c>
      <c r="D4928" s="180" t="s">
        <v>8031</v>
      </c>
      <c r="E4928" s="180"/>
    </row>
    <row r="4929" spans="1:5" x14ac:dyDescent="0.25">
      <c r="A4929" s="180" t="s">
        <v>8029</v>
      </c>
      <c r="B4929" s="181">
        <v>3166</v>
      </c>
      <c r="C4929" s="180" t="s">
        <v>8034</v>
      </c>
      <c r="D4929" s="180" t="s">
        <v>8031</v>
      </c>
      <c r="E4929" s="180"/>
    </row>
    <row r="4930" spans="1:5" x14ac:dyDescent="0.25">
      <c r="A4930" s="180" t="s">
        <v>8029</v>
      </c>
      <c r="B4930" s="181">
        <v>3166</v>
      </c>
      <c r="C4930" s="180" t="s">
        <v>8035</v>
      </c>
      <c r="D4930" s="180" t="s">
        <v>8031</v>
      </c>
      <c r="E4930" s="180"/>
    </row>
    <row r="4931" spans="1:5" x14ac:dyDescent="0.25">
      <c r="A4931" s="180" t="s">
        <v>8029</v>
      </c>
      <c r="B4931" s="181">
        <v>3166</v>
      </c>
      <c r="C4931" s="180" t="s">
        <v>8031</v>
      </c>
      <c r="D4931" s="180"/>
      <c r="E4931" s="180"/>
    </row>
    <row r="4932" spans="1:5" x14ac:dyDescent="0.25">
      <c r="A4932" s="180" t="s">
        <v>8029</v>
      </c>
      <c r="B4932" s="181">
        <v>3166</v>
      </c>
      <c r="C4932" s="180" t="s">
        <v>8036</v>
      </c>
      <c r="D4932" s="180" t="s">
        <v>8031</v>
      </c>
      <c r="E4932" s="180"/>
    </row>
    <row r="4933" spans="1:5" x14ac:dyDescent="0.25">
      <c r="A4933" s="180" t="s">
        <v>8037</v>
      </c>
      <c r="B4933" s="181">
        <v>3167</v>
      </c>
      <c r="C4933" s="180" t="s">
        <v>8038</v>
      </c>
      <c r="D4933" s="180" t="s">
        <v>8039</v>
      </c>
      <c r="E4933" s="180"/>
    </row>
    <row r="4934" spans="1:5" x14ac:dyDescent="0.25">
      <c r="A4934" s="180" t="s">
        <v>8037</v>
      </c>
      <c r="B4934" s="181">
        <v>3167</v>
      </c>
      <c r="C4934" s="180" t="s">
        <v>8039</v>
      </c>
      <c r="D4934" s="180"/>
      <c r="E4934" s="180"/>
    </row>
    <row r="4935" spans="1:5" x14ac:dyDescent="0.25">
      <c r="A4935" s="180" t="s">
        <v>8037</v>
      </c>
      <c r="B4935" s="181">
        <v>3167</v>
      </c>
      <c r="C4935" s="180" t="s">
        <v>8040</v>
      </c>
      <c r="D4935" s="180" t="s">
        <v>8039</v>
      </c>
      <c r="E4935" s="180"/>
    </row>
    <row r="4936" spans="1:5" x14ac:dyDescent="0.25">
      <c r="A4936" s="180" t="s">
        <v>8037</v>
      </c>
      <c r="B4936" s="181">
        <v>3167</v>
      </c>
      <c r="C4936" s="180" t="s">
        <v>8041</v>
      </c>
      <c r="D4936" s="180" t="s">
        <v>8039</v>
      </c>
      <c r="E4936" s="180"/>
    </row>
    <row r="4937" spans="1:5" x14ac:dyDescent="0.25">
      <c r="A4937" s="180" t="s">
        <v>8037</v>
      </c>
      <c r="B4937" s="181">
        <v>3167</v>
      </c>
      <c r="C4937" s="180" t="s">
        <v>8042</v>
      </c>
      <c r="D4937" s="180" t="s">
        <v>8039</v>
      </c>
      <c r="E4937" s="180"/>
    </row>
    <row r="4938" spans="1:5" x14ac:dyDescent="0.25">
      <c r="A4938" s="180" t="s">
        <v>8037</v>
      </c>
      <c r="B4938" s="181">
        <v>3167</v>
      </c>
      <c r="C4938" s="180" t="s">
        <v>8043</v>
      </c>
      <c r="D4938" s="180" t="s">
        <v>8039</v>
      </c>
      <c r="E4938" s="180"/>
    </row>
    <row r="4939" spans="1:5" x14ac:dyDescent="0.25">
      <c r="A4939" s="180" t="s">
        <v>8037</v>
      </c>
      <c r="B4939" s="181">
        <v>3167</v>
      </c>
      <c r="C4939" s="180" t="s">
        <v>8044</v>
      </c>
      <c r="D4939" s="180" t="s">
        <v>8039</v>
      </c>
      <c r="E4939" s="180"/>
    </row>
    <row r="4940" spans="1:5" x14ac:dyDescent="0.25">
      <c r="A4940" s="180" t="s">
        <v>8045</v>
      </c>
      <c r="B4940" s="181">
        <v>3168</v>
      </c>
      <c r="C4940" s="180" t="s">
        <v>8046</v>
      </c>
      <c r="D4940" s="180" t="s">
        <v>8047</v>
      </c>
      <c r="E4940" s="180"/>
    </row>
    <row r="4941" spans="1:5" x14ac:dyDescent="0.25">
      <c r="A4941" s="180" t="s">
        <v>8045</v>
      </c>
      <c r="B4941" s="181">
        <v>3168</v>
      </c>
      <c r="C4941" s="180" t="s">
        <v>8048</v>
      </c>
      <c r="D4941" s="180" t="s">
        <v>8047</v>
      </c>
      <c r="E4941" s="180"/>
    </row>
    <row r="4942" spans="1:5" x14ac:dyDescent="0.25">
      <c r="A4942" s="180" t="s">
        <v>8045</v>
      </c>
      <c r="B4942" s="181">
        <v>3168</v>
      </c>
      <c r="C4942" s="180" t="s">
        <v>8047</v>
      </c>
      <c r="D4942" s="180"/>
      <c r="E4942" s="180"/>
    </row>
    <row r="4943" spans="1:5" x14ac:dyDescent="0.25">
      <c r="A4943" s="180" t="s">
        <v>8049</v>
      </c>
      <c r="B4943" s="181">
        <v>3169</v>
      </c>
      <c r="C4943" s="180" t="s">
        <v>8050</v>
      </c>
      <c r="D4943" s="180" t="s">
        <v>8051</v>
      </c>
      <c r="E4943" s="180"/>
    </row>
    <row r="4944" spans="1:5" x14ac:dyDescent="0.25">
      <c r="A4944" s="180" t="s">
        <v>8049</v>
      </c>
      <c r="B4944" s="181">
        <v>3169</v>
      </c>
      <c r="C4944" s="180" t="s">
        <v>8051</v>
      </c>
      <c r="D4944" s="180"/>
      <c r="E4944" s="180"/>
    </row>
    <row r="4945" spans="1:5" x14ac:dyDescent="0.25">
      <c r="A4945" s="180" t="s">
        <v>8049</v>
      </c>
      <c r="B4945" s="181">
        <v>3169</v>
      </c>
      <c r="C4945" s="180" t="s">
        <v>8052</v>
      </c>
      <c r="D4945" s="180" t="s">
        <v>8051</v>
      </c>
      <c r="E4945" s="180"/>
    </row>
    <row r="4946" spans="1:5" x14ac:dyDescent="0.25">
      <c r="A4946" s="180" t="s">
        <v>8049</v>
      </c>
      <c r="B4946" s="181">
        <v>3169</v>
      </c>
      <c r="C4946" s="180" t="s">
        <v>8053</v>
      </c>
      <c r="D4946" s="180" t="s">
        <v>8051</v>
      </c>
      <c r="E4946" s="180"/>
    </row>
    <row r="4947" spans="1:5" x14ac:dyDescent="0.25">
      <c r="A4947" s="180" t="s">
        <v>8054</v>
      </c>
      <c r="B4947" s="181">
        <v>3170</v>
      </c>
      <c r="C4947" s="180" t="s">
        <v>8055</v>
      </c>
      <c r="D4947" s="180"/>
      <c r="E4947" s="180"/>
    </row>
    <row r="4948" spans="1:5" x14ac:dyDescent="0.25">
      <c r="A4948" s="180" t="s">
        <v>8056</v>
      </c>
      <c r="B4948" s="181">
        <v>3171</v>
      </c>
      <c r="C4948" s="180" t="s">
        <v>8057</v>
      </c>
      <c r="D4948" s="180" t="s">
        <v>8058</v>
      </c>
      <c r="E4948" s="180"/>
    </row>
    <row r="4949" spans="1:5" x14ac:dyDescent="0.25">
      <c r="A4949" s="180" t="s">
        <v>8056</v>
      </c>
      <c r="B4949" s="181">
        <v>3171</v>
      </c>
      <c r="C4949" s="180" t="s">
        <v>8059</v>
      </c>
      <c r="D4949" s="180" t="s">
        <v>8058</v>
      </c>
      <c r="E4949" s="180"/>
    </row>
    <row r="4950" spans="1:5" x14ac:dyDescent="0.25">
      <c r="A4950" s="180" t="s">
        <v>8056</v>
      </c>
      <c r="B4950" s="181">
        <v>3171</v>
      </c>
      <c r="C4950" s="180" t="s">
        <v>8060</v>
      </c>
      <c r="D4950" s="180" t="s">
        <v>8058</v>
      </c>
      <c r="E4950" s="180"/>
    </row>
    <row r="4951" spans="1:5" x14ac:dyDescent="0.25">
      <c r="A4951" s="180" t="s">
        <v>8056</v>
      </c>
      <c r="B4951" s="181">
        <v>3171</v>
      </c>
      <c r="C4951" s="180" t="s">
        <v>8058</v>
      </c>
      <c r="D4951" s="180"/>
      <c r="E4951" s="180"/>
    </row>
    <row r="4952" spans="1:5" x14ac:dyDescent="0.25">
      <c r="A4952" s="180" t="s">
        <v>8056</v>
      </c>
      <c r="B4952" s="181">
        <v>3171</v>
      </c>
      <c r="C4952" s="180" t="s">
        <v>8061</v>
      </c>
      <c r="D4952" s="180" t="s">
        <v>8058</v>
      </c>
      <c r="E4952" s="180"/>
    </row>
    <row r="4953" spans="1:5" x14ac:dyDescent="0.25">
      <c r="A4953" s="180" t="s">
        <v>8062</v>
      </c>
      <c r="B4953" s="181">
        <v>3172</v>
      </c>
      <c r="C4953" s="180" t="s">
        <v>8063</v>
      </c>
      <c r="D4953" s="180"/>
      <c r="E4953" s="180"/>
    </row>
    <row r="4954" spans="1:5" x14ac:dyDescent="0.25">
      <c r="A4954" s="180" t="s">
        <v>8062</v>
      </c>
      <c r="B4954" s="181">
        <v>3172</v>
      </c>
      <c r="C4954" s="180" t="s">
        <v>8064</v>
      </c>
      <c r="D4954" s="180" t="s">
        <v>8063</v>
      </c>
      <c r="E4954" s="180"/>
    </row>
    <row r="4955" spans="1:5" x14ac:dyDescent="0.25">
      <c r="A4955" s="180" t="s">
        <v>8062</v>
      </c>
      <c r="B4955" s="181">
        <v>3172</v>
      </c>
      <c r="C4955" s="180" t="s">
        <v>8065</v>
      </c>
      <c r="D4955" s="180" t="s">
        <v>8063</v>
      </c>
      <c r="E4955" s="180"/>
    </row>
    <row r="4956" spans="1:5" x14ac:dyDescent="0.25">
      <c r="A4956" s="180" t="s">
        <v>8066</v>
      </c>
      <c r="B4956" s="181">
        <v>3173</v>
      </c>
      <c r="C4956" s="180" t="s">
        <v>8067</v>
      </c>
      <c r="D4956" s="180" t="s">
        <v>8068</v>
      </c>
      <c r="E4956" s="180"/>
    </row>
    <row r="4957" spans="1:5" x14ac:dyDescent="0.25">
      <c r="A4957" s="180" t="s">
        <v>8066</v>
      </c>
      <c r="B4957" s="181">
        <v>3173</v>
      </c>
      <c r="C4957" s="180" t="s">
        <v>8068</v>
      </c>
      <c r="D4957" s="180"/>
      <c r="E4957" s="180"/>
    </row>
    <row r="4958" spans="1:5" x14ac:dyDescent="0.25">
      <c r="A4958" s="180" t="s">
        <v>8069</v>
      </c>
      <c r="B4958" s="181">
        <v>3174</v>
      </c>
      <c r="C4958" s="180" t="s">
        <v>13325</v>
      </c>
      <c r="D4958" s="180" t="s">
        <v>8071</v>
      </c>
      <c r="E4958" s="180"/>
    </row>
    <row r="4959" spans="1:5" x14ac:dyDescent="0.25">
      <c r="A4959" s="180" t="s">
        <v>8069</v>
      </c>
      <c r="B4959" s="181">
        <v>3174</v>
      </c>
      <c r="C4959" s="180" t="s">
        <v>8070</v>
      </c>
      <c r="D4959" s="180" t="s">
        <v>8071</v>
      </c>
      <c r="E4959" s="180"/>
    </row>
    <row r="4960" spans="1:5" x14ac:dyDescent="0.25">
      <c r="A4960" s="180" t="s">
        <v>8069</v>
      </c>
      <c r="B4960" s="181">
        <v>3174</v>
      </c>
      <c r="C4960" s="180" t="s">
        <v>8072</v>
      </c>
      <c r="D4960" s="180" t="s">
        <v>8071</v>
      </c>
      <c r="E4960" s="180"/>
    </row>
    <row r="4961" spans="1:5" x14ac:dyDescent="0.25">
      <c r="A4961" s="180" t="s">
        <v>8069</v>
      </c>
      <c r="B4961" s="181">
        <v>3174</v>
      </c>
      <c r="C4961" s="180" t="s">
        <v>8073</v>
      </c>
      <c r="D4961" s="180" t="s">
        <v>8071</v>
      </c>
      <c r="E4961" s="180"/>
    </row>
    <row r="4962" spans="1:5" x14ac:dyDescent="0.25">
      <c r="A4962" s="180" t="s">
        <v>8069</v>
      </c>
      <c r="B4962" s="181">
        <v>3174</v>
      </c>
      <c r="C4962" s="180" t="s">
        <v>8071</v>
      </c>
      <c r="D4962" s="180"/>
      <c r="E4962" s="180"/>
    </row>
    <row r="4963" spans="1:5" x14ac:dyDescent="0.25">
      <c r="A4963" s="180" t="s">
        <v>8074</v>
      </c>
      <c r="B4963" s="181">
        <v>3175</v>
      </c>
      <c r="C4963" s="180" t="s">
        <v>8075</v>
      </c>
      <c r="D4963" s="180" t="s">
        <v>8076</v>
      </c>
      <c r="E4963" s="180"/>
    </row>
    <row r="4964" spans="1:5" x14ac:dyDescent="0.25">
      <c r="A4964" s="180" t="s">
        <v>8074</v>
      </c>
      <c r="B4964" s="181">
        <v>3175</v>
      </c>
      <c r="C4964" s="180" t="s">
        <v>8077</v>
      </c>
      <c r="D4964" s="180" t="s">
        <v>8076</v>
      </c>
      <c r="E4964" s="180"/>
    </row>
    <row r="4965" spans="1:5" x14ac:dyDescent="0.25">
      <c r="A4965" s="180" t="s">
        <v>8074</v>
      </c>
      <c r="B4965" s="181">
        <v>3175</v>
      </c>
      <c r="C4965" s="180" t="s">
        <v>8076</v>
      </c>
      <c r="D4965" s="180"/>
      <c r="E4965" s="180"/>
    </row>
    <row r="4966" spans="1:5" x14ac:dyDescent="0.25">
      <c r="A4966" s="180" t="s">
        <v>8074</v>
      </c>
      <c r="B4966" s="181">
        <v>3175</v>
      </c>
      <c r="C4966" s="180" t="s">
        <v>8078</v>
      </c>
      <c r="D4966" s="180" t="s">
        <v>8076</v>
      </c>
      <c r="E4966" s="180"/>
    </row>
    <row r="4967" spans="1:5" x14ac:dyDescent="0.25">
      <c r="A4967" s="180" t="s">
        <v>8079</v>
      </c>
      <c r="B4967" s="181">
        <v>3176</v>
      </c>
      <c r="C4967" s="180" t="s">
        <v>8080</v>
      </c>
      <c r="D4967" s="180" t="s">
        <v>8081</v>
      </c>
      <c r="E4967" s="180"/>
    </row>
    <row r="4968" spans="1:5" x14ac:dyDescent="0.25">
      <c r="A4968" s="180" t="s">
        <v>8079</v>
      </c>
      <c r="B4968" s="181">
        <v>3176</v>
      </c>
      <c r="C4968" s="180" t="s">
        <v>8082</v>
      </c>
      <c r="D4968" s="180" t="s">
        <v>8081</v>
      </c>
      <c r="E4968" s="180"/>
    </row>
    <row r="4969" spans="1:5" x14ac:dyDescent="0.25">
      <c r="A4969" s="180" t="s">
        <v>8079</v>
      </c>
      <c r="B4969" s="181">
        <v>3176</v>
      </c>
      <c r="C4969" s="180" t="s">
        <v>8083</v>
      </c>
      <c r="D4969" s="180" t="s">
        <v>8081</v>
      </c>
      <c r="E4969" s="180"/>
    </row>
    <row r="4970" spans="1:5" x14ac:dyDescent="0.25">
      <c r="A4970" s="180" t="s">
        <v>8079</v>
      </c>
      <c r="B4970" s="181">
        <v>3176</v>
      </c>
      <c r="C4970" s="180" t="s">
        <v>8081</v>
      </c>
      <c r="D4970" s="180"/>
      <c r="E4970" s="180"/>
    </row>
    <row r="4971" spans="1:5" x14ac:dyDescent="0.25">
      <c r="A4971" s="180" t="s">
        <v>8079</v>
      </c>
      <c r="B4971" s="181">
        <v>3176</v>
      </c>
      <c r="C4971" s="180" t="s">
        <v>8084</v>
      </c>
      <c r="D4971" s="180" t="s">
        <v>8081</v>
      </c>
      <c r="E4971" s="180"/>
    </row>
    <row r="4972" spans="1:5" x14ac:dyDescent="0.25">
      <c r="A4972" s="180" t="s">
        <v>8085</v>
      </c>
      <c r="B4972" s="181">
        <v>3177</v>
      </c>
      <c r="C4972" s="180" t="s">
        <v>8086</v>
      </c>
      <c r="D4972" s="180" t="s">
        <v>8087</v>
      </c>
      <c r="E4972" s="180"/>
    </row>
    <row r="4973" spans="1:5" x14ac:dyDescent="0.25">
      <c r="A4973" s="180" t="s">
        <v>8085</v>
      </c>
      <c r="B4973" s="181">
        <v>3177</v>
      </c>
      <c r="C4973" s="180" t="s">
        <v>8087</v>
      </c>
      <c r="D4973" s="180"/>
      <c r="E4973" s="180"/>
    </row>
    <row r="4974" spans="1:5" x14ac:dyDescent="0.25">
      <c r="A4974" s="180" t="s">
        <v>8085</v>
      </c>
      <c r="B4974" s="181">
        <v>3177</v>
      </c>
      <c r="C4974" s="180" t="s">
        <v>8088</v>
      </c>
      <c r="D4974" s="180" t="s">
        <v>8087</v>
      </c>
      <c r="E4974" s="180"/>
    </row>
    <row r="4975" spans="1:5" x14ac:dyDescent="0.25">
      <c r="A4975" s="180" t="s">
        <v>8085</v>
      </c>
      <c r="B4975" s="181">
        <v>3177</v>
      </c>
      <c r="C4975" s="180" t="s">
        <v>8089</v>
      </c>
      <c r="D4975" s="180" t="s">
        <v>8087</v>
      </c>
      <c r="E4975" s="180"/>
    </row>
    <row r="4976" spans="1:5" x14ac:dyDescent="0.25">
      <c r="A4976" s="180" t="s">
        <v>8090</v>
      </c>
      <c r="B4976" s="181">
        <v>3178</v>
      </c>
      <c r="C4976" s="180" t="s">
        <v>8091</v>
      </c>
      <c r="D4976" s="180" t="s">
        <v>8092</v>
      </c>
      <c r="E4976" s="180"/>
    </row>
    <row r="4977" spans="1:5" x14ac:dyDescent="0.25">
      <c r="A4977" s="180" t="s">
        <v>8090</v>
      </c>
      <c r="B4977" s="181">
        <v>3178</v>
      </c>
      <c r="C4977" s="180" t="s">
        <v>8092</v>
      </c>
      <c r="D4977" s="180"/>
      <c r="E4977" s="180"/>
    </row>
    <row r="4978" spans="1:5" x14ac:dyDescent="0.25">
      <c r="A4978" s="180" t="s">
        <v>8093</v>
      </c>
      <c r="B4978" s="181">
        <v>3179</v>
      </c>
      <c r="C4978" s="180" t="s">
        <v>8094</v>
      </c>
      <c r="D4978" s="180" t="s">
        <v>8095</v>
      </c>
      <c r="E4978" s="180"/>
    </row>
    <row r="4979" spans="1:5" x14ac:dyDescent="0.25">
      <c r="A4979" s="180" t="s">
        <v>8093</v>
      </c>
      <c r="B4979" s="181">
        <v>3179</v>
      </c>
      <c r="C4979" s="180" t="s">
        <v>8095</v>
      </c>
      <c r="D4979" s="180"/>
      <c r="E4979" s="180"/>
    </row>
    <row r="4980" spans="1:5" x14ac:dyDescent="0.25">
      <c r="A4980" s="180" t="s">
        <v>8093</v>
      </c>
      <c r="B4980" s="181">
        <v>3179</v>
      </c>
      <c r="C4980" s="180" t="s">
        <v>8096</v>
      </c>
      <c r="D4980" s="180" t="s">
        <v>8095</v>
      </c>
      <c r="E4980" s="180"/>
    </row>
    <row r="4981" spans="1:5" x14ac:dyDescent="0.25">
      <c r="A4981" s="180" t="s">
        <v>8097</v>
      </c>
      <c r="B4981" s="181">
        <v>3180</v>
      </c>
      <c r="C4981" s="180" t="s">
        <v>8098</v>
      </c>
      <c r="D4981" s="180" t="s">
        <v>8099</v>
      </c>
      <c r="E4981" s="180"/>
    </row>
    <row r="4982" spans="1:5" x14ac:dyDescent="0.25">
      <c r="A4982" s="180" t="s">
        <v>8097</v>
      </c>
      <c r="B4982" s="181">
        <v>3180</v>
      </c>
      <c r="C4982" s="180" t="s">
        <v>8099</v>
      </c>
      <c r="D4982" s="180"/>
      <c r="E4982" s="180"/>
    </row>
    <row r="4983" spans="1:5" x14ac:dyDescent="0.25">
      <c r="A4983" s="180" t="s">
        <v>8097</v>
      </c>
      <c r="B4983" s="181">
        <v>3180</v>
      </c>
      <c r="C4983" s="180" t="s">
        <v>8100</v>
      </c>
      <c r="D4983" s="180" t="s">
        <v>8099</v>
      </c>
      <c r="E4983" s="180"/>
    </row>
    <row r="4984" spans="1:5" x14ac:dyDescent="0.25">
      <c r="A4984" s="180" t="s">
        <v>8097</v>
      </c>
      <c r="B4984" s="181">
        <v>3180</v>
      </c>
      <c r="C4984" s="180" t="s">
        <v>8101</v>
      </c>
      <c r="D4984" s="180" t="s">
        <v>8099</v>
      </c>
      <c r="E4984" s="180"/>
    </row>
    <row r="4985" spans="1:5" x14ac:dyDescent="0.25">
      <c r="A4985" s="180" t="s">
        <v>8097</v>
      </c>
      <c r="B4985" s="181">
        <v>3180</v>
      </c>
      <c r="C4985" s="180" t="s">
        <v>8102</v>
      </c>
      <c r="D4985" s="180" t="s">
        <v>8099</v>
      </c>
      <c r="E4985" s="180"/>
    </row>
    <row r="4986" spans="1:5" x14ac:dyDescent="0.25">
      <c r="A4986" s="180" t="s">
        <v>8103</v>
      </c>
      <c r="B4986" s="181">
        <v>3181</v>
      </c>
      <c r="C4986" s="180" t="s">
        <v>8104</v>
      </c>
      <c r="D4986" s="180" t="s">
        <v>8105</v>
      </c>
      <c r="E4986" s="180"/>
    </row>
    <row r="4987" spans="1:5" x14ac:dyDescent="0.25">
      <c r="A4987" s="180" t="s">
        <v>8103</v>
      </c>
      <c r="B4987" s="181">
        <v>3181</v>
      </c>
      <c r="C4987" s="180" t="s">
        <v>8105</v>
      </c>
      <c r="D4987" s="180"/>
      <c r="E4987" s="180"/>
    </row>
    <row r="4988" spans="1:5" x14ac:dyDescent="0.25">
      <c r="A4988" s="180" t="s">
        <v>8103</v>
      </c>
      <c r="B4988" s="181">
        <v>3181</v>
      </c>
      <c r="C4988" s="180" t="s">
        <v>8106</v>
      </c>
      <c r="D4988" s="180" t="s">
        <v>8105</v>
      </c>
      <c r="E4988" s="180"/>
    </row>
    <row r="4989" spans="1:5" x14ac:dyDescent="0.25">
      <c r="A4989" s="180" t="s">
        <v>8103</v>
      </c>
      <c r="B4989" s="181">
        <v>3181</v>
      </c>
      <c r="C4989" s="180" t="s">
        <v>8107</v>
      </c>
      <c r="D4989" s="180" t="s">
        <v>8105</v>
      </c>
      <c r="E4989" s="180"/>
    </row>
    <row r="4990" spans="1:5" x14ac:dyDescent="0.25">
      <c r="A4990" s="180" t="s">
        <v>8103</v>
      </c>
      <c r="B4990" s="181">
        <v>3181</v>
      </c>
      <c r="C4990" s="180" t="s">
        <v>8108</v>
      </c>
      <c r="D4990" s="180" t="s">
        <v>8105</v>
      </c>
      <c r="E4990" s="180"/>
    </row>
    <row r="4991" spans="1:5" x14ac:dyDescent="0.25">
      <c r="A4991" s="180" t="s">
        <v>8103</v>
      </c>
      <c r="B4991" s="181">
        <v>3181</v>
      </c>
      <c r="C4991" s="180" t="s">
        <v>8109</v>
      </c>
      <c r="D4991" s="180" t="s">
        <v>8105</v>
      </c>
      <c r="E4991" s="180"/>
    </row>
    <row r="4992" spans="1:5" x14ac:dyDescent="0.25">
      <c r="A4992" s="180" t="s">
        <v>8110</v>
      </c>
      <c r="B4992" s="181">
        <v>3182</v>
      </c>
      <c r="C4992" s="180" t="s">
        <v>8111</v>
      </c>
      <c r="D4992" s="180"/>
      <c r="E4992" s="180"/>
    </row>
    <row r="4993" spans="1:5" x14ac:dyDescent="0.25">
      <c r="A4993" s="180" t="s">
        <v>8110</v>
      </c>
      <c r="B4993" s="181">
        <v>3182</v>
      </c>
      <c r="C4993" s="180" t="s">
        <v>8112</v>
      </c>
      <c r="D4993" s="180" t="s">
        <v>8111</v>
      </c>
      <c r="E4993" s="180"/>
    </row>
    <row r="4994" spans="1:5" x14ac:dyDescent="0.25">
      <c r="A4994" s="180" t="s">
        <v>8110</v>
      </c>
      <c r="B4994" s="181">
        <v>3182</v>
      </c>
      <c r="C4994" s="180" t="s">
        <v>8113</v>
      </c>
      <c r="D4994" s="180" t="s">
        <v>8111</v>
      </c>
      <c r="E4994" s="180"/>
    </row>
    <row r="4995" spans="1:5" x14ac:dyDescent="0.25">
      <c r="A4995" s="180" t="s">
        <v>8114</v>
      </c>
      <c r="B4995" s="181">
        <v>3183</v>
      </c>
      <c r="C4995" s="180" t="s">
        <v>8115</v>
      </c>
      <c r="D4995" s="180" t="s">
        <v>8116</v>
      </c>
      <c r="E4995" s="180"/>
    </row>
    <row r="4996" spans="1:5" x14ac:dyDescent="0.25">
      <c r="A4996" s="180" t="s">
        <v>8114</v>
      </c>
      <c r="B4996" s="181">
        <v>3183</v>
      </c>
      <c r="C4996" s="180" t="s">
        <v>8116</v>
      </c>
      <c r="D4996" s="180"/>
      <c r="E4996" s="180"/>
    </row>
    <row r="4997" spans="1:5" x14ac:dyDescent="0.25">
      <c r="A4997" s="180" t="s">
        <v>8114</v>
      </c>
      <c r="B4997" s="181">
        <v>3183</v>
      </c>
      <c r="C4997" s="180" t="s">
        <v>8117</v>
      </c>
      <c r="D4997" s="180" t="s">
        <v>8116</v>
      </c>
      <c r="E4997" s="180"/>
    </row>
    <row r="4998" spans="1:5" x14ac:dyDescent="0.25">
      <c r="A4998" s="180" t="s">
        <v>8118</v>
      </c>
      <c r="B4998" s="181">
        <v>3184</v>
      </c>
      <c r="C4998" s="180" t="s">
        <v>8119</v>
      </c>
      <c r="D4998" s="180" t="s">
        <v>8120</v>
      </c>
      <c r="E4998" s="180"/>
    </row>
    <row r="4999" spans="1:5" x14ac:dyDescent="0.25">
      <c r="A4999" s="180" t="s">
        <v>8118</v>
      </c>
      <c r="B4999" s="181">
        <v>3184</v>
      </c>
      <c r="C4999" s="180" t="s">
        <v>8120</v>
      </c>
      <c r="D4999" s="180"/>
      <c r="E4999" s="180"/>
    </row>
    <row r="5000" spans="1:5" x14ac:dyDescent="0.25">
      <c r="A5000" s="180" t="s">
        <v>8118</v>
      </c>
      <c r="B5000" s="181">
        <v>3184</v>
      </c>
      <c r="C5000" s="180" t="s">
        <v>8121</v>
      </c>
      <c r="D5000" s="180" t="s">
        <v>8120</v>
      </c>
      <c r="E5000" s="180"/>
    </row>
    <row r="5001" spans="1:5" x14ac:dyDescent="0.25">
      <c r="A5001" s="180" t="s">
        <v>8118</v>
      </c>
      <c r="B5001" s="181">
        <v>3184</v>
      </c>
      <c r="C5001" s="180" t="s">
        <v>8122</v>
      </c>
      <c r="D5001" s="180" t="s">
        <v>8120</v>
      </c>
      <c r="E5001" s="180"/>
    </row>
    <row r="5002" spans="1:5" x14ac:dyDescent="0.25">
      <c r="A5002" s="180" t="s">
        <v>8123</v>
      </c>
      <c r="B5002" s="181">
        <v>3185</v>
      </c>
      <c r="C5002" s="180" t="s">
        <v>8124</v>
      </c>
      <c r="D5002" s="180"/>
      <c r="E5002" s="180"/>
    </row>
    <row r="5003" spans="1:5" x14ac:dyDescent="0.25">
      <c r="A5003" s="180" t="s">
        <v>8123</v>
      </c>
      <c r="B5003" s="181">
        <v>3185</v>
      </c>
      <c r="C5003" s="180" t="s">
        <v>8125</v>
      </c>
      <c r="D5003" s="180" t="s">
        <v>8124</v>
      </c>
      <c r="E5003" s="180"/>
    </row>
    <row r="5004" spans="1:5" x14ac:dyDescent="0.25">
      <c r="A5004" s="180" t="s">
        <v>8123</v>
      </c>
      <c r="B5004" s="181">
        <v>3185</v>
      </c>
      <c r="C5004" s="180" t="s">
        <v>8126</v>
      </c>
      <c r="D5004" s="180" t="s">
        <v>8124</v>
      </c>
      <c r="E5004" s="180"/>
    </row>
    <row r="5005" spans="1:5" x14ac:dyDescent="0.25">
      <c r="A5005" s="180" t="s">
        <v>8123</v>
      </c>
      <c r="B5005" s="181">
        <v>3185</v>
      </c>
      <c r="C5005" s="180" t="s">
        <v>8127</v>
      </c>
      <c r="D5005" s="180" t="s">
        <v>8124</v>
      </c>
      <c r="E5005" s="180"/>
    </row>
    <row r="5006" spans="1:5" x14ac:dyDescent="0.25">
      <c r="A5006" s="180" t="s">
        <v>8123</v>
      </c>
      <c r="B5006" s="181">
        <v>3185</v>
      </c>
      <c r="C5006" s="180" t="s">
        <v>8128</v>
      </c>
      <c r="D5006" s="180" t="s">
        <v>8124</v>
      </c>
      <c r="E5006" s="180"/>
    </row>
    <row r="5007" spans="1:5" x14ac:dyDescent="0.25">
      <c r="A5007" s="180" t="s">
        <v>8123</v>
      </c>
      <c r="B5007" s="181">
        <v>3185</v>
      </c>
      <c r="C5007" s="180" t="s">
        <v>8129</v>
      </c>
      <c r="D5007" s="180" t="s">
        <v>8124</v>
      </c>
      <c r="E5007" s="180"/>
    </row>
    <row r="5008" spans="1:5" x14ac:dyDescent="0.25">
      <c r="A5008" s="180" t="s">
        <v>8130</v>
      </c>
      <c r="B5008" s="181">
        <v>3186</v>
      </c>
      <c r="C5008" s="180" t="s">
        <v>8131</v>
      </c>
      <c r="D5008" s="180" t="s">
        <v>8132</v>
      </c>
      <c r="E5008" s="180"/>
    </row>
    <row r="5009" spans="1:5" x14ac:dyDescent="0.25">
      <c r="A5009" s="180" t="s">
        <v>8130</v>
      </c>
      <c r="B5009" s="181">
        <v>3186</v>
      </c>
      <c r="C5009" s="180" t="s">
        <v>8132</v>
      </c>
      <c r="D5009" s="180"/>
      <c r="E5009" s="180"/>
    </row>
    <row r="5010" spans="1:5" x14ac:dyDescent="0.25">
      <c r="A5010" s="180" t="s">
        <v>8130</v>
      </c>
      <c r="B5010" s="181">
        <v>3186</v>
      </c>
      <c r="C5010" s="180" t="s">
        <v>8133</v>
      </c>
      <c r="D5010" s="180" t="s">
        <v>8132</v>
      </c>
      <c r="E5010" s="180"/>
    </row>
    <row r="5011" spans="1:5" x14ac:dyDescent="0.25">
      <c r="A5011" s="180" t="s">
        <v>8130</v>
      </c>
      <c r="B5011" s="181">
        <v>3186</v>
      </c>
      <c r="C5011" s="180" t="s">
        <v>8134</v>
      </c>
      <c r="D5011" s="180" t="s">
        <v>8132</v>
      </c>
      <c r="E5011" s="180"/>
    </row>
    <row r="5012" spans="1:5" x14ac:dyDescent="0.25">
      <c r="A5012" s="180" t="s">
        <v>8135</v>
      </c>
      <c r="B5012" s="181">
        <v>3187</v>
      </c>
      <c r="C5012" s="180" t="s">
        <v>8136</v>
      </c>
      <c r="D5012" s="180" t="s">
        <v>8137</v>
      </c>
      <c r="E5012" s="180"/>
    </row>
    <row r="5013" spans="1:5" x14ac:dyDescent="0.25">
      <c r="A5013" s="180" t="s">
        <v>8135</v>
      </c>
      <c r="B5013" s="181">
        <v>3187</v>
      </c>
      <c r="C5013" s="180" t="s">
        <v>8138</v>
      </c>
      <c r="D5013" s="180" t="s">
        <v>8137</v>
      </c>
      <c r="E5013" s="180"/>
    </row>
    <row r="5014" spans="1:5" x14ac:dyDescent="0.25">
      <c r="A5014" s="180" t="s">
        <v>8135</v>
      </c>
      <c r="B5014" s="181">
        <v>3187</v>
      </c>
      <c r="C5014" s="180" t="s">
        <v>8139</v>
      </c>
      <c r="D5014" s="180" t="s">
        <v>8137</v>
      </c>
      <c r="E5014" s="180"/>
    </row>
    <row r="5015" spans="1:5" x14ac:dyDescent="0.25">
      <c r="A5015" s="180" t="s">
        <v>8135</v>
      </c>
      <c r="B5015" s="181">
        <v>3187</v>
      </c>
      <c r="C5015" s="180" t="s">
        <v>8137</v>
      </c>
      <c r="D5015" s="180"/>
      <c r="E5015" s="180"/>
    </row>
    <row r="5016" spans="1:5" x14ac:dyDescent="0.25">
      <c r="A5016" s="180" t="s">
        <v>8135</v>
      </c>
      <c r="B5016" s="181">
        <v>3187</v>
      </c>
      <c r="C5016" s="180" t="s">
        <v>8140</v>
      </c>
      <c r="D5016" s="180" t="s">
        <v>8137</v>
      </c>
      <c r="E5016" s="180"/>
    </row>
    <row r="5017" spans="1:5" x14ac:dyDescent="0.25">
      <c r="A5017" s="180" t="s">
        <v>8141</v>
      </c>
      <c r="B5017" s="181">
        <v>3188</v>
      </c>
      <c r="C5017" s="180" t="s">
        <v>8142</v>
      </c>
      <c r="D5017" s="180" t="s">
        <v>8143</v>
      </c>
      <c r="E5017" s="180"/>
    </row>
    <row r="5018" spans="1:5" x14ac:dyDescent="0.25">
      <c r="A5018" s="180" t="s">
        <v>8141</v>
      </c>
      <c r="B5018" s="181">
        <v>3188</v>
      </c>
      <c r="C5018" s="180" t="s">
        <v>8143</v>
      </c>
      <c r="D5018" s="180"/>
      <c r="E5018" s="180"/>
    </row>
    <row r="5019" spans="1:5" x14ac:dyDescent="0.25">
      <c r="A5019" s="180" t="s">
        <v>8141</v>
      </c>
      <c r="B5019" s="181">
        <v>3188</v>
      </c>
      <c r="C5019" s="180" t="s">
        <v>8144</v>
      </c>
      <c r="D5019" s="180" t="s">
        <v>8143</v>
      </c>
      <c r="E5019" s="180"/>
    </row>
    <row r="5020" spans="1:5" x14ac:dyDescent="0.25">
      <c r="A5020" s="180" t="s">
        <v>8145</v>
      </c>
      <c r="B5020" s="181">
        <v>3189</v>
      </c>
      <c r="C5020" s="180" t="s">
        <v>8146</v>
      </c>
      <c r="D5020" s="180" t="s">
        <v>8147</v>
      </c>
      <c r="E5020" s="180"/>
    </row>
    <row r="5021" spans="1:5" x14ac:dyDescent="0.25">
      <c r="A5021" s="180" t="s">
        <v>8145</v>
      </c>
      <c r="B5021" s="181">
        <v>3189</v>
      </c>
      <c r="C5021" s="180" t="s">
        <v>8148</v>
      </c>
      <c r="D5021" s="180" t="s">
        <v>8147</v>
      </c>
      <c r="E5021" s="180"/>
    </row>
    <row r="5022" spans="1:5" x14ac:dyDescent="0.25">
      <c r="A5022" s="180" t="s">
        <v>8145</v>
      </c>
      <c r="B5022" s="181">
        <v>3189</v>
      </c>
      <c r="C5022" s="180" t="s">
        <v>8149</v>
      </c>
      <c r="D5022" s="180" t="s">
        <v>8147</v>
      </c>
      <c r="E5022" s="180"/>
    </row>
    <row r="5023" spans="1:5" x14ac:dyDescent="0.25">
      <c r="A5023" s="180" t="s">
        <v>8145</v>
      </c>
      <c r="B5023" s="181">
        <v>3189</v>
      </c>
      <c r="C5023" s="180" t="s">
        <v>8147</v>
      </c>
      <c r="D5023" s="180"/>
      <c r="E5023" s="180"/>
    </row>
    <row r="5024" spans="1:5" x14ac:dyDescent="0.25">
      <c r="A5024" s="180" t="s">
        <v>8145</v>
      </c>
      <c r="B5024" s="181">
        <v>3189</v>
      </c>
      <c r="C5024" s="180" t="s">
        <v>8150</v>
      </c>
      <c r="D5024" s="180" t="s">
        <v>8147</v>
      </c>
      <c r="E5024" s="180"/>
    </row>
    <row r="5025" spans="1:5" x14ac:dyDescent="0.25">
      <c r="A5025" s="180" t="s">
        <v>8151</v>
      </c>
      <c r="B5025" s="181">
        <v>3190</v>
      </c>
      <c r="C5025" s="180" t="s">
        <v>8152</v>
      </c>
      <c r="D5025" s="180" t="s">
        <v>8153</v>
      </c>
      <c r="E5025" s="180"/>
    </row>
    <row r="5026" spans="1:5" x14ac:dyDescent="0.25">
      <c r="A5026" s="180" t="s">
        <v>8151</v>
      </c>
      <c r="B5026" s="181">
        <v>3190</v>
      </c>
      <c r="C5026" s="180" t="s">
        <v>8154</v>
      </c>
      <c r="D5026" s="180" t="s">
        <v>8153</v>
      </c>
      <c r="E5026" s="180"/>
    </row>
    <row r="5027" spans="1:5" x14ac:dyDescent="0.25">
      <c r="A5027" s="180" t="s">
        <v>8151</v>
      </c>
      <c r="B5027" s="181">
        <v>3190</v>
      </c>
      <c r="C5027" s="180" t="s">
        <v>8155</v>
      </c>
      <c r="D5027" s="180" t="s">
        <v>8153</v>
      </c>
      <c r="E5027" s="180"/>
    </row>
    <row r="5028" spans="1:5" x14ac:dyDescent="0.25">
      <c r="A5028" s="180" t="s">
        <v>8151</v>
      </c>
      <c r="B5028" s="181">
        <v>3190</v>
      </c>
      <c r="C5028" s="180" t="s">
        <v>8153</v>
      </c>
      <c r="D5028" s="180"/>
      <c r="E5028" s="180"/>
    </row>
    <row r="5029" spans="1:5" x14ac:dyDescent="0.25">
      <c r="A5029" s="180" t="s">
        <v>8156</v>
      </c>
      <c r="B5029" s="181">
        <v>3191</v>
      </c>
      <c r="C5029" s="180" t="s">
        <v>8157</v>
      </c>
      <c r="D5029" s="180" t="s">
        <v>8158</v>
      </c>
      <c r="E5029" s="180"/>
    </row>
    <row r="5030" spans="1:5" x14ac:dyDescent="0.25">
      <c r="A5030" s="180" t="s">
        <v>8156</v>
      </c>
      <c r="B5030" s="181">
        <v>3191</v>
      </c>
      <c r="C5030" s="180" t="s">
        <v>8158</v>
      </c>
      <c r="D5030" s="180"/>
      <c r="E5030" s="180"/>
    </row>
    <row r="5031" spans="1:5" x14ac:dyDescent="0.25">
      <c r="A5031" s="180" t="s">
        <v>8159</v>
      </c>
      <c r="B5031" s="181">
        <v>3192</v>
      </c>
      <c r="C5031" s="180" t="s">
        <v>8160</v>
      </c>
      <c r="D5031" s="180" t="s">
        <v>8161</v>
      </c>
      <c r="E5031" s="180"/>
    </row>
    <row r="5032" spans="1:5" x14ac:dyDescent="0.25">
      <c r="A5032" s="180" t="s">
        <v>8159</v>
      </c>
      <c r="B5032" s="181">
        <v>3192</v>
      </c>
      <c r="C5032" s="180" t="s">
        <v>8161</v>
      </c>
      <c r="D5032" s="180"/>
      <c r="E5032" s="180"/>
    </row>
    <row r="5033" spans="1:5" x14ac:dyDescent="0.25">
      <c r="A5033" s="180" t="s">
        <v>8159</v>
      </c>
      <c r="B5033" s="181">
        <v>3192</v>
      </c>
      <c r="C5033" s="180" t="s">
        <v>8162</v>
      </c>
      <c r="D5033" s="180" t="s">
        <v>8161</v>
      </c>
      <c r="E5033" s="180"/>
    </row>
    <row r="5034" spans="1:5" x14ac:dyDescent="0.25">
      <c r="A5034" s="180" t="s">
        <v>8163</v>
      </c>
      <c r="B5034" s="181">
        <v>3193</v>
      </c>
      <c r="C5034" s="180" t="s">
        <v>8164</v>
      </c>
      <c r="D5034" s="180" t="s">
        <v>8165</v>
      </c>
      <c r="E5034" s="180"/>
    </row>
    <row r="5035" spans="1:5" x14ac:dyDescent="0.25">
      <c r="A5035" s="180" t="s">
        <v>8163</v>
      </c>
      <c r="B5035" s="181">
        <v>3193</v>
      </c>
      <c r="C5035" s="180" t="s">
        <v>8165</v>
      </c>
      <c r="D5035" s="180"/>
      <c r="E5035" s="180"/>
    </row>
    <row r="5036" spans="1:5" x14ac:dyDescent="0.25">
      <c r="A5036" s="180" t="s">
        <v>8163</v>
      </c>
      <c r="B5036" s="181">
        <v>3193</v>
      </c>
      <c r="C5036" s="180" t="s">
        <v>8166</v>
      </c>
      <c r="D5036" s="180" t="s">
        <v>8165</v>
      </c>
      <c r="E5036" s="180"/>
    </row>
    <row r="5037" spans="1:5" x14ac:dyDescent="0.25">
      <c r="A5037" s="180" t="s">
        <v>8167</v>
      </c>
      <c r="B5037" s="181">
        <v>3194</v>
      </c>
      <c r="C5037" s="180" t="s">
        <v>8168</v>
      </c>
      <c r="D5037" s="180" t="s">
        <v>8169</v>
      </c>
      <c r="E5037" s="180"/>
    </row>
    <row r="5038" spans="1:5" x14ac:dyDescent="0.25">
      <c r="A5038" s="180" t="s">
        <v>8167</v>
      </c>
      <c r="B5038" s="181">
        <v>3194</v>
      </c>
      <c r="C5038" s="180" t="s">
        <v>8170</v>
      </c>
      <c r="D5038" s="180" t="s">
        <v>8169</v>
      </c>
      <c r="E5038" s="180"/>
    </row>
    <row r="5039" spans="1:5" x14ac:dyDescent="0.25">
      <c r="A5039" s="180" t="s">
        <v>8167</v>
      </c>
      <c r="B5039" s="181">
        <v>3194</v>
      </c>
      <c r="C5039" s="180" t="s">
        <v>8169</v>
      </c>
      <c r="D5039" s="180"/>
      <c r="E5039" s="180"/>
    </row>
    <row r="5040" spans="1:5" x14ac:dyDescent="0.25">
      <c r="A5040" s="180" t="s">
        <v>8167</v>
      </c>
      <c r="B5040" s="181">
        <v>3194</v>
      </c>
      <c r="C5040" s="180" t="s">
        <v>8171</v>
      </c>
      <c r="D5040" s="180" t="s">
        <v>8169</v>
      </c>
      <c r="E5040" s="180"/>
    </row>
    <row r="5041" spans="1:5" x14ac:dyDescent="0.25">
      <c r="A5041" s="180" t="s">
        <v>8172</v>
      </c>
      <c r="B5041" s="181">
        <v>3195</v>
      </c>
      <c r="C5041" s="180" t="s">
        <v>8173</v>
      </c>
      <c r="D5041" s="180" t="s">
        <v>8174</v>
      </c>
      <c r="E5041" s="180"/>
    </row>
    <row r="5042" spans="1:5" x14ac:dyDescent="0.25">
      <c r="A5042" s="180" t="s">
        <v>8172</v>
      </c>
      <c r="B5042" s="181">
        <v>3195</v>
      </c>
      <c r="C5042" s="180" t="s">
        <v>8174</v>
      </c>
      <c r="D5042" s="180"/>
      <c r="E5042" s="180"/>
    </row>
    <row r="5043" spans="1:5" x14ac:dyDescent="0.25">
      <c r="A5043" s="180" t="s">
        <v>8172</v>
      </c>
      <c r="B5043" s="181">
        <v>3195</v>
      </c>
      <c r="C5043" s="180" t="s">
        <v>8175</v>
      </c>
      <c r="D5043" s="180" t="s">
        <v>8174</v>
      </c>
      <c r="E5043" s="180"/>
    </row>
    <row r="5044" spans="1:5" x14ac:dyDescent="0.25">
      <c r="A5044" s="180" t="s">
        <v>8172</v>
      </c>
      <c r="B5044" s="181">
        <v>3195</v>
      </c>
      <c r="C5044" s="180" t="s">
        <v>8176</v>
      </c>
      <c r="D5044" s="180" t="s">
        <v>8174</v>
      </c>
      <c r="E5044" s="180"/>
    </row>
    <row r="5045" spans="1:5" x14ac:dyDescent="0.25">
      <c r="A5045" s="180" t="s">
        <v>8177</v>
      </c>
      <c r="B5045" s="181">
        <v>3196</v>
      </c>
      <c r="C5045" s="180" t="s">
        <v>8178</v>
      </c>
      <c r="D5045" s="180" t="s">
        <v>8179</v>
      </c>
      <c r="E5045" s="180"/>
    </row>
    <row r="5046" spans="1:5" x14ac:dyDescent="0.25">
      <c r="A5046" s="180" t="s">
        <v>8177</v>
      </c>
      <c r="B5046" s="181">
        <v>3196</v>
      </c>
      <c r="C5046" s="180" t="s">
        <v>8180</v>
      </c>
      <c r="D5046" s="180" t="s">
        <v>8179</v>
      </c>
      <c r="E5046" s="180"/>
    </row>
    <row r="5047" spans="1:5" x14ac:dyDescent="0.25">
      <c r="A5047" s="180" t="s">
        <v>8177</v>
      </c>
      <c r="B5047" s="181">
        <v>3196</v>
      </c>
      <c r="C5047" s="180" t="s">
        <v>8179</v>
      </c>
      <c r="D5047" s="180"/>
      <c r="E5047" s="180"/>
    </row>
    <row r="5048" spans="1:5" x14ac:dyDescent="0.25">
      <c r="A5048" s="180" t="s">
        <v>8181</v>
      </c>
      <c r="B5048" s="181">
        <v>3197</v>
      </c>
      <c r="C5048" s="180" t="s">
        <v>8182</v>
      </c>
      <c r="D5048" s="180" t="s">
        <v>8183</v>
      </c>
      <c r="E5048" s="180"/>
    </row>
    <row r="5049" spans="1:5" x14ac:dyDescent="0.25">
      <c r="A5049" s="180" t="s">
        <v>8181</v>
      </c>
      <c r="B5049" s="181">
        <v>3197</v>
      </c>
      <c r="C5049" s="180" t="s">
        <v>8183</v>
      </c>
      <c r="D5049" s="180"/>
      <c r="E5049" s="180"/>
    </row>
    <row r="5050" spans="1:5" x14ac:dyDescent="0.25">
      <c r="A5050" s="180" t="s">
        <v>8181</v>
      </c>
      <c r="B5050" s="181">
        <v>3197</v>
      </c>
      <c r="C5050" s="180" t="s">
        <v>8184</v>
      </c>
      <c r="D5050" s="180" t="s">
        <v>8183</v>
      </c>
      <c r="E5050" s="180"/>
    </row>
    <row r="5051" spans="1:5" x14ac:dyDescent="0.25">
      <c r="A5051" s="180" t="s">
        <v>8185</v>
      </c>
      <c r="B5051" s="181">
        <v>3198</v>
      </c>
      <c r="C5051" s="180" t="s">
        <v>8186</v>
      </c>
      <c r="D5051" s="180" t="s">
        <v>8187</v>
      </c>
      <c r="E5051" s="180"/>
    </row>
    <row r="5052" spans="1:5" x14ac:dyDescent="0.25">
      <c r="A5052" s="180" t="s">
        <v>8185</v>
      </c>
      <c r="B5052" s="181">
        <v>3198</v>
      </c>
      <c r="C5052" s="180" t="s">
        <v>8188</v>
      </c>
      <c r="D5052" s="180" t="s">
        <v>8187</v>
      </c>
      <c r="E5052" s="180"/>
    </row>
    <row r="5053" spans="1:5" x14ac:dyDescent="0.25">
      <c r="A5053" s="180" t="s">
        <v>8185</v>
      </c>
      <c r="B5053" s="181">
        <v>3198</v>
      </c>
      <c r="C5053" s="180" t="s">
        <v>8187</v>
      </c>
      <c r="D5053" s="180"/>
      <c r="E5053" s="180"/>
    </row>
    <row r="5054" spans="1:5" x14ac:dyDescent="0.25">
      <c r="A5054" s="180" t="s">
        <v>8185</v>
      </c>
      <c r="B5054" s="181">
        <v>3198</v>
      </c>
      <c r="C5054" s="180" t="s">
        <v>8189</v>
      </c>
      <c r="D5054" s="180" t="s">
        <v>8187</v>
      </c>
      <c r="E5054" s="180"/>
    </row>
    <row r="5055" spans="1:5" x14ac:dyDescent="0.25">
      <c r="A5055" s="180" t="s">
        <v>8190</v>
      </c>
      <c r="B5055" s="181">
        <v>3199</v>
      </c>
      <c r="C5055" s="180" t="s">
        <v>8191</v>
      </c>
      <c r="D5055" s="180" t="s">
        <v>8192</v>
      </c>
      <c r="E5055" s="180"/>
    </row>
    <row r="5056" spans="1:5" x14ac:dyDescent="0.25">
      <c r="A5056" s="180" t="s">
        <v>8190</v>
      </c>
      <c r="B5056" s="181">
        <v>3199</v>
      </c>
      <c r="C5056" s="180" t="s">
        <v>8192</v>
      </c>
      <c r="D5056" s="180"/>
      <c r="E5056" s="180"/>
    </row>
    <row r="5057" spans="1:5" x14ac:dyDescent="0.25">
      <c r="A5057" s="180" t="s">
        <v>8193</v>
      </c>
      <c r="B5057" s="181">
        <v>3200</v>
      </c>
      <c r="C5057" s="180" t="s">
        <v>8194</v>
      </c>
      <c r="D5057" s="180" t="s">
        <v>8195</v>
      </c>
      <c r="E5057" s="180"/>
    </row>
    <row r="5058" spans="1:5" x14ac:dyDescent="0.25">
      <c r="A5058" s="180" t="s">
        <v>8193</v>
      </c>
      <c r="B5058" s="181">
        <v>3200</v>
      </c>
      <c r="C5058" s="180" t="s">
        <v>8195</v>
      </c>
      <c r="D5058" s="180"/>
      <c r="E5058" s="180"/>
    </row>
    <row r="5059" spans="1:5" x14ac:dyDescent="0.25">
      <c r="A5059" s="180" t="s">
        <v>8196</v>
      </c>
      <c r="B5059" s="181">
        <v>3201</v>
      </c>
      <c r="C5059" s="180" t="s">
        <v>8197</v>
      </c>
      <c r="D5059" s="180" t="s">
        <v>8198</v>
      </c>
      <c r="E5059" s="180"/>
    </row>
    <row r="5060" spans="1:5" x14ac:dyDescent="0.25">
      <c r="A5060" s="180" t="s">
        <v>8196</v>
      </c>
      <c r="B5060" s="181">
        <v>3201</v>
      </c>
      <c r="C5060" s="180" t="s">
        <v>8199</v>
      </c>
      <c r="D5060" s="180" t="s">
        <v>8198</v>
      </c>
      <c r="E5060" s="180"/>
    </row>
    <row r="5061" spans="1:5" x14ac:dyDescent="0.25">
      <c r="A5061" s="180" t="s">
        <v>8196</v>
      </c>
      <c r="B5061" s="181">
        <v>3201</v>
      </c>
      <c r="C5061" s="180" t="s">
        <v>8198</v>
      </c>
      <c r="D5061" s="180"/>
      <c r="E5061" s="180"/>
    </row>
    <row r="5062" spans="1:5" x14ac:dyDescent="0.25">
      <c r="A5062" s="180" t="s">
        <v>8200</v>
      </c>
      <c r="B5062" s="181">
        <v>3202</v>
      </c>
      <c r="C5062" s="180" t="s">
        <v>8201</v>
      </c>
      <c r="D5062" s="180" t="s">
        <v>8202</v>
      </c>
      <c r="E5062" s="180"/>
    </row>
    <row r="5063" spans="1:5" x14ac:dyDescent="0.25">
      <c r="A5063" s="180" t="s">
        <v>8200</v>
      </c>
      <c r="B5063" s="181">
        <v>3202</v>
      </c>
      <c r="C5063" s="180" t="s">
        <v>8203</v>
      </c>
      <c r="D5063" s="180" t="s">
        <v>8202</v>
      </c>
      <c r="E5063" s="180"/>
    </row>
    <row r="5064" spans="1:5" x14ac:dyDescent="0.25">
      <c r="A5064" s="180" t="s">
        <v>8200</v>
      </c>
      <c r="B5064" s="181">
        <v>3202</v>
      </c>
      <c r="C5064" s="180" t="s">
        <v>8204</v>
      </c>
      <c r="D5064" s="180" t="s">
        <v>8202</v>
      </c>
      <c r="E5064" s="180"/>
    </row>
    <row r="5065" spans="1:5" x14ac:dyDescent="0.25">
      <c r="A5065" s="180" t="s">
        <v>8200</v>
      </c>
      <c r="B5065" s="181">
        <v>3202</v>
      </c>
      <c r="C5065" s="180" t="s">
        <v>8202</v>
      </c>
      <c r="D5065" s="180"/>
      <c r="E5065" s="180"/>
    </row>
    <row r="5066" spans="1:5" x14ac:dyDescent="0.25">
      <c r="A5066" s="180" t="s">
        <v>8200</v>
      </c>
      <c r="B5066" s="181">
        <v>3202</v>
      </c>
      <c r="C5066" s="180" t="s">
        <v>8205</v>
      </c>
      <c r="D5066" s="180" t="s">
        <v>8202</v>
      </c>
      <c r="E5066" s="180"/>
    </row>
    <row r="5067" spans="1:5" x14ac:dyDescent="0.25">
      <c r="A5067" s="180" t="s">
        <v>8206</v>
      </c>
      <c r="B5067" s="181">
        <v>3203</v>
      </c>
      <c r="C5067" s="180" t="s">
        <v>8207</v>
      </c>
      <c r="D5067" s="180"/>
      <c r="E5067" s="180"/>
    </row>
    <row r="5068" spans="1:5" x14ac:dyDescent="0.25">
      <c r="A5068" s="180" t="s">
        <v>8206</v>
      </c>
      <c r="B5068" s="181">
        <v>3203</v>
      </c>
      <c r="C5068" s="180" t="s">
        <v>8208</v>
      </c>
      <c r="D5068" s="180" t="s">
        <v>8207</v>
      </c>
      <c r="E5068" s="180"/>
    </row>
    <row r="5069" spans="1:5" x14ac:dyDescent="0.25">
      <c r="A5069" s="180" t="s">
        <v>8209</v>
      </c>
      <c r="B5069" s="181">
        <v>3204</v>
      </c>
      <c r="C5069" s="180" t="s">
        <v>8210</v>
      </c>
      <c r="D5069" s="180" t="s">
        <v>8211</v>
      </c>
      <c r="E5069" s="180"/>
    </row>
    <row r="5070" spans="1:5" x14ac:dyDescent="0.25">
      <c r="A5070" s="180" t="s">
        <v>8209</v>
      </c>
      <c r="B5070" s="181">
        <v>3204</v>
      </c>
      <c r="C5070" s="180" t="s">
        <v>8212</v>
      </c>
      <c r="D5070" s="180" t="s">
        <v>8211</v>
      </c>
      <c r="E5070" s="180"/>
    </row>
    <row r="5071" spans="1:5" x14ac:dyDescent="0.25">
      <c r="A5071" s="180" t="s">
        <v>8209</v>
      </c>
      <c r="B5071" s="181">
        <v>3204</v>
      </c>
      <c r="C5071" s="180" t="s">
        <v>8213</v>
      </c>
      <c r="D5071" s="180" t="s">
        <v>8211</v>
      </c>
      <c r="E5071" s="180"/>
    </row>
    <row r="5072" spans="1:5" x14ac:dyDescent="0.25">
      <c r="A5072" s="180" t="s">
        <v>8209</v>
      </c>
      <c r="B5072" s="181">
        <v>3204</v>
      </c>
      <c r="C5072" s="180" t="s">
        <v>8211</v>
      </c>
      <c r="D5072" s="180"/>
      <c r="E5072" s="180"/>
    </row>
    <row r="5073" spans="1:5" x14ac:dyDescent="0.25">
      <c r="A5073" s="180" t="s">
        <v>8209</v>
      </c>
      <c r="B5073" s="181">
        <v>3204</v>
      </c>
      <c r="C5073" s="180" t="s">
        <v>8214</v>
      </c>
      <c r="D5073" s="180" t="s">
        <v>8211</v>
      </c>
      <c r="E5073" s="180"/>
    </row>
    <row r="5074" spans="1:5" x14ac:dyDescent="0.25">
      <c r="A5074" s="180" t="s">
        <v>8209</v>
      </c>
      <c r="B5074" s="181">
        <v>3204</v>
      </c>
      <c r="C5074" s="180" t="s">
        <v>8215</v>
      </c>
      <c r="D5074" s="180" t="s">
        <v>8211</v>
      </c>
      <c r="E5074" s="180"/>
    </row>
    <row r="5075" spans="1:5" x14ac:dyDescent="0.25">
      <c r="A5075" s="180" t="s">
        <v>8209</v>
      </c>
      <c r="B5075" s="181">
        <v>3204</v>
      </c>
      <c r="C5075" s="180" t="s">
        <v>8216</v>
      </c>
      <c r="D5075" s="180" t="s">
        <v>8211</v>
      </c>
      <c r="E5075" s="180"/>
    </row>
    <row r="5076" spans="1:5" x14ac:dyDescent="0.25">
      <c r="A5076" s="180" t="s">
        <v>8217</v>
      </c>
      <c r="B5076" s="181">
        <v>3205</v>
      </c>
      <c r="C5076" s="180" t="s">
        <v>8218</v>
      </c>
      <c r="D5076" s="180" t="s">
        <v>8219</v>
      </c>
      <c r="E5076" s="180"/>
    </row>
    <row r="5077" spans="1:5" x14ac:dyDescent="0.25">
      <c r="A5077" s="180" t="s">
        <v>8217</v>
      </c>
      <c r="B5077" s="181">
        <v>3205</v>
      </c>
      <c r="C5077" s="180" t="s">
        <v>8219</v>
      </c>
      <c r="D5077" s="180"/>
      <c r="E5077" s="180"/>
    </row>
    <row r="5078" spans="1:5" x14ac:dyDescent="0.25">
      <c r="A5078" s="180" t="s">
        <v>8217</v>
      </c>
      <c r="B5078" s="181">
        <v>3205</v>
      </c>
      <c r="C5078" s="180" t="s">
        <v>8220</v>
      </c>
      <c r="D5078" s="180" t="s">
        <v>8219</v>
      </c>
      <c r="E5078" s="180"/>
    </row>
    <row r="5079" spans="1:5" x14ac:dyDescent="0.25">
      <c r="A5079" s="180" t="s">
        <v>8217</v>
      </c>
      <c r="B5079" s="181">
        <v>3205</v>
      </c>
      <c r="C5079" s="180" t="s">
        <v>8221</v>
      </c>
      <c r="D5079" s="180" t="s">
        <v>8219</v>
      </c>
      <c r="E5079" s="180"/>
    </row>
    <row r="5080" spans="1:5" x14ac:dyDescent="0.25">
      <c r="A5080" s="180" t="s">
        <v>8222</v>
      </c>
      <c r="B5080" s="181">
        <v>3206</v>
      </c>
      <c r="C5080" s="180" t="s">
        <v>8223</v>
      </c>
      <c r="D5080" s="180" t="s">
        <v>8224</v>
      </c>
      <c r="E5080" s="180"/>
    </row>
    <row r="5081" spans="1:5" x14ac:dyDescent="0.25">
      <c r="A5081" s="180" t="s">
        <v>8222</v>
      </c>
      <c r="B5081" s="181">
        <v>3206</v>
      </c>
      <c r="C5081" s="180" t="s">
        <v>8225</v>
      </c>
      <c r="D5081" s="180" t="s">
        <v>8224</v>
      </c>
      <c r="E5081" s="180"/>
    </row>
    <row r="5082" spans="1:5" x14ac:dyDescent="0.25">
      <c r="A5082" s="180" t="s">
        <v>8222</v>
      </c>
      <c r="B5082" s="181">
        <v>3206</v>
      </c>
      <c r="C5082" s="180" t="s">
        <v>8224</v>
      </c>
      <c r="D5082" s="180"/>
      <c r="E5082" s="180"/>
    </row>
    <row r="5083" spans="1:5" x14ac:dyDescent="0.25">
      <c r="A5083" s="180" t="s">
        <v>8226</v>
      </c>
      <c r="B5083" s="181">
        <v>3207</v>
      </c>
      <c r="C5083" s="180" t="s">
        <v>8227</v>
      </c>
      <c r="D5083" s="180" t="s">
        <v>8228</v>
      </c>
      <c r="E5083" s="180"/>
    </row>
    <row r="5084" spans="1:5" x14ac:dyDescent="0.25">
      <c r="A5084" s="180" t="s">
        <v>8226</v>
      </c>
      <c r="B5084" s="181">
        <v>3207</v>
      </c>
      <c r="C5084" s="180" t="s">
        <v>8228</v>
      </c>
      <c r="D5084" s="180"/>
      <c r="E5084" s="180"/>
    </row>
    <row r="5085" spans="1:5" x14ac:dyDescent="0.25">
      <c r="A5085" s="180" t="s">
        <v>8229</v>
      </c>
      <c r="B5085" s="181">
        <v>3208</v>
      </c>
      <c r="C5085" s="180" t="s">
        <v>8230</v>
      </c>
      <c r="D5085" s="180" t="s">
        <v>8231</v>
      </c>
      <c r="E5085" s="180"/>
    </row>
    <row r="5086" spans="1:5" x14ac:dyDescent="0.25">
      <c r="A5086" s="180" t="s">
        <v>8229</v>
      </c>
      <c r="B5086" s="181">
        <v>3208</v>
      </c>
      <c r="C5086" s="180" t="s">
        <v>8232</v>
      </c>
      <c r="D5086" s="180" t="s">
        <v>8231</v>
      </c>
      <c r="E5086" s="180"/>
    </row>
    <row r="5087" spans="1:5" x14ac:dyDescent="0.25">
      <c r="A5087" s="180" t="s">
        <v>8229</v>
      </c>
      <c r="B5087" s="181">
        <v>3208</v>
      </c>
      <c r="C5087" s="180" t="s">
        <v>8231</v>
      </c>
      <c r="D5087" s="180"/>
      <c r="E5087" s="180"/>
    </row>
    <row r="5088" spans="1:5" x14ac:dyDescent="0.25">
      <c r="A5088" s="180" t="s">
        <v>8229</v>
      </c>
      <c r="B5088" s="181">
        <v>3208</v>
      </c>
      <c r="C5088" s="180" t="s">
        <v>8233</v>
      </c>
      <c r="D5088" s="180" t="s">
        <v>8231</v>
      </c>
      <c r="E5088" s="180"/>
    </row>
    <row r="5089" spans="1:5" x14ac:dyDescent="0.25">
      <c r="A5089" s="180" t="s">
        <v>8234</v>
      </c>
      <c r="B5089" s="181">
        <v>3209</v>
      </c>
      <c r="C5089" s="180" t="s">
        <v>8235</v>
      </c>
      <c r="D5089" s="180" t="s">
        <v>8236</v>
      </c>
      <c r="E5089" s="180"/>
    </row>
    <row r="5090" spans="1:5" x14ac:dyDescent="0.25">
      <c r="A5090" s="180" t="s">
        <v>8234</v>
      </c>
      <c r="B5090" s="181">
        <v>3209</v>
      </c>
      <c r="C5090" s="180" t="s">
        <v>8236</v>
      </c>
      <c r="D5090" s="180"/>
      <c r="E5090" s="180"/>
    </row>
    <row r="5091" spans="1:5" x14ac:dyDescent="0.25">
      <c r="A5091" s="180" t="s">
        <v>8234</v>
      </c>
      <c r="B5091" s="181">
        <v>3209</v>
      </c>
      <c r="C5091" s="180" t="s">
        <v>8237</v>
      </c>
      <c r="D5091" s="180" t="s">
        <v>8236</v>
      </c>
      <c r="E5091" s="180"/>
    </row>
    <row r="5092" spans="1:5" x14ac:dyDescent="0.25">
      <c r="A5092" s="180" t="s">
        <v>8238</v>
      </c>
      <c r="B5092" s="181">
        <v>3210</v>
      </c>
      <c r="C5092" s="180" t="s">
        <v>8239</v>
      </c>
      <c r="D5092" s="180" t="s">
        <v>8240</v>
      </c>
      <c r="E5092" s="180"/>
    </row>
    <row r="5093" spans="1:5" x14ac:dyDescent="0.25">
      <c r="A5093" s="180" t="s">
        <v>8238</v>
      </c>
      <c r="B5093" s="181">
        <v>3210</v>
      </c>
      <c r="C5093" s="180" t="s">
        <v>8241</v>
      </c>
      <c r="D5093" s="180" t="s">
        <v>8240</v>
      </c>
      <c r="E5093" s="180"/>
    </row>
    <row r="5094" spans="1:5" x14ac:dyDescent="0.25">
      <c r="A5094" s="180" t="s">
        <v>8238</v>
      </c>
      <c r="B5094" s="181">
        <v>3210</v>
      </c>
      <c r="C5094" s="180" t="s">
        <v>8242</v>
      </c>
      <c r="D5094" s="180" t="s">
        <v>8240</v>
      </c>
      <c r="E5094" s="180"/>
    </row>
    <row r="5095" spans="1:5" x14ac:dyDescent="0.25">
      <c r="A5095" s="180" t="s">
        <v>8238</v>
      </c>
      <c r="B5095" s="181">
        <v>3210</v>
      </c>
      <c r="C5095" s="180" t="s">
        <v>8243</v>
      </c>
      <c r="D5095" s="180" t="s">
        <v>8240</v>
      </c>
      <c r="E5095" s="180"/>
    </row>
    <row r="5096" spans="1:5" x14ac:dyDescent="0.25">
      <c r="A5096" s="180" t="s">
        <v>8238</v>
      </c>
      <c r="B5096" s="181">
        <v>3210</v>
      </c>
      <c r="C5096" s="180" t="s">
        <v>8240</v>
      </c>
      <c r="D5096" s="180"/>
      <c r="E5096" s="180"/>
    </row>
    <row r="5097" spans="1:5" x14ac:dyDescent="0.25">
      <c r="A5097" s="180" t="s">
        <v>8238</v>
      </c>
      <c r="B5097" s="181">
        <v>3210</v>
      </c>
      <c r="C5097" s="180" t="s">
        <v>8244</v>
      </c>
      <c r="D5097" s="180" t="s">
        <v>8240</v>
      </c>
      <c r="E5097" s="180"/>
    </row>
    <row r="5098" spans="1:5" x14ac:dyDescent="0.25">
      <c r="A5098" s="180" t="s">
        <v>8238</v>
      </c>
      <c r="B5098" s="181">
        <v>3210</v>
      </c>
      <c r="C5098" s="180" t="s">
        <v>8245</v>
      </c>
      <c r="D5098" s="180" t="s">
        <v>8240</v>
      </c>
      <c r="E5098" s="180"/>
    </row>
    <row r="5099" spans="1:5" x14ac:dyDescent="0.25">
      <c r="A5099" s="180" t="s">
        <v>8246</v>
      </c>
      <c r="B5099" s="181">
        <v>3212</v>
      </c>
      <c r="C5099" s="180" t="s">
        <v>8247</v>
      </c>
      <c r="D5099" s="180"/>
      <c r="E5099" s="180"/>
    </row>
    <row r="5100" spans="1:5" x14ac:dyDescent="0.25">
      <c r="A5100" s="180" t="s">
        <v>8248</v>
      </c>
      <c r="B5100" s="181">
        <v>3213</v>
      </c>
      <c r="C5100" s="180" t="s">
        <v>8249</v>
      </c>
      <c r="D5100" s="180" t="s">
        <v>8250</v>
      </c>
      <c r="E5100" s="180"/>
    </row>
    <row r="5101" spans="1:5" x14ac:dyDescent="0.25">
      <c r="A5101" s="180" t="s">
        <v>8248</v>
      </c>
      <c r="B5101" s="181">
        <v>3213</v>
      </c>
      <c r="C5101" s="180" t="s">
        <v>8251</v>
      </c>
      <c r="D5101" s="180" t="s">
        <v>8250</v>
      </c>
      <c r="E5101" s="180"/>
    </row>
    <row r="5102" spans="1:5" x14ac:dyDescent="0.25">
      <c r="A5102" s="180" t="s">
        <v>8248</v>
      </c>
      <c r="B5102" s="181">
        <v>3213</v>
      </c>
      <c r="C5102" s="180" t="s">
        <v>8252</v>
      </c>
      <c r="D5102" s="180" t="s">
        <v>8250</v>
      </c>
      <c r="E5102" s="180"/>
    </row>
    <row r="5103" spans="1:5" x14ac:dyDescent="0.25">
      <c r="A5103" s="180" t="s">
        <v>8248</v>
      </c>
      <c r="B5103" s="181">
        <v>3213</v>
      </c>
      <c r="C5103" s="180" t="s">
        <v>8250</v>
      </c>
      <c r="D5103" s="180"/>
      <c r="E5103" s="180"/>
    </row>
    <row r="5104" spans="1:5" x14ac:dyDescent="0.25">
      <c r="A5104" s="180" t="s">
        <v>8253</v>
      </c>
      <c r="B5104" s="181">
        <v>3214</v>
      </c>
      <c r="C5104" s="180" t="s">
        <v>8254</v>
      </c>
      <c r="D5104" s="180" t="s">
        <v>8255</v>
      </c>
      <c r="E5104" s="180"/>
    </row>
    <row r="5105" spans="1:5" x14ac:dyDescent="0.25">
      <c r="A5105" s="180" t="s">
        <v>8253</v>
      </c>
      <c r="B5105" s="181">
        <v>3214</v>
      </c>
      <c r="C5105" s="180" t="s">
        <v>8255</v>
      </c>
      <c r="D5105" s="180"/>
      <c r="E5105" s="180"/>
    </row>
    <row r="5106" spans="1:5" x14ac:dyDescent="0.25">
      <c r="A5106" s="180" t="s">
        <v>8253</v>
      </c>
      <c r="B5106" s="181">
        <v>3214</v>
      </c>
      <c r="C5106" s="180" t="s">
        <v>8256</v>
      </c>
      <c r="D5106" s="180" t="s">
        <v>8255</v>
      </c>
      <c r="E5106" s="180"/>
    </row>
    <row r="5107" spans="1:5" x14ac:dyDescent="0.25">
      <c r="A5107" s="180" t="s">
        <v>8253</v>
      </c>
      <c r="B5107" s="181">
        <v>3214</v>
      </c>
      <c r="C5107" s="180" t="s">
        <v>8257</v>
      </c>
      <c r="D5107" s="180" t="s">
        <v>8255</v>
      </c>
      <c r="E5107" s="180"/>
    </row>
    <row r="5108" spans="1:5" x14ac:dyDescent="0.25">
      <c r="A5108" s="180" t="s">
        <v>8253</v>
      </c>
      <c r="B5108" s="181">
        <v>3214</v>
      </c>
      <c r="C5108" s="180" t="s">
        <v>8258</v>
      </c>
      <c r="D5108" s="180" t="s">
        <v>8255</v>
      </c>
      <c r="E5108" s="180"/>
    </row>
    <row r="5109" spans="1:5" x14ac:dyDescent="0.25">
      <c r="A5109" s="180" t="s">
        <v>8253</v>
      </c>
      <c r="B5109" s="181">
        <v>3214</v>
      </c>
      <c r="C5109" s="180" t="s">
        <v>8259</v>
      </c>
      <c r="D5109" s="180" t="s">
        <v>8255</v>
      </c>
      <c r="E5109" s="180"/>
    </row>
    <row r="5110" spans="1:5" x14ac:dyDescent="0.25">
      <c r="A5110" s="180" t="s">
        <v>8260</v>
      </c>
      <c r="B5110" s="181">
        <v>3215</v>
      </c>
      <c r="C5110" s="180" t="s">
        <v>8261</v>
      </c>
      <c r="D5110" s="180"/>
      <c r="E5110" s="180"/>
    </row>
    <row r="5111" spans="1:5" x14ac:dyDescent="0.25">
      <c r="A5111" s="180" t="s">
        <v>8262</v>
      </c>
      <c r="B5111" s="181">
        <v>3217</v>
      </c>
      <c r="C5111" s="180" t="s">
        <v>8263</v>
      </c>
      <c r="D5111" s="180"/>
      <c r="E5111" s="180"/>
    </row>
    <row r="5112" spans="1:5" x14ac:dyDescent="0.25">
      <c r="A5112" s="180" t="s">
        <v>8264</v>
      </c>
      <c r="B5112" s="181">
        <v>3218</v>
      </c>
      <c r="C5112" s="180" t="s">
        <v>8265</v>
      </c>
      <c r="D5112" s="180" t="s">
        <v>8266</v>
      </c>
      <c r="E5112" s="180"/>
    </row>
    <row r="5113" spans="1:5" x14ac:dyDescent="0.25">
      <c r="A5113" s="180" t="s">
        <v>8264</v>
      </c>
      <c r="B5113" s="181">
        <v>3218</v>
      </c>
      <c r="C5113" s="180" t="s">
        <v>8267</v>
      </c>
      <c r="D5113" s="180" t="s">
        <v>8266</v>
      </c>
      <c r="E5113" s="180"/>
    </row>
    <row r="5114" spans="1:5" x14ac:dyDescent="0.25">
      <c r="A5114" s="180" t="s">
        <v>8264</v>
      </c>
      <c r="B5114" s="181">
        <v>3218</v>
      </c>
      <c r="C5114" s="180" t="s">
        <v>8266</v>
      </c>
      <c r="D5114" s="180"/>
      <c r="E5114" s="180"/>
    </row>
    <row r="5115" spans="1:5" x14ac:dyDescent="0.25">
      <c r="A5115" s="180" t="s">
        <v>8268</v>
      </c>
      <c r="B5115" s="181">
        <v>3219</v>
      </c>
      <c r="C5115" s="180" t="s">
        <v>8269</v>
      </c>
      <c r="D5115" s="180" t="s">
        <v>8270</v>
      </c>
      <c r="E5115" s="180"/>
    </row>
    <row r="5116" spans="1:5" x14ac:dyDescent="0.25">
      <c r="A5116" s="180" t="s">
        <v>8268</v>
      </c>
      <c r="B5116" s="181">
        <v>3219</v>
      </c>
      <c r="C5116" s="180" t="s">
        <v>8271</v>
      </c>
      <c r="D5116" s="180" t="s">
        <v>8270</v>
      </c>
      <c r="E5116" s="180"/>
    </row>
    <row r="5117" spans="1:5" x14ac:dyDescent="0.25">
      <c r="A5117" s="180" t="s">
        <v>8268</v>
      </c>
      <c r="B5117" s="181">
        <v>3219</v>
      </c>
      <c r="C5117" s="180" t="s">
        <v>8272</v>
      </c>
      <c r="D5117" s="180" t="s">
        <v>8270</v>
      </c>
      <c r="E5117" s="180"/>
    </row>
    <row r="5118" spans="1:5" x14ac:dyDescent="0.25">
      <c r="A5118" s="180" t="s">
        <v>8268</v>
      </c>
      <c r="B5118" s="181">
        <v>3219</v>
      </c>
      <c r="C5118" s="180" t="s">
        <v>8273</v>
      </c>
      <c r="D5118" s="180" t="s">
        <v>8270</v>
      </c>
      <c r="E5118" s="180"/>
    </row>
    <row r="5119" spans="1:5" x14ac:dyDescent="0.25">
      <c r="A5119" s="180" t="s">
        <v>8268</v>
      </c>
      <c r="B5119" s="181">
        <v>3219</v>
      </c>
      <c r="C5119" s="180" t="s">
        <v>8270</v>
      </c>
      <c r="D5119" s="180"/>
      <c r="E5119" s="180"/>
    </row>
    <row r="5120" spans="1:5" x14ac:dyDescent="0.25">
      <c r="A5120" s="180" t="s">
        <v>8268</v>
      </c>
      <c r="B5120" s="181">
        <v>3219</v>
      </c>
      <c r="C5120" s="180" t="s">
        <v>8274</v>
      </c>
      <c r="D5120" s="180" t="s">
        <v>8270</v>
      </c>
      <c r="E5120" s="180"/>
    </row>
    <row r="5121" spans="1:5" x14ac:dyDescent="0.25">
      <c r="A5121" s="180" t="s">
        <v>8275</v>
      </c>
      <c r="B5121" s="181">
        <v>3220</v>
      </c>
      <c r="C5121" s="180" t="s">
        <v>8276</v>
      </c>
      <c r="D5121" s="180" t="s">
        <v>8277</v>
      </c>
      <c r="E5121" s="180"/>
    </row>
    <row r="5122" spans="1:5" x14ac:dyDescent="0.25">
      <c r="A5122" s="180" t="s">
        <v>8275</v>
      </c>
      <c r="B5122" s="181">
        <v>3220</v>
      </c>
      <c r="C5122" s="180" t="s">
        <v>8278</v>
      </c>
      <c r="D5122" s="180" t="s">
        <v>8277</v>
      </c>
      <c r="E5122" s="180"/>
    </row>
    <row r="5123" spans="1:5" x14ac:dyDescent="0.25">
      <c r="A5123" s="180" t="s">
        <v>8275</v>
      </c>
      <c r="B5123" s="181">
        <v>3220</v>
      </c>
      <c r="C5123" s="180" t="s">
        <v>8279</v>
      </c>
      <c r="D5123" s="180" t="s">
        <v>8277</v>
      </c>
      <c r="E5123" s="180"/>
    </row>
    <row r="5124" spans="1:5" x14ac:dyDescent="0.25">
      <c r="A5124" s="180" t="s">
        <v>8275</v>
      </c>
      <c r="B5124" s="181">
        <v>3220</v>
      </c>
      <c r="C5124" s="180" t="s">
        <v>8277</v>
      </c>
      <c r="D5124" s="180"/>
      <c r="E5124" s="180"/>
    </row>
    <row r="5125" spans="1:5" x14ac:dyDescent="0.25">
      <c r="A5125" s="180" t="s">
        <v>8275</v>
      </c>
      <c r="B5125" s="181">
        <v>3220</v>
      </c>
      <c r="C5125" s="180" t="s">
        <v>8280</v>
      </c>
      <c r="D5125" s="180" t="s">
        <v>8277</v>
      </c>
      <c r="E5125" s="180"/>
    </row>
    <row r="5126" spans="1:5" x14ac:dyDescent="0.25">
      <c r="A5126" s="180" t="s">
        <v>8281</v>
      </c>
      <c r="B5126" s="181">
        <v>3221</v>
      </c>
      <c r="C5126" s="180" t="s">
        <v>8282</v>
      </c>
      <c r="D5126" s="180" t="s">
        <v>8283</v>
      </c>
      <c r="E5126" s="180"/>
    </row>
    <row r="5127" spans="1:5" x14ac:dyDescent="0.25">
      <c r="A5127" s="180" t="s">
        <v>8281</v>
      </c>
      <c r="B5127" s="181">
        <v>3221</v>
      </c>
      <c r="C5127" s="180" t="s">
        <v>8284</v>
      </c>
      <c r="D5127" s="180" t="s">
        <v>8283</v>
      </c>
      <c r="E5127" s="180"/>
    </row>
    <row r="5128" spans="1:5" x14ac:dyDescent="0.25">
      <c r="A5128" s="180" t="s">
        <v>8281</v>
      </c>
      <c r="B5128" s="181">
        <v>3221</v>
      </c>
      <c r="C5128" s="180" t="s">
        <v>8285</v>
      </c>
      <c r="D5128" s="180" t="s">
        <v>8283</v>
      </c>
      <c r="E5128" s="180"/>
    </row>
    <row r="5129" spans="1:5" x14ac:dyDescent="0.25">
      <c r="A5129" s="180" t="s">
        <v>8281</v>
      </c>
      <c r="B5129" s="181">
        <v>3221</v>
      </c>
      <c r="C5129" s="180" t="s">
        <v>8283</v>
      </c>
      <c r="D5129" s="180"/>
      <c r="E5129" s="180"/>
    </row>
    <row r="5130" spans="1:5" x14ac:dyDescent="0.25">
      <c r="A5130" s="180" t="s">
        <v>8281</v>
      </c>
      <c r="B5130" s="181">
        <v>3221</v>
      </c>
      <c r="C5130" s="180" t="s">
        <v>8286</v>
      </c>
      <c r="D5130" s="180" t="s">
        <v>8283</v>
      </c>
      <c r="E5130" s="180"/>
    </row>
    <row r="5131" spans="1:5" x14ac:dyDescent="0.25">
      <c r="A5131" s="180" t="s">
        <v>8281</v>
      </c>
      <c r="B5131" s="181">
        <v>3221</v>
      </c>
      <c r="C5131" s="180" t="s">
        <v>8287</v>
      </c>
      <c r="D5131" s="180" t="s">
        <v>8283</v>
      </c>
      <c r="E5131" s="180"/>
    </row>
    <row r="5132" spans="1:5" x14ac:dyDescent="0.25">
      <c r="A5132" s="180" t="s">
        <v>8288</v>
      </c>
      <c r="B5132" s="181">
        <v>3222</v>
      </c>
      <c r="C5132" s="180" t="s">
        <v>8289</v>
      </c>
      <c r="D5132" s="180" t="s">
        <v>8290</v>
      </c>
      <c r="E5132" s="180"/>
    </row>
    <row r="5133" spans="1:5" x14ac:dyDescent="0.25">
      <c r="A5133" s="180" t="s">
        <v>8288</v>
      </c>
      <c r="B5133" s="181">
        <v>3222</v>
      </c>
      <c r="C5133" s="180" t="s">
        <v>8291</v>
      </c>
      <c r="D5133" s="180" t="s">
        <v>8290</v>
      </c>
      <c r="E5133" s="180"/>
    </row>
    <row r="5134" spans="1:5" x14ac:dyDescent="0.25">
      <c r="A5134" s="180" t="s">
        <v>8288</v>
      </c>
      <c r="B5134" s="181">
        <v>3222</v>
      </c>
      <c r="C5134" s="180" t="s">
        <v>8290</v>
      </c>
      <c r="D5134" s="180"/>
      <c r="E5134" s="180"/>
    </row>
    <row r="5135" spans="1:5" x14ac:dyDescent="0.25">
      <c r="A5135" s="180" t="s">
        <v>8288</v>
      </c>
      <c r="B5135" s="181">
        <v>3222</v>
      </c>
      <c r="C5135" s="180" t="s">
        <v>8292</v>
      </c>
      <c r="D5135" s="180" t="s">
        <v>8290</v>
      </c>
      <c r="E5135" s="180"/>
    </row>
    <row r="5136" spans="1:5" x14ac:dyDescent="0.25">
      <c r="A5136" s="180" t="s">
        <v>8293</v>
      </c>
      <c r="B5136" s="181">
        <v>3223</v>
      </c>
      <c r="C5136" s="180" t="s">
        <v>8294</v>
      </c>
      <c r="D5136" s="180" t="s">
        <v>8295</v>
      </c>
      <c r="E5136" s="180"/>
    </row>
    <row r="5137" spans="1:5" x14ac:dyDescent="0.25">
      <c r="A5137" s="180" t="s">
        <v>8293</v>
      </c>
      <c r="B5137" s="181">
        <v>3223</v>
      </c>
      <c r="C5137" s="180" t="s">
        <v>8296</v>
      </c>
      <c r="D5137" s="180" t="s">
        <v>8295</v>
      </c>
      <c r="E5137" s="180"/>
    </row>
    <row r="5138" spans="1:5" x14ac:dyDescent="0.25">
      <c r="A5138" s="180" t="s">
        <v>8293</v>
      </c>
      <c r="B5138" s="181">
        <v>3223</v>
      </c>
      <c r="C5138" s="180" t="s">
        <v>8295</v>
      </c>
      <c r="D5138" s="180"/>
      <c r="E5138" s="180"/>
    </row>
    <row r="5139" spans="1:5" x14ac:dyDescent="0.25">
      <c r="A5139" s="180" t="s">
        <v>8297</v>
      </c>
      <c r="B5139" s="181">
        <v>3224</v>
      </c>
      <c r="C5139" s="180" t="s">
        <v>8298</v>
      </c>
      <c r="D5139" s="180" t="s">
        <v>8299</v>
      </c>
      <c r="E5139" s="180"/>
    </row>
    <row r="5140" spans="1:5" x14ac:dyDescent="0.25">
      <c r="A5140" s="180" t="s">
        <v>8297</v>
      </c>
      <c r="B5140" s="181">
        <v>3224</v>
      </c>
      <c r="C5140" s="180" t="s">
        <v>8299</v>
      </c>
      <c r="D5140" s="180"/>
      <c r="E5140" s="180"/>
    </row>
    <row r="5141" spans="1:5" x14ac:dyDescent="0.25">
      <c r="A5141" s="180" t="s">
        <v>8297</v>
      </c>
      <c r="B5141" s="181">
        <v>3224</v>
      </c>
      <c r="C5141" s="180" t="s">
        <v>8300</v>
      </c>
      <c r="D5141" s="180" t="s">
        <v>8299</v>
      </c>
      <c r="E5141" s="180"/>
    </row>
    <row r="5142" spans="1:5" x14ac:dyDescent="0.25">
      <c r="A5142" s="180" t="s">
        <v>8301</v>
      </c>
      <c r="B5142" s="181">
        <v>3225</v>
      </c>
      <c r="C5142" s="180" t="s">
        <v>8302</v>
      </c>
      <c r="D5142" s="180" t="s">
        <v>8303</v>
      </c>
      <c r="E5142" s="180"/>
    </row>
    <row r="5143" spans="1:5" x14ac:dyDescent="0.25">
      <c r="A5143" s="180" t="s">
        <v>8301</v>
      </c>
      <c r="B5143" s="181">
        <v>3225</v>
      </c>
      <c r="C5143" s="180" t="s">
        <v>8304</v>
      </c>
      <c r="D5143" s="180" t="s">
        <v>8303</v>
      </c>
      <c r="E5143" s="180"/>
    </row>
    <row r="5144" spans="1:5" x14ac:dyDescent="0.25">
      <c r="A5144" s="180" t="s">
        <v>8301</v>
      </c>
      <c r="B5144" s="181">
        <v>3225</v>
      </c>
      <c r="C5144" s="180" t="s">
        <v>8305</v>
      </c>
      <c r="D5144" s="180" t="s">
        <v>8303</v>
      </c>
      <c r="E5144" s="180"/>
    </row>
    <row r="5145" spans="1:5" x14ac:dyDescent="0.25">
      <c r="A5145" s="180" t="s">
        <v>8301</v>
      </c>
      <c r="B5145" s="181">
        <v>3225</v>
      </c>
      <c r="C5145" s="180" t="s">
        <v>8303</v>
      </c>
      <c r="D5145" s="180"/>
      <c r="E5145" s="180"/>
    </row>
    <row r="5146" spans="1:5" x14ac:dyDescent="0.25">
      <c r="A5146" s="180" t="s">
        <v>8301</v>
      </c>
      <c r="B5146" s="181">
        <v>3225</v>
      </c>
      <c r="C5146" s="180" t="s">
        <v>8306</v>
      </c>
      <c r="D5146" s="180" t="s">
        <v>8303</v>
      </c>
      <c r="E5146" s="180"/>
    </row>
    <row r="5147" spans="1:5" x14ac:dyDescent="0.25">
      <c r="A5147" s="180" t="s">
        <v>8307</v>
      </c>
      <c r="B5147" s="181">
        <v>3226</v>
      </c>
      <c r="C5147" s="180" t="s">
        <v>8308</v>
      </c>
      <c r="D5147" s="180" t="s">
        <v>8309</v>
      </c>
      <c r="E5147" s="180"/>
    </row>
    <row r="5148" spans="1:5" x14ac:dyDescent="0.25">
      <c r="A5148" s="180" t="s">
        <v>8307</v>
      </c>
      <c r="B5148" s="181">
        <v>3226</v>
      </c>
      <c r="C5148" s="180" t="s">
        <v>8310</v>
      </c>
      <c r="D5148" s="180" t="s">
        <v>8309</v>
      </c>
      <c r="E5148" s="180"/>
    </row>
    <row r="5149" spans="1:5" x14ac:dyDescent="0.25">
      <c r="A5149" s="180" t="s">
        <v>8307</v>
      </c>
      <c r="B5149" s="181">
        <v>3226</v>
      </c>
      <c r="C5149" s="180" t="s">
        <v>8311</v>
      </c>
      <c r="D5149" s="180" t="s">
        <v>8309</v>
      </c>
      <c r="E5149" s="180"/>
    </row>
    <row r="5150" spans="1:5" x14ac:dyDescent="0.25">
      <c r="A5150" s="180" t="s">
        <v>8307</v>
      </c>
      <c r="B5150" s="181">
        <v>3226</v>
      </c>
      <c r="C5150" s="180" t="s">
        <v>8312</v>
      </c>
      <c r="D5150" s="180" t="s">
        <v>8309</v>
      </c>
      <c r="E5150" s="180"/>
    </row>
    <row r="5151" spans="1:5" x14ac:dyDescent="0.25">
      <c r="A5151" s="180" t="s">
        <v>8307</v>
      </c>
      <c r="B5151" s="181">
        <v>3226</v>
      </c>
      <c r="C5151" s="180" t="s">
        <v>8309</v>
      </c>
      <c r="D5151" s="180"/>
      <c r="E5151" s="180"/>
    </row>
    <row r="5152" spans="1:5" x14ac:dyDescent="0.25">
      <c r="A5152" s="180" t="s">
        <v>8307</v>
      </c>
      <c r="B5152" s="181">
        <v>3226</v>
      </c>
      <c r="C5152" s="180" t="s">
        <v>8313</v>
      </c>
      <c r="D5152" s="180" t="s">
        <v>8309</v>
      </c>
      <c r="E5152" s="180"/>
    </row>
    <row r="5153" spans="1:5" x14ac:dyDescent="0.25">
      <c r="A5153" s="180" t="s">
        <v>8314</v>
      </c>
      <c r="B5153" s="181">
        <v>3227</v>
      </c>
      <c r="C5153" s="180" t="s">
        <v>8315</v>
      </c>
      <c r="D5153" s="180" t="s">
        <v>8316</v>
      </c>
      <c r="E5153" s="180"/>
    </row>
    <row r="5154" spans="1:5" x14ac:dyDescent="0.25">
      <c r="A5154" s="180" t="s">
        <v>8314</v>
      </c>
      <c r="B5154" s="181">
        <v>3227</v>
      </c>
      <c r="C5154" s="180" t="s">
        <v>8316</v>
      </c>
      <c r="D5154" s="180"/>
      <c r="E5154" s="180"/>
    </row>
    <row r="5155" spans="1:5" x14ac:dyDescent="0.25">
      <c r="A5155" s="180" t="s">
        <v>8317</v>
      </c>
      <c r="B5155" s="181">
        <v>3228</v>
      </c>
      <c r="C5155" s="180" t="s">
        <v>8318</v>
      </c>
      <c r="D5155" s="180" t="s">
        <v>8319</v>
      </c>
      <c r="E5155" s="180"/>
    </row>
    <row r="5156" spans="1:5" x14ac:dyDescent="0.25">
      <c r="A5156" s="180" t="s">
        <v>8317</v>
      </c>
      <c r="B5156" s="181">
        <v>3228</v>
      </c>
      <c r="C5156" s="180" t="s">
        <v>8320</v>
      </c>
      <c r="D5156" s="180" t="s">
        <v>8319</v>
      </c>
      <c r="E5156" s="180"/>
    </row>
    <row r="5157" spans="1:5" x14ac:dyDescent="0.25">
      <c r="A5157" s="180" t="s">
        <v>8317</v>
      </c>
      <c r="B5157" s="181">
        <v>3228</v>
      </c>
      <c r="C5157" s="180" t="s">
        <v>8319</v>
      </c>
      <c r="D5157" s="180"/>
      <c r="E5157" s="180"/>
    </row>
    <row r="5158" spans="1:5" x14ac:dyDescent="0.25">
      <c r="A5158" s="180" t="s">
        <v>8317</v>
      </c>
      <c r="B5158" s="181">
        <v>3228</v>
      </c>
      <c r="C5158" s="180" t="s">
        <v>8321</v>
      </c>
      <c r="D5158" s="180" t="s">
        <v>8319</v>
      </c>
      <c r="E5158" s="180"/>
    </row>
    <row r="5159" spans="1:5" x14ac:dyDescent="0.25">
      <c r="A5159" s="180" t="s">
        <v>8322</v>
      </c>
      <c r="B5159" s="181">
        <v>3229</v>
      </c>
      <c r="C5159" s="180" t="s">
        <v>8323</v>
      </c>
      <c r="D5159" s="180" t="s">
        <v>8324</v>
      </c>
      <c r="E5159" s="180"/>
    </row>
    <row r="5160" spans="1:5" x14ac:dyDescent="0.25">
      <c r="A5160" s="180" t="s">
        <v>8322</v>
      </c>
      <c r="B5160" s="181">
        <v>3229</v>
      </c>
      <c r="C5160" s="180" t="s">
        <v>8325</v>
      </c>
      <c r="D5160" s="180" t="s">
        <v>8324</v>
      </c>
      <c r="E5160" s="180"/>
    </row>
    <row r="5161" spans="1:5" x14ac:dyDescent="0.25">
      <c r="A5161" s="180" t="s">
        <v>8322</v>
      </c>
      <c r="B5161" s="181">
        <v>3229</v>
      </c>
      <c r="C5161" s="180" t="s">
        <v>8326</v>
      </c>
      <c r="D5161" s="180" t="s">
        <v>8324</v>
      </c>
      <c r="E5161" s="180"/>
    </row>
    <row r="5162" spans="1:5" x14ac:dyDescent="0.25">
      <c r="A5162" s="180" t="s">
        <v>8322</v>
      </c>
      <c r="B5162" s="181">
        <v>3229</v>
      </c>
      <c r="C5162" s="180" t="s">
        <v>8327</v>
      </c>
      <c r="D5162" s="180" t="s">
        <v>8324</v>
      </c>
      <c r="E5162" s="180"/>
    </row>
    <row r="5163" spans="1:5" x14ac:dyDescent="0.25">
      <c r="A5163" s="180" t="s">
        <v>8322</v>
      </c>
      <c r="B5163" s="181">
        <v>3229</v>
      </c>
      <c r="C5163" s="180" t="s">
        <v>8324</v>
      </c>
      <c r="D5163" s="180"/>
      <c r="E5163" s="180"/>
    </row>
    <row r="5164" spans="1:5" x14ac:dyDescent="0.25">
      <c r="A5164" s="180" t="s">
        <v>8328</v>
      </c>
      <c r="B5164" s="181">
        <v>3230</v>
      </c>
      <c r="C5164" s="180" t="s">
        <v>8329</v>
      </c>
      <c r="D5164" s="180" t="s">
        <v>8330</v>
      </c>
      <c r="E5164" s="180"/>
    </row>
    <row r="5165" spans="1:5" x14ac:dyDescent="0.25">
      <c r="A5165" s="180" t="s">
        <v>8328</v>
      </c>
      <c r="B5165" s="181">
        <v>3230</v>
      </c>
      <c r="C5165" s="180" t="s">
        <v>8330</v>
      </c>
      <c r="D5165" s="180"/>
      <c r="E5165" s="180"/>
    </row>
    <row r="5166" spans="1:5" x14ac:dyDescent="0.25">
      <c r="A5166" s="180" t="s">
        <v>8328</v>
      </c>
      <c r="B5166" s="181">
        <v>3230</v>
      </c>
      <c r="C5166" s="180" t="s">
        <v>8331</v>
      </c>
      <c r="D5166" s="180" t="s">
        <v>8330</v>
      </c>
      <c r="E5166" s="180"/>
    </row>
    <row r="5167" spans="1:5" x14ac:dyDescent="0.25">
      <c r="A5167" s="180" t="s">
        <v>8332</v>
      </c>
      <c r="B5167" s="181">
        <v>3231</v>
      </c>
      <c r="C5167" s="180" t="s">
        <v>8333</v>
      </c>
      <c r="D5167" s="180" t="s">
        <v>8334</v>
      </c>
      <c r="E5167" s="180"/>
    </row>
    <row r="5168" spans="1:5" x14ac:dyDescent="0.25">
      <c r="A5168" s="180" t="s">
        <v>8332</v>
      </c>
      <c r="B5168" s="181">
        <v>3231</v>
      </c>
      <c r="C5168" s="180" t="s">
        <v>8335</v>
      </c>
      <c r="D5168" s="180" t="s">
        <v>8334</v>
      </c>
      <c r="E5168" s="180"/>
    </row>
    <row r="5169" spans="1:5" x14ac:dyDescent="0.25">
      <c r="A5169" s="180" t="s">
        <v>8332</v>
      </c>
      <c r="B5169" s="181">
        <v>3231</v>
      </c>
      <c r="C5169" s="180" t="s">
        <v>8334</v>
      </c>
      <c r="D5169" s="180"/>
      <c r="E5169" s="180"/>
    </row>
    <row r="5170" spans="1:5" x14ac:dyDescent="0.25">
      <c r="A5170" s="180" t="s">
        <v>8336</v>
      </c>
      <c r="B5170" s="181">
        <v>3232</v>
      </c>
      <c r="C5170" s="180" t="s">
        <v>8337</v>
      </c>
      <c r="D5170" s="180"/>
      <c r="E5170" s="180"/>
    </row>
    <row r="5171" spans="1:5" x14ac:dyDescent="0.25">
      <c r="A5171" s="180" t="s">
        <v>8336</v>
      </c>
      <c r="B5171" s="181">
        <v>3232</v>
      </c>
      <c r="C5171" s="180" t="s">
        <v>8338</v>
      </c>
      <c r="D5171" s="180" t="s">
        <v>8337</v>
      </c>
      <c r="E5171" s="180"/>
    </row>
    <row r="5172" spans="1:5" x14ac:dyDescent="0.25">
      <c r="A5172" s="180" t="s">
        <v>8336</v>
      </c>
      <c r="B5172" s="181">
        <v>3232</v>
      </c>
      <c r="C5172" s="180" t="s">
        <v>8339</v>
      </c>
      <c r="D5172" s="180" t="s">
        <v>8337</v>
      </c>
      <c r="E5172" s="180"/>
    </row>
    <row r="5173" spans="1:5" x14ac:dyDescent="0.25">
      <c r="A5173" s="180" t="s">
        <v>8340</v>
      </c>
      <c r="B5173" s="181">
        <v>3233</v>
      </c>
      <c r="C5173" s="180" t="s">
        <v>8341</v>
      </c>
      <c r="D5173" s="180" t="s">
        <v>8342</v>
      </c>
      <c r="E5173" s="180"/>
    </row>
    <row r="5174" spans="1:5" x14ac:dyDescent="0.25">
      <c r="A5174" s="180" t="s">
        <v>8340</v>
      </c>
      <c r="B5174" s="181">
        <v>3233</v>
      </c>
      <c r="C5174" s="180" t="s">
        <v>8343</v>
      </c>
      <c r="D5174" s="180" t="s">
        <v>8342</v>
      </c>
      <c r="E5174" s="180"/>
    </row>
    <row r="5175" spans="1:5" x14ac:dyDescent="0.25">
      <c r="A5175" s="180" t="s">
        <v>8340</v>
      </c>
      <c r="B5175" s="181">
        <v>3233</v>
      </c>
      <c r="C5175" s="180" t="s">
        <v>8344</v>
      </c>
      <c r="D5175" s="180" t="s">
        <v>8342</v>
      </c>
      <c r="E5175" s="180"/>
    </row>
    <row r="5176" spans="1:5" x14ac:dyDescent="0.25">
      <c r="A5176" s="180" t="s">
        <v>8340</v>
      </c>
      <c r="B5176" s="181">
        <v>3233</v>
      </c>
      <c r="C5176" s="180" t="s">
        <v>8342</v>
      </c>
      <c r="D5176" s="180"/>
      <c r="E5176" s="180"/>
    </row>
    <row r="5177" spans="1:5" x14ac:dyDescent="0.25">
      <c r="A5177" s="180" t="s">
        <v>8340</v>
      </c>
      <c r="B5177" s="181">
        <v>3233</v>
      </c>
      <c r="C5177" s="180" t="s">
        <v>8345</v>
      </c>
      <c r="D5177" s="180" t="s">
        <v>8342</v>
      </c>
      <c r="E5177" s="180"/>
    </row>
    <row r="5178" spans="1:5" x14ac:dyDescent="0.25">
      <c r="A5178" s="180" t="s">
        <v>8340</v>
      </c>
      <c r="B5178" s="181">
        <v>3233</v>
      </c>
      <c r="C5178" s="180" t="s">
        <v>8346</v>
      </c>
      <c r="D5178" s="180" t="s">
        <v>8342</v>
      </c>
      <c r="E5178" s="180"/>
    </row>
    <row r="5179" spans="1:5" x14ac:dyDescent="0.25">
      <c r="A5179" s="180" t="s">
        <v>8347</v>
      </c>
      <c r="B5179" s="181">
        <v>3235</v>
      </c>
      <c r="C5179" s="180" t="s">
        <v>8348</v>
      </c>
      <c r="D5179" s="180" t="s">
        <v>8349</v>
      </c>
      <c r="E5179" s="180"/>
    </row>
    <row r="5180" spans="1:5" x14ac:dyDescent="0.25">
      <c r="A5180" s="180" t="s">
        <v>8347</v>
      </c>
      <c r="B5180" s="181">
        <v>3235</v>
      </c>
      <c r="C5180" s="180" t="s">
        <v>8350</v>
      </c>
      <c r="D5180" s="180" t="s">
        <v>8349</v>
      </c>
      <c r="E5180" s="180"/>
    </row>
    <row r="5181" spans="1:5" x14ac:dyDescent="0.25">
      <c r="A5181" s="180" t="s">
        <v>8347</v>
      </c>
      <c r="B5181" s="181">
        <v>3235</v>
      </c>
      <c r="C5181" s="180" t="s">
        <v>8349</v>
      </c>
      <c r="D5181" s="180"/>
      <c r="E5181" s="180"/>
    </row>
    <row r="5182" spans="1:5" x14ac:dyDescent="0.25">
      <c r="A5182" s="180" t="s">
        <v>8351</v>
      </c>
      <c r="B5182" s="181">
        <v>3236</v>
      </c>
      <c r="C5182" s="180" t="s">
        <v>8352</v>
      </c>
      <c r="D5182" s="180" t="s">
        <v>8353</v>
      </c>
      <c r="E5182" s="180"/>
    </row>
    <row r="5183" spans="1:5" x14ac:dyDescent="0.25">
      <c r="A5183" s="180" t="s">
        <v>8351</v>
      </c>
      <c r="B5183" s="181">
        <v>3236</v>
      </c>
      <c r="C5183" s="180" t="s">
        <v>8354</v>
      </c>
      <c r="D5183" s="180" t="s">
        <v>8353</v>
      </c>
      <c r="E5183" s="180"/>
    </row>
    <row r="5184" spans="1:5" x14ac:dyDescent="0.25">
      <c r="A5184" s="180" t="s">
        <v>8351</v>
      </c>
      <c r="B5184" s="181">
        <v>3236</v>
      </c>
      <c r="C5184" s="180" t="s">
        <v>8355</v>
      </c>
      <c r="D5184" s="180" t="s">
        <v>8353</v>
      </c>
      <c r="E5184" s="180"/>
    </row>
    <row r="5185" spans="1:5" x14ac:dyDescent="0.25">
      <c r="A5185" s="180" t="s">
        <v>8351</v>
      </c>
      <c r="B5185" s="181">
        <v>3236</v>
      </c>
      <c r="C5185" s="180" t="s">
        <v>8356</v>
      </c>
      <c r="D5185" s="180" t="s">
        <v>8353</v>
      </c>
      <c r="E5185" s="180"/>
    </row>
    <row r="5186" spans="1:5" x14ac:dyDescent="0.25">
      <c r="A5186" s="180" t="s">
        <v>8351</v>
      </c>
      <c r="B5186" s="181">
        <v>3236</v>
      </c>
      <c r="C5186" s="180" t="s">
        <v>8357</v>
      </c>
      <c r="D5186" s="180" t="s">
        <v>8353</v>
      </c>
      <c r="E5186" s="180"/>
    </row>
    <row r="5187" spans="1:5" x14ac:dyDescent="0.25">
      <c r="A5187" s="180" t="s">
        <v>8351</v>
      </c>
      <c r="B5187" s="181">
        <v>3236</v>
      </c>
      <c r="C5187" s="180" t="s">
        <v>8353</v>
      </c>
      <c r="D5187" s="180"/>
      <c r="E5187" s="180"/>
    </row>
    <row r="5188" spans="1:5" x14ac:dyDescent="0.25">
      <c r="A5188" s="180" t="s">
        <v>8358</v>
      </c>
      <c r="B5188" s="181">
        <v>3237</v>
      </c>
      <c r="C5188" s="180" t="s">
        <v>8359</v>
      </c>
      <c r="D5188" s="180" t="s">
        <v>8360</v>
      </c>
      <c r="E5188" s="180"/>
    </row>
    <row r="5189" spans="1:5" x14ac:dyDescent="0.25">
      <c r="A5189" s="180" t="s">
        <v>8358</v>
      </c>
      <c r="B5189" s="181">
        <v>3237</v>
      </c>
      <c r="C5189" s="180" t="s">
        <v>8360</v>
      </c>
      <c r="D5189" s="180"/>
      <c r="E5189" s="180"/>
    </row>
    <row r="5190" spans="1:5" x14ac:dyDescent="0.25">
      <c r="A5190" s="180" t="s">
        <v>8361</v>
      </c>
      <c r="B5190" s="181">
        <v>3238</v>
      </c>
      <c r="C5190" s="180" t="s">
        <v>8362</v>
      </c>
      <c r="D5190" s="180" t="s">
        <v>8363</v>
      </c>
      <c r="E5190" s="180"/>
    </row>
    <row r="5191" spans="1:5" x14ac:dyDescent="0.25">
      <c r="A5191" s="180" t="s">
        <v>8361</v>
      </c>
      <c r="B5191" s="181">
        <v>3238</v>
      </c>
      <c r="C5191" s="180" t="s">
        <v>8364</v>
      </c>
      <c r="D5191" s="180" t="s">
        <v>8363</v>
      </c>
      <c r="E5191" s="180"/>
    </row>
    <row r="5192" spans="1:5" x14ac:dyDescent="0.25">
      <c r="A5192" s="180" t="s">
        <v>8361</v>
      </c>
      <c r="B5192" s="181">
        <v>3238</v>
      </c>
      <c r="C5192" s="180" t="s">
        <v>8365</v>
      </c>
      <c r="D5192" s="180" t="s">
        <v>8363</v>
      </c>
      <c r="E5192" s="180"/>
    </row>
    <row r="5193" spans="1:5" x14ac:dyDescent="0.25">
      <c r="A5193" s="180" t="s">
        <v>8361</v>
      </c>
      <c r="B5193" s="181">
        <v>3238</v>
      </c>
      <c r="C5193" s="180" t="s">
        <v>8366</v>
      </c>
      <c r="D5193" s="180" t="s">
        <v>8363</v>
      </c>
      <c r="E5193" s="180"/>
    </row>
    <row r="5194" spans="1:5" x14ac:dyDescent="0.25">
      <c r="A5194" s="180" t="s">
        <v>8361</v>
      </c>
      <c r="B5194" s="181">
        <v>3238</v>
      </c>
      <c r="C5194" s="180" t="s">
        <v>8363</v>
      </c>
      <c r="D5194" s="180"/>
      <c r="E5194" s="180"/>
    </row>
    <row r="5195" spans="1:5" x14ac:dyDescent="0.25">
      <c r="A5195" s="180" t="s">
        <v>8367</v>
      </c>
      <c r="B5195" s="181">
        <v>3239</v>
      </c>
      <c r="C5195" s="180" t="s">
        <v>8368</v>
      </c>
      <c r="D5195" s="180" t="s">
        <v>8369</v>
      </c>
      <c r="E5195" s="180"/>
    </row>
    <row r="5196" spans="1:5" x14ac:dyDescent="0.25">
      <c r="A5196" s="180" t="s">
        <v>8367</v>
      </c>
      <c r="B5196" s="181">
        <v>3239</v>
      </c>
      <c r="C5196" s="180" t="s">
        <v>8370</v>
      </c>
      <c r="D5196" s="180" t="s">
        <v>8369</v>
      </c>
      <c r="E5196" s="180"/>
    </row>
    <row r="5197" spans="1:5" x14ac:dyDescent="0.25">
      <c r="A5197" s="180" t="s">
        <v>8367</v>
      </c>
      <c r="B5197" s="181">
        <v>3239</v>
      </c>
      <c r="C5197" s="180" t="s">
        <v>8371</v>
      </c>
      <c r="D5197" s="180" t="s">
        <v>8369</v>
      </c>
      <c r="E5197" s="180"/>
    </row>
    <row r="5198" spans="1:5" x14ac:dyDescent="0.25">
      <c r="A5198" s="180" t="s">
        <v>8367</v>
      </c>
      <c r="B5198" s="181">
        <v>3239</v>
      </c>
      <c r="C5198" s="180" t="s">
        <v>8369</v>
      </c>
      <c r="D5198" s="180"/>
      <c r="E5198" s="180"/>
    </row>
    <row r="5199" spans="1:5" x14ac:dyDescent="0.25">
      <c r="A5199" s="180" t="s">
        <v>8372</v>
      </c>
      <c r="B5199" s="181">
        <v>3240</v>
      </c>
      <c r="C5199" s="180" t="s">
        <v>8373</v>
      </c>
      <c r="D5199" s="180" t="s">
        <v>8374</v>
      </c>
      <c r="E5199" s="180"/>
    </row>
    <row r="5200" spans="1:5" x14ac:dyDescent="0.25">
      <c r="A5200" s="180" t="s">
        <v>8372</v>
      </c>
      <c r="B5200" s="181">
        <v>3240</v>
      </c>
      <c r="C5200" s="180" t="s">
        <v>8375</v>
      </c>
      <c r="D5200" s="180" t="s">
        <v>8374</v>
      </c>
      <c r="E5200" s="180"/>
    </row>
    <row r="5201" spans="1:5" x14ac:dyDescent="0.25">
      <c r="A5201" s="180" t="s">
        <v>8372</v>
      </c>
      <c r="B5201" s="181">
        <v>3240</v>
      </c>
      <c r="C5201" s="180" t="s">
        <v>8374</v>
      </c>
      <c r="D5201" s="180"/>
      <c r="E5201" s="180"/>
    </row>
    <row r="5202" spans="1:5" x14ac:dyDescent="0.25">
      <c r="A5202" s="180" t="s">
        <v>8372</v>
      </c>
      <c r="B5202" s="181">
        <v>3240</v>
      </c>
      <c r="C5202" s="180" t="s">
        <v>8376</v>
      </c>
      <c r="D5202" s="180" t="s">
        <v>8374</v>
      </c>
      <c r="E5202" s="180"/>
    </row>
    <row r="5203" spans="1:5" x14ac:dyDescent="0.25">
      <c r="A5203" s="180" t="s">
        <v>8377</v>
      </c>
      <c r="B5203" s="181">
        <v>3241</v>
      </c>
      <c r="C5203" s="180" t="s">
        <v>8378</v>
      </c>
      <c r="D5203" s="180" t="s">
        <v>8379</v>
      </c>
      <c r="E5203" s="180"/>
    </row>
    <row r="5204" spans="1:5" x14ac:dyDescent="0.25">
      <c r="A5204" s="180" t="s">
        <v>8377</v>
      </c>
      <c r="B5204" s="181">
        <v>3241</v>
      </c>
      <c r="C5204" s="180" t="s">
        <v>8379</v>
      </c>
      <c r="D5204" s="180"/>
      <c r="E5204" s="180"/>
    </row>
    <row r="5205" spans="1:5" x14ac:dyDescent="0.25">
      <c r="A5205" s="180" t="s">
        <v>8380</v>
      </c>
      <c r="B5205" s="181">
        <v>3242</v>
      </c>
      <c r="C5205" s="180" t="s">
        <v>8381</v>
      </c>
      <c r="D5205" s="180" t="s">
        <v>8382</v>
      </c>
      <c r="E5205" s="180"/>
    </row>
    <row r="5206" spans="1:5" x14ac:dyDescent="0.25">
      <c r="A5206" s="180" t="s">
        <v>8380</v>
      </c>
      <c r="B5206" s="181">
        <v>3242</v>
      </c>
      <c r="C5206" s="180" t="s">
        <v>8383</v>
      </c>
      <c r="D5206" s="180" t="s">
        <v>8382</v>
      </c>
      <c r="E5206" s="180"/>
    </row>
    <row r="5207" spans="1:5" x14ac:dyDescent="0.25">
      <c r="A5207" s="180" t="s">
        <v>8380</v>
      </c>
      <c r="B5207" s="181">
        <v>3242</v>
      </c>
      <c r="C5207" s="180" t="s">
        <v>8384</v>
      </c>
      <c r="D5207" s="180" t="s">
        <v>8382</v>
      </c>
      <c r="E5207" s="180"/>
    </row>
    <row r="5208" spans="1:5" x14ac:dyDescent="0.25">
      <c r="A5208" s="180" t="s">
        <v>8380</v>
      </c>
      <c r="B5208" s="181">
        <v>3242</v>
      </c>
      <c r="C5208" s="180" t="s">
        <v>8385</v>
      </c>
      <c r="D5208" s="180" t="s">
        <v>8382</v>
      </c>
      <c r="E5208" s="180"/>
    </row>
    <row r="5209" spans="1:5" x14ac:dyDescent="0.25">
      <c r="A5209" s="180" t="s">
        <v>8380</v>
      </c>
      <c r="B5209" s="181">
        <v>3242</v>
      </c>
      <c r="C5209" s="180" t="s">
        <v>8386</v>
      </c>
      <c r="D5209" s="180" t="s">
        <v>8382</v>
      </c>
      <c r="E5209" s="180"/>
    </row>
    <row r="5210" spans="1:5" x14ac:dyDescent="0.25">
      <c r="A5210" s="180" t="s">
        <v>8380</v>
      </c>
      <c r="B5210" s="181">
        <v>3242</v>
      </c>
      <c r="C5210" s="180" t="s">
        <v>8387</v>
      </c>
      <c r="D5210" s="180" t="s">
        <v>8382</v>
      </c>
      <c r="E5210" s="180"/>
    </row>
    <row r="5211" spans="1:5" x14ac:dyDescent="0.25">
      <c r="A5211" s="180" t="s">
        <v>8380</v>
      </c>
      <c r="B5211" s="181">
        <v>3242</v>
      </c>
      <c r="C5211" s="180" t="s">
        <v>8382</v>
      </c>
      <c r="D5211" s="180"/>
      <c r="E5211" s="180"/>
    </row>
    <row r="5212" spans="1:5" x14ac:dyDescent="0.25">
      <c r="A5212" s="180" t="s">
        <v>8388</v>
      </c>
      <c r="B5212" s="181">
        <v>3243</v>
      </c>
      <c r="C5212" s="180" t="s">
        <v>8389</v>
      </c>
      <c r="D5212" s="180" t="s">
        <v>8390</v>
      </c>
      <c r="E5212" s="180"/>
    </row>
    <row r="5213" spans="1:5" x14ac:dyDescent="0.25">
      <c r="A5213" s="180" t="s">
        <v>8388</v>
      </c>
      <c r="B5213" s="181">
        <v>3243</v>
      </c>
      <c r="C5213" s="180" t="s">
        <v>8391</v>
      </c>
      <c r="D5213" s="180" t="s">
        <v>8390</v>
      </c>
      <c r="E5213" s="180"/>
    </row>
    <row r="5214" spans="1:5" x14ac:dyDescent="0.25">
      <c r="A5214" s="180" t="s">
        <v>8388</v>
      </c>
      <c r="B5214" s="181">
        <v>3243</v>
      </c>
      <c r="C5214" s="180" t="s">
        <v>8392</v>
      </c>
      <c r="D5214" s="180" t="s">
        <v>8390</v>
      </c>
      <c r="E5214" s="180"/>
    </row>
    <row r="5215" spans="1:5" x14ac:dyDescent="0.25">
      <c r="A5215" s="180" t="s">
        <v>8388</v>
      </c>
      <c r="B5215" s="181">
        <v>3243</v>
      </c>
      <c r="C5215" s="180" t="s">
        <v>8393</v>
      </c>
      <c r="D5215" s="180" t="s">
        <v>8390</v>
      </c>
      <c r="E5215" s="180"/>
    </row>
    <row r="5216" spans="1:5" x14ac:dyDescent="0.25">
      <c r="A5216" s="180" t="s">
        <v>8388</v>
      </c>
      <c r="B5216" s="181">
        <v>3243</v>
      </c>
      <c r="C5216" s="180" t="s">
        <v>8394</v>
      </c>
      <c r="D5216" s="180" t="s">
        <v>8390</v>
      </c>
      <c r="E5216" s="180"/>
    </row>
    <row r="5217" spans="1:5" x14ac:dyDescent="0.25">
      <c r="A5217" s="180" t="s">
        <v>8388</v>
      </c>
      <c r="B5217" s="181">
        <v>3243</v>
      </c>
      <c r="C5217" s="180" t="s">
        <v>8395</v>
      </c>
      <c r="D5217" s="180" t="s">
        <v>8390</v>
      </c>
      <c r="E5217" s="180"/>
    </row>
    <row r="5218" spans="1:5" x14ac:dyDescent="0.25">
      <c r="A5218" s="180" t="s">
        <v>8388</v>
      </c>
      <c r="B5218" s="181">
        <v>3243</v>
      </c>
      <c r="C5218" s="180" t="s">
        <v>8390</v>
      </c>
      <c r="D5218" s="180"/>
      <c r="E5218" s="180"/>
    </row>
    <row r="5219" spans="1:5" x14ac:dyDescent="0.25">
      <c r="A5219" s="180" t="s">
        <v>8396</v>
      </c>
      <c r="B5219" s="181">
        <v>3244</v>
      </c>
      <c r="C5219" s="180" t="s">
        <v>8397</v>
      </c>
      <c r="D5219" s="180" t="s">
        <v>8398</v>
      </c>
      <c r="E5219" s="180"/>
    </row>
    <row r="5220" spans="1:5" x14ac:dyDescent="0.25">
      <c r="A5220" s="180" t="s">
        <v>8396</v>
      </c>
      <c r="B5220" s="181">
        <v>3244</v>
      </c>
      <c r="C5220" s="180" t="s">
        <v>8398</v>
      </c>
      <c r="D5220" s="180"/>
      <c r="E5220" s="180"/>
    </row>
    <row r="5221" spans="1:5" x14ac:dyDescent="0.25">
      <c r="A5221" s="180" t="s">
        <v>8399</v>
      </c>
      <c r="B5221" s="181">
        <v>3245</v>
      </c>
      <c r="C5221" s="180" t="s">
        <v>8400</v>
      </c>
      <c r="D5221" s="180" t="s">
        <v>8401</v>
      </c>
      <c r="E5221" s="180"/>
    </row>
    <row r="5222" spans="1:5" x14ac:dyDescent="0.25">
      <c r="A5222" s="180" t="s">
        <v>8399</v>
      </c>
      <c r="B5222" s="181">
        <v>3245</v>
      </c>
      <c r="C5222" s="180" t="s">
        <v>8401</v>
      </c>
      <c r="D5222" s="180"/>
      <c r="E5222" s="180"/>
    </row>
    <row r="5223" spans="1:5" x14ac:dyDescent="0.25">
      <c r="A5223" s="180" t="s">
        <v>8399</v>
      </c>
      <c r="B5223" s="181">
        <v>3245</v>
      </c>
      <c r="C5223" s="180" t="s">
        <v>8402</v>
      </c>
      <c r="D5223" s="180" t="s">
        <v>8401</v>
      </c>
      <c r="E5223" s="180"/>
    </row>
    <row r="5224" spans="1:5" x14ac:dyDescent="0.25">
      <c r="A5224" s="180" t="s">
        <v>8399</v>
      </c>
      <c r="B5224" s="181">
        <v>3245</v>
      </c>
      <c r="C5224" s="180" t="s">
        <v>8403</v>
      </c>
      <c r="D5224" s="180" t="s">
        <v>8401</v>
      </c>
      <c r="E5224" s="180"/>
    </row>
    <row r="5225" spans="1:5" x14ac:dyDescent="0.25">
      <c r="A5225" s="180" t="s">
        <v>8404</v>
      </c>
      <c r="B5225" s="181">
        <v>3246</v>
      </c>
      <c r="C5225" s="180" t="s">
        <v>8405</v>
      </c>
      <c r="D5225" s="180" t="s">
        <v>8406</v>
      </c>
      <c r="E5225" s="180"/>
    </row>
    <row r="5226" spans="1:5" x14ac:dyDescent="0.25">
      <c r="A5226" s="180" t="s">
        <v>8404</v>
      </c>
      <c r="B5226" s="181">
        <v>3246</v>
      </c>
      <c r="C5226" s="180" t="s">
        <v>8406</v>
      </c>
      <c r="D5226" s="180"/>
      <c r="E5226" s="180"/>
    </row>
    <row r="5227" spans="1:5" x14ac:dyDescent="0.25">
      <c r="A5227" s="180" t="s">
        <v>8404</v>
      </c>
      <c r="B5227" s="181">
        <v>3246</v>
      </c>
      <c r="C5227" s="180" t="s">
        <v>8407</v>
      </c>
      <c r="D5227" s="180" t="s">
        <v>8406</v>
      </c>
      <c r="E5227" s="180"/>
    </row>
    <row r="5228" spans="1:5" x14ac:dyDescent="0.25">
      <c r="A5228" s="180" t="s">
        <v>8408</v>
      </c>
      <c r="B5228" s="181">
        <v>3247</v>
      </c>
      <c r="C5228" s="180" t="s">
        <v>8409</v>
      </c>
      <c r="D5228" s="180" t="s">
        <v>8410</v>
      </c>
      <c r="E5228" s="180"/>
    </row>
    <row r="5229" spans="1:5" x14ac:dyDescent="0.25">
      <c r="A5229" s="180" t="s">
        <v>8408</v>
      </c>
      <c r="B5229" s="181">
        <v>3247</v>
      </c>
      <c r="C5229" s="180" t="s">
        <v>8410</v>
      </c>
      <c r="D5229" s="180"/>
      <c r="E5229" s="180"/>
    </row>
    <row r="5230" spans="1:5" x14ac:dyDescent="0.25">
      <c r="A5230" s="180" t="s">
        <v>8408</v>
      </c>
      <c r="B5230" s="181">
        <v>3247</v>
      </c>
      <c r="C5230" s="180" t="s">
        <v>8411</v>
      </c>
      <c r="D5230" s="180" t="s">
        <v>8410</v>
      </c>
      <c r="E5230" s="180"/>
    </row>
    <row r="5231" spans="1:5" x14ac:dyDescent="0.25">
      <c r="A5231" s="180" t="s">
        <v>8412</v>
      </c>
      <c r="B5231" s="181">
        <v>3249</v>
      </c>
      <c r="C5231" s="180" t="s">
        <v>8413</v>
      </c>
      <c r="D5231" s="180" t="s">
        <v>8414</v>
      </c>
      <c r="E5231" s="180"/>
    </row>
    <row r="5232" spans="1:5" x14ac:dyDescent="0.25">
      <c r="A5232" s="180" t="s">
        <v>8412</v>
      </c>
      <c r="B5232" s="181">
        <v>3249</v>
      </c>
      <c r="C5232" s="180" t="s">
        <v>8415</v>
      </c>
      <c r="D5232" s="180" t="s">
        <v>8414</v>
      </c>
      <c r="E5232" s="180"/>
    </row>
    <row r="5233" spans="1:5" x14ac:dyDescent="0.25">
      <c r="A5233" s="180" t="s">
        <v>8412</v>
      </c>
      <c r="B5233" s="181">
        <v>3249</v>
      </c>
      <c r="C5233" s="180" t="s">
        <v>8416</v>
      </c>
      <c r="D5233" s="180" t="s">
        <v>8414</v>
      </c>
      <c r="E5233" s="180"/>
    </row>
    <row r="5234" spans="1:5" x14ac:dyDescent="0.25">
      <c r="A5234" s="180" t="s">
        <v>8412</v>
      </c>
      <c r="B5234" s="181">
        <v>3249</v>
      </c>
      <c r="C5234" s="180" t="s">
        <v>8414</v>
      </c>
      <c r="D5234" s="180"/>
      <c r="E5234" s="180"/>
    </row>
    <row r="5235" spans="1:5" x14ac:dyDescent="0.25">
      <c r="A5235" s="180" t="s">
        <v>8417</v>
      </c>
      <c r="B5235" s="181">
        <v>3250</v>
      </c>
      <c r="C5235" s="180" t="s">
        <v>8418</v>
      </c>
      <c r="D5235" s="180" t="s">
        <v>8419</v>
      </c>
      <c r="E5235" s="180"/>
    </row>
    <row r="5236" spans="1:5" x14ac:dyDescent="0.25">
      <c r="A5236" s="180" t="s">
        <v>8417</v>
      </c>
      <c r="B5236" s="181">
        <v>3250</v>
      </c>
      <c r="C5236" s="180" t="s">
        <v>8419</v>
      </c>
      <c r="D5236" s="180"/>
      <c r="E5236" s="180"/>
    </row>
    <row r="5237" spans="1:5" x14ac:dyDescent="0.25">
      <c r="A5237" s="180" t="s">
        <v>8417</v>
      </c>
      <c r="B5237" s="181">
        <v>3250</v>
      </c>
      <c r="C5237" s="180" t="s">
        <v>8420</v>
      </c>
      <c r="D5237" s="180" t="s">
        <v>8419</v>
      </c>
      <c r="E5237" s="180"/>
    </row>
    <row r="5238" spans="1:5" x14ac:dyDescent="0.25">
      <c r="A5238" s="180" t="s">
        <v>8421</v>
      </c>
      <c r="B5238" s="181">
        <v>3251</v>
      </c>
      <c r="C5238" s="180" t="s">
        <v>8422</v>
      </c>
      <c r="D5238" s="180" t="s">
        <v>8423</v>
      </c>
      <c r="E5238" s="180"/>
    </row>
    <row r="5239" spans="1:5" x14ac:dyDescent="0.25">
      <c r="A5239" s="180" t="s">
        <v>8421</v>
      </c>
      <c r="B5239" s="181">
        <v>3251</v>
      </c>
      <c r="C5239" s="180" t="s">
        <v>8423</v>
      </c>
      <c r="D5239" s="180"/>
      <c r="E5239" s="180"/>
    </row>
    <row r="5240" spans="1:5" x14ac:dyDescent="0.25">
      <c r="A5240" s="180" t="s">
        <v>8421</v>
      </c>
      <c r="B5240" s="181">
        <v>3251</v>
      </c>
      <c r="C5240" s="180" t="s">
        <v>8424</v>
      </c>
      <c r="D5240" s="180" t="s">
        <v>8423</v>
      </c>
      <c r="E5240" s="180"/>
    </row>
    <row r="5241" spans="1:5" x14ac:dyDescent="0.25">
      <c r="A5241" s="180" t="s">
        <v>8421</v>
      </c>
      <c r="B5241" s="181">
        <v>3251</v>
      </c>
      <c r="C5241" s="180" t="s">
        <v>8425</v>
      </c>
      <c r="D5241" s="180" t="s">
        <v>8423</v>
      </c>
      <c r="E5241" s="180"/>
    </row>
    <row r="5242" spans="1:5" x14ac:dyDescent="0.25">
      <c r="A5242" s="180" t="s">
        <v>8426</v>
      </c>
      <c r="B5242" s="181">
        <v>3252</v>
      </c>
      <c r="C5242" s="180" t="s">
        <v>8427</v>
      </c>
      <c r="D5242" s="180"/>
      <c r="E5242" s="180"/>
    </row>
    <row r="5243" spans="1:5" x14ac:dyDescent="0.25">
      <c r="A5243" s="180" t="s">
        <v>8426</v>
      </c>
      <c r="B5243" s="181">
        <v>3252</v>
      </c>
      <c r="C5243" s="180" t="s">
        <v>8428</v>
      </c>
      <c r="D5243" s="180" t="s">
        <v>8427</v>
      </c>
      <c r="E5243" s="180"/>
    </row>
    <row r="5244" spans="1:5" x14ac:dyDescent="0.25">
      <c r="A5244" s="180" t="s">
        <v>8426</v>
      </c>
      <c r="B5244" s="181">
        <v>3252</v>
      </c>
      <c r="C5244" s="180" t="s">
        <v>8429</v>
      </c>
      <c r="D5244" s="180" t="s">
        <v>8427</v>
      </c>
      <c r="E5244" s="180"/>
    </row>
    <row r="5245" spans="1:5" x14ac:dyDescent="0.25">
      <c r="A5245" s="180" t="s">
        <v>8430</v>
      </c>
      <c r="B5245" s="181">
        <v>3253</v>
      </c>
      <c r="C5245" s="180" t="s">
        <v>8431</v>
      </c>
      <c r="D5245" s="180"/>
      <c r="E5245" s="180"/>
    </row>
    <row r="5246" spans="1:5" x14ac:dyDescent="0.25">
      <c r="A5246" s="180" t="s">
        <v>8430</v>
      </c>
      <c r="B5246" s="181">
        <v>3253</v>
      </c>
      <c r="C5246" s="180" t="s">
        <v>8432</v>
      </c>
      <c r="D5246" s="180" t="s">
        <v>8431</v>
      </c>
      <c r="E5246" s="180"/>
    </row>
    <row r="5247" spans="1:5" x14ac:dyDescent="0.25">
      <c r="A5247" s="180" t="s">
        <v>8430</v>
      </c>
      <c r="B5247" s="181">
        <v>3253</v>
      </c>
      <c r="C5247" s="180" t="s">
        <v>8433</v>
      </c>
      <c r="D5247" s="180" t="s">
        <v>8431</v>
      </c>
      <c r="E5247" s="180"/>
    </row>
    <row r="5248" spans="1:5" x14ac:dyDescent="0.25">
      <c r="A5248" s="180" t="s">
        <v>8434</v>
      </c>
      <c r="B5248" s="181">
        <v>3254</v>
      </c>
      <c r="C5248" s="180" t="s">
        <v>8435</v>
      </c>
      <c r="D5248" s="180"/>
      <c r="E5248" s="180"/>
    </row>
    <row r="5249" spans="1:5" x14ac:dyDescent="0.25">
      <c r="A5249" s="180" t="s">
        <v>8434</v>
      </c>
      <c r="B5249" s="181">
        <v>3254</v>
      </c>
      <c r="C5249" s="180" t="s">
        <v>8436</v>
      </c>
      <c r="D5249" s="180" t="s">
        <v>8435</v>
      </c>
      <c r="E5249" s="180"/>
    </row>
    <row r="5250" spans="1:5" x14ac:dyDescent="0.25">
      <c r="A5250" s="180" t="s">
        <v>8434</v>
      </c>
      <c r="B5250" s="181">
        <v>3254</v>
      </c>
      <c r="C5250" s="180" t="s">
        <v>8437</v>
      </c>
      <c r="D5250" s="180" t="s">
        <v>8435</v>
      </c>
      <c r="E5250" s="180"/>
    </row>
    <row r="5251" spans="1:5" x14ac:dyDescent="0.25">
      <c r="A5251" s="180" t="s">
        <v>8438</v>
      </c>
      <c r="B5251" s="181">
        <v>3255</v>
      </c>
      <c r="C5251" s="180" t="s">
        <v>8439</v>
      </c>
      <c r="D5251" s="180"/>
      <c r="E5251" s="180"/>
    </row>
    <row r="5252" spans="1:5" x14ac:dyDescent="0.25">
      <c r="A5252" s="180" t="s">
        <v>8438</v>
      </c>
      <c r="B5252" s="181">
        <v>3255</v>
      </c>
      <c r="C5252" s="180" t="s">
        <v>8440</v>
      </c>
      <c r="D5252" s="180" t="s">
        <v>8439</v>
      </c>
      <c r="E5252" s="180"/>
    </row>
    <row r="5253" spans="1:5" x14ac:dyDescent="0.25">
      <c r="A5253" s="180" t="s">
        <v>8441</v>
      </c>
      <c r="B5253" s="181">
        <v>3256</v>
      </c>
      <c r="C5253" s="180" t="s">
        <v>8442</v>
      </c>
      <c r="D5253" s="180"/>
      <c r="E5253" s="180"/>
    </row>
    <row r="5254" spans="1:5" x14ac:dyDescent="0.25">
      <c r="A5254" s="180" t="s">
        <v>8443</v>
      </c>
      <c r="B5254" s="181">
        <v>3259</v>
      </c>
      <c r="C5254" s="180" t="s">
        <v>8444</v>
      </c>
      <c r="D5254" s="180"/>
      <c r="E5254" s="180"/>
    </row>
    <row r="5255" spans="1:5" x14ac:dyDescent="0.25">
      <c r="A5255" s="180" t="s">
        <v>8443</v>
      </c>
      <c r="B5255" s="181">
        <v>3259</v>
      </c>
      <c r="C5255" s="180" t="s">
        <v>8445</v>
      </c>
      <c r="D5255" s="180" t="s">
        <v>8444</v>
      </c>
      <c r="E5255" s="180"/>
    </row>
    <row r="5256" spans="1:5" x14ac:dyDescent="0.25">
      <c r="A5256" s="180" t="s">
        <v>8443</v>
      </c>
      <c r="B5256" s="181">
        <v>3259</v>
      </c>
      <c r="C5256" s="180" t="s">
        <v>8446</v>
      </c>
      <c r="D5256" s="180" t="s">
        <v>8444</v>
      </c>
      <c r="E5256" s="180"/>
    </row>
    <row r="5257" spans="1:5" x14ac:dyDescent="0.25">
      <c r="A5257" s="180" t="s">
        <v>8443</v>
      </c>
      <c r="B5257" s="181">
        <v>3259</v>
      </c>
      <c r="C5257" s="180" t="s">
        <v>8447</v>
      </c>
      <c r="D5257" s="180" t="s">
        <v>8444</v>
      </c>
      <c r="E5257" s="180"/>
    </row>
    <row r="5258" spans="1:5" x14ac:dyDescent="0.25">
      <c r="A5258" s="180" t="s">
        <v>8443</v>
      </c>
      <c r="B5258" s="181">
        <v>3259</v>
      </c>
      <c r="C5258" s="180" t="s">
        <v>8448</v>
      </c>
      <c r="D5258" s="180" t="s">
        <v>8444</v>
      </c>
      <c r="E5258" s="180"/>
    </row>
    <row r="5259" spans="1:5" x14ac:dyDescent="0.25">
      <c r="A5259" s="180" t="s">
        <v>8449</v>
      </c>
      <c r="B5259" s="181">
        <v>3260</v>
      </c>
      <c r="C5259" s="180" t="s">
        <v>8450</v>
      </c>
      <c r="D5259" s="180"/>
      <c r="E5259" s="180"/>
    </row>
    <row r="5260" spans="1:5" x14ac:dyDescent="0.25">
      <c r="A5260" s="180" t="s">
        <v>8449</v>
      </c>
      <c r="B5260" s="181">
        <v>3260</v>
      </c>
      <c r="C5260" s="180" t="s">
        <v>8451</v>
      </c>
      <c r="D5260" s="180" t="s">
        <v>8450</v>
      </c>
      <c r="E5260" s="180"/>
    </row>
    <row r="5261" spans="1:5" x14ac:dyDescent="0.25">
      <c r="A5261" s="180" t="s">
        <v>8449</v>
      </c>
      <c r="B5261" s="181">
        <v>3260</v>
      </c>
      <c r="C5261" s="180" t="s">
        <v>8452</v>
      </c>
      <c r="D5261" s="180" t="s">
        <v>8450</v>
      </c>
      <c r="E5261" s="180"/>
    </row>
    <row r="5262" spans="1:5" x14ac:dyDescent="0.25">
      <c r="A5262" s="180" t="s">
        <v>8449</v>
      </c>
      <c r="B5262" s="181">
        <v>3260</v>
      </c>
      <c r="C5262" s="180" t="s">
        <v>8453</v>
      </c>
      <c r="D5262" s="180" t="s">
        <v>8450</v>
      </c>
      <c r="E5262" s="180"/>
    </row>
    <row r="5263" spans="1:5" x14ac:dyDescent="0.25">
      <c r="A5263" s="180" t="s">
        <v>8454</v>
      </c>
      <c r="B5263" s="181">
        <v>3261</v>
      </c>
      <c r="C5263" s="180" t="s">
        <v>8455</v>
      </c>
      <c r="D5263" s="180"/>
      <c r="E5263" s="180"/>
    </row>
    <row r="5264" spans="1:5" x14ac:dyDescent="0.25">
      <c r="A5264" s="180" t="s">
        <v>8454</v>
      </c>
      <c r="B5264" s="181">
        <v>3261</v>
      </c>
      <c r="C5264" s="180" t="s">
        <v>8456</v>
      </c>
      <c r="D5264" s="180" t="s">
        <v>8455</v>
      </c>
      <c r="E5264" s="180"/>
    </row>
    <row r="5265" spans="1:5" x14ac:dyDescent="0.25">
      <c r="A5265" s="180" t="s">
        <v>8454</v>
      </c>
      <c r="B5265" s="181">
        <v>3261</v>
      </c>
      <c r="C5265" s="180" t="s">
        <v>8457</v>
      </c>
      <c r="D5265" s="180" t="s">
        <v>8455</v>
      </c>
      <c r="E5265" s="180"/>
    </row>
    <row r="5266" spans="1:5" x14ac:dyDescent="0.25">
      <c r="A5266" s="180" t="s">
        <v>8454</v>
      </c>
      <c r="B5266" s="181">
        <v>3261</v>
      </c>
      <c r="C5266" s="180" t="s">
        <v>8458</v>
      </c>
      <c r="D5266" s="180" t="s">
        <v>8455</v>
      </c>
      <c r="E5266" s="180"/>
    </row>
    <row r="5267" spans="1:5" x14ac:dyDescent="0.25">
      <c r="A5267" s="180" t="s">
        <v>8454</v>
      </c>
      <c r="B5267" s="181">
        <v>3261</v>
      </c>
      <c r="C5267" s="180" t="s">
        <v>8459</v>
      </c>
      <c r="D5267" s="180" t="s">
        <v>8455</v>
      </c>
      <c r="E5267" s="180"/>
    </row>
    <row r="5268" spans="1:5" x14ac:dyDescent="0.25">
      <c r="A5268" s="180" t="s">
        <v>8460</v>
      </c>
      <c r="B5268" s="181">
        <v>3262</v>
      </c>
      <c r="C5268" s="180" t="s">
        <v>8461</v>
      </c>
      <c r="D5268" s="180"/>
      <c r="E5268" s="180"/>
    </row>
    <row r="5269" spans="1:5" x14ac:dyDescent="0.25">
      <c r="A5269" s="180" t="s">
        <v>8460</v>
      </c>
      <c r="B5269" s="181">
        <v>3262</v>
      </c>
      <c r="C5269" s="180" t="s">
        <v>8462</v>
      </c>
      <c r="D5269" s="180" t="s">
        <v>8461</v>
      </c>
      <c r="E5269" s="180"/>
    </row>
    <row r="5270" spans="1:5" x14ac:dyDescent="0.25">
      <c r="A5270" s="180" t="s">
        <v>8463</v>
      </c>
      <c r="B5270" s="181">
        <v>3263</v>
      </c>
      <c r="C5270" s="180" t="s">
        <v>8464</v>
      </c>
      <c r="D5270" s="180" t="s">
        <v>8465</v>
      </c>
      <c r="E5270" s="180"/>
    </row>
    <row r="5271" spans="1:5" x14ac:dyDescent="0.25">
      <c r="A5271" s="180" t="s">
        <v>8463</v>
      </c>
      <c r="B5271" s="181">
        <v>3263</v>
      </c>
      <c r="C5271" s="180" t="s">
        <v>8466</v>
      </c>
      <c r="D5271" s="180" t="s">
        <v>8465</v>
      </c>
      <c r="E5271" s="180"/>
    </row>
    <row r="5272" spans="1:5" x14ac:dyDescent="0.25">
      <c r="A5272" s="180" t="s">
        <v>8463</v>
      </c>
      <c r="B5272" s="181">
        <v>3263</v>
      </c>
      <c r="C5272" s="180" t="s">
        <v>8467</v>
      </c>
      <c r="D5272" s="180" t="s">
        <v>8465</v>
      </c>
      <c r="E5272" s="180"/>
    </row>
    <row r="5273" spans="1:5" x14ac:dyDescent="0.25">
      <c r="A5273" s="180" t="s">
        <v>8463</v>
      </c>
      <c r="B5273" s="181">
        <v>3263</v>
      </c>
      <c r="C5273" s="180" t="s">
        <v>8465</v>
      </c>
      <c r="D5273" s="180"/>
      <c r="E5273" s="180"/>
    </row>
    <row r="5274" spans="1:5" x14ac:dyDescent="0.25">
      <c r="A5274" s="180" t="s">
        <v>8463</v>
      </c>
      <c r="B5274" s="181">
        <v>3263</v>
      </c>
      <c r="C5274" s="180" t="s">
        <v>8468</v>
      </c>
      <c r="D5274" s="180" t="s">
        <v>8465</v>
      </c>
      <c r="E5274" s="180"/>
    </row>
    <row r="5275" spans="1:5" x14ac:dyDescent="0.25">
      <c r="A5275" s="180" t="s">
        <v>8463</v>
      </c>
      <c r="B5275" s="181">
        <v>3263</v>
      </c>
      <c r="C5275" s="180" t="s">
        <v>8469</v>
      </c>
      <c r="D5275" s="180" t="s">
        <v>8465</v>
      </c>
      <c r="E5275" s="180"/>
    </row>
    <row r="5276" spans="1:5" x14ac:dyDescent="0.25">
      <c r="A5276" s="180" t="s">
        <v>8470</v>
      </c>
      <c r="B5276" s="181">
        <v>3264</v>
      </c>
      <c r="C5276" s="180" t="s">
        <v>8471</v>
      </c>
      <c r="D5276" s="180"/>
      <c r="E5276" s="180"/>
    </row>
    <row r="5277" spans="1:5" x14ac:dyDescent="0.25">
      <c r="A5277" s="180" t="s">
        <v>8472</v>
      </c>
      <c r="B5277" s="181">
        <v>3265</v>
      </c>
      <c r="C5277" s="180" t="s">
        <v>8473</v>
      </c>
      <c r="D5277" s="180" t="s">
        <v>8474</v>
      </c>
      <c r="E5277" s="180"/>
    </row>
    <row r="5278" spans="1:5" x14ac:dyDescent="0.25">
      <c r="A5278" s="180" t="s">
        <v>8472</v>
      </c>
      <c r="B5278" s="181">
        <v>3265</v>
      </c>
      <c r="C5278" s="180" t="s">
        <v>8474</v>
      </c>
      <c r="D5278" s="180"/>
      <c r="E5278" s="180"/>
    </row>
    <row r="5279" spans="1:5" x14ac:dyDescent="0.25">
      <c r="A5279" s="180" t="s">
        <v>8472</v>
      </c>
      <c r="B5279" s="181">
        <v>3265</v>
      </c>
      <c r="C5279" s="180" t="s">
        <v>8475</v>
      </c>
      <c r="D5279" s="180" t="s">
        <v>8474</v>
      </c>
      <c r="E5279" s="180"/>
    </row>
    <row r="5280" spans="1:5" x14ac:dyDescent="0.25">
      <c r="A5280" s="180" t="s">
        <v>8476</v>
      </c>
      <c r="B5280" s="181">
        <v>3266</v>
      </c>
      <c r="C5280" s="180" t="s">
        <v>8477</v>
      </c>
      <c r="D5280" s="180"/>
      <c r="E5280" s="180"/>
    </row>
    <row r="5281" spans="1:5" x14ac:dyDescent="0.25">
      <c r="A5281" s="180" t="s">
        <v>8476</v>
      </c>
      <c r="B5281" s="181">
        <v>3266</v>
      </c>
      <c r="C5281" s="180" t="s">
        <v>8478</v>
      </c>
      <c r="D5281" s="180" t="s">
        <v>8477</v>
      </c>
      <c r="E5281" s="180"/>
    </row>
    <row r="5282" spans="1:5" x14ac:dyDescent="0.25">
      <c r="A5282" s="180" t="s">
        <v>8476</v>
      </c>
      <c r="B5282" s="181">
        <v>3266</v>
      </c>
      <c r="C5282" s="180" t="s">
        <v>8479</v>
      </c>
      <c r="D5282" s="180" t="s">
        <v>8477</v>
      </c>
      <c r="E5282" s="180"/>
    </row>
    <row r="5283" spans="1:5" x14ac:dyDescent="0.25">
      <c r="A5283" s="180" t="s">
        <v>8476</v>
      </c>
      <c r="B5283" s="181">
        <v>3266</v>
      </c>
      <c r="C5283" s="180" t="s">
        <v>8480</v>
      </c>
      <c r="D5283" s="180" t="s">
        <v>8477</v>
      </c>
      <c r="E5283" s="180"/>
    </row>
    <row r="5284" spans="1:5" x14ac:dyDescent="0.25">
      <c r="A5284" s="180" t="s">
        <v>8476</v>
      </c>
      <c r="B5284" s="181">
        <v>3266</v>
      </c>
      <c r="C5284" s="180" t="s">
        <v>8481</v>
      </c>
      <c r="D5284" s="180" t="s">
        <v>8477</v>
      </c>
      <c r="E5284" s="180"/>
    </row>
    <row r="5285" spans="1:5" x14ac:dyDescent="0.25">
      <c r="A5285" s="180" t="s">
        <v>8482</v>
      </c>
      <c r="B5285" s="181">
        <v>3267</v>
      </c>
      <c r="C5285" s="180" t="s">
        <v>8483</v>
      </c>
      <c r="D5285" s="180"/>
      <c r="E5285" s="180"/>
    </row>
    <row r="5286" spans="1:5" x14ac:dyDescent="0.25">
      <c r="A5286" s="180" t="s">
        <v>8482</v>
      </c>
      <c r="B5286" s="181">
        <v>3267</v>
      </c>
      <c r="C5286" s="180" t="s">
        <v>8484</v>
      </c>
      <c r="D5286" s="180" t="s">
        <v>8483</v>
      </c>
      <c r="E5286" s="180"/>
    </row>
    <row r="5287" spans="1:5" x14ac:dyDescent="0.25">
      <c r="A5287" s="180" t="s">
        <v>8482</v>
      </c>
      <c r="B5287" s="181">
        <v>3267</v>
      </c>
      <c r="C5287" s="180" t="s">
        <v>8485</v>
      </c>
      <c r="D5287" s="180" t="s">
        <v>8483</v>
      </c>
      <c r="E5287" s="180"/>
    </row>
    <row r="5288" spans="1:5" x14ac:dyDescent="0.25">
      <c r="A5288" s="180" t="s">
        <v>8486</v>
      </c>
      <c r="B5288" s="181">
        <v>3268</v>
      </c>
      <c r="C5288" s="180" t="s">
        <v>8487</v>
      </c>
      <c r="D5288" s="180" t="s">
        <v>8488</v>
      </c>
      <c r="E5288" s="180"/>
    </row>
    <row r="5289" spans="1:5" x14ac:dyDescent="0.25">
      <c r="A5289" s="180" t="s">
        <v>8486</v>
      </c>
      <c r="B5289" s="181">
        <v>3268</v>
      </c>
      <c r="C5289" s="180" t="s">
        <v>8488</v>
      </c>
      <c r="D5289" s="180"/>
      <c r="E5289" s="180"/>
    </row>
    <row r="5290" spans="1:5" x14ac:dyDescent="0.25">
      <c r="A5290" s="180" t="s">
        <v>8489</v>
      </c>
      <c r="B5290" s="181">
        <v>3269</v>
      </c>
      <c r="C5290" s="180" t="s">
        <v>8490</v>
      </c>
      <c r="D5290" s="180" t="s">
        <v>8491</v>
      </c>
      <c r="E5290" s="180"/>
    </row>
    <row r="5291" spans="1:5" x14ac:dyDescent="0.25">
      <c r="A5291" s="180" t="s">
        <v>8489</v>
      </c>
      <c r="B5291" s="181">
        <v>3269</v>
      </c>
      <c r="C5291" s="180" t="s">
        <v>8491</v>
      </c>
      <c r="D5291" s="180"/>
      <c r="E5291" s="180"/>
    </row>
    <row r="5292" spans="1:5" x14ac:dyDescent="0.25">
      <c r="A5292" s="180" t="s">
        <v>8492</v>
      </c>
      <c r="B5292" s="181">
        <v>3270</v>
      </c>
      <c r="C5292" s="180" t="s">
        <v>8493</v>
      </c>
      <c r="D5292" s="180"/>
      <c r="E5292" s="180"/>
    </row>
    <row r="5293" spans="1:5" x14ac:dyDescent="0.25">
      <c r="A5293" s="180" t="s">
        <v>8492</v>
      </c>
      <c r="B5293" s="181">
        <v>3270</v>
      </c>
      <c r="C5293" s="180" t="s">
        <v>8494</v>
      </c>
      <c r="D5293" s="180" t="s">
        <v>8493</v>
      </c>
      <c r="E5293" s="180"/>
    </row>
    <row r="5294" spans="1:5" x14ac:dyDescent="0.25">
      <c r="A5294" s="180" t="s">
        <v>8495</v>
      </c>
      <c r="B5294" s="181">
        <v>3271</v>
      </c>
      <c r="C5294" s="180" t="s">
        <v>8496</v>
      </c>
      <c r="D5294" s="180" t="s">
        <v>8497</v>
      </c>
      <c r="E5294" s="180"/>
    </row>
    <row r="5295" spans="1:5" x14ac:dyDescent="0.25">
      <c r="A5295" s="180" t="s">
        <v>8495</v>
      </c>
      <c r="B5295" s="181">
        <v>3271</v>
      </c>
      <c r="C5295" s="180" t="s">
        <v>8497</v>
      </c>
      <c r="D5295" s="180"/>
      <c r="E5295" s="180"/>
    </row>
    <row r="5296" spans="1:5" x14ac:dyDescent="0.25">
      <c r="A5296" s="180" t="s">
        <v>8495</v>
      </c>
      <c r="B5296" s="181">
        <v>3271</v>
      </c>
      <c r="C5296" s="180" t="s">
        <v>8498</v>
      </c>
      <c r="D5296" s="180" t="s">
        <v>8497</v>
      </c>
      <c r="E5296" s="180"/>
    </row>
    <row r="5297" spans="1:5" x14ac:dyDescent="0.25">
      <c r="A5297" s="180" t="s">
        <v>8499</v>
      </c>
      <c r="B5297" s="181">
        <v>3272</v>
      </c>
      <c r="C5297" s="180" t="s">
        <v>8500</v>
      </c>
      <c r="D5297" s="180" t="s">
        <v>8501</v>
      </c>
      <c r="E5297" s="180"/>
    </row>
    <row r="5298" spans="1:5" x14ac:dyDescent="0.25">
      <c r="A5298" s="180" t="s">
        <v>8499</v>
      </c>
      <c r="B5298" s="181">
        <v>3272</v>
      </c>
      <c r="C5298" s="180" t="s">
        <v>8502</v>
      </c>
      <c r="D5298" s="180" t="s">
        <v>8501</v>
      </c>
      <c r="E5298" s="180"/>
    </row>
    <row r="5299" spans="1:5" x14ac:dyDescent="0.25">
      <c r="A5299" s="180" t="s">
        <v>8499</v>
      </c>
      <c r="B5299" s="181">
        <v>3272</v>
      </c>
      <c r="C5299" s="180" t="s">
        <v>8503</v>
      </c>
      <c r="D5299" s="180" t="s">
        <v>8501</v>
      </c>
      <c r="E5299" s="180"/>
    </row>
    <row r="5300" spans="1:5" x14ac:dyDescent="0.25">
      <c r="A5300" s="180" t="s">
        <v>8499</v>
      </c>
      <c r="B5300" s="181">
        <v>3272</v>
      </c>
      <c r="C5300" s="180" t="s">
        <v>8501</v>
      </c>
      <c r="D5300" s="180"/>
      <c r="E5300" s="180"/>
    </row>
    <row r="5301" spans="1:5" x14ac:dyDescent="0.25">
      <c r="A5301" s="180" t="s">
        <v>8499</v>
      </c>
      <c r="B5301" s="181">
        <v>3272</v>
      </c>
      <c r="C5301" s="180" t="s">
        <v>8504</v>
      </c>
      <c r="D5301" s="180" t="s">
        <v>8501</v>
      </c>
      <c r="E5301" s="180"/>
    </row>
    <row r="5302" spans="1:5" x14ac:dyDescent="0.25">
      <c r="A5302" s="180" t="s">
        <v>8505</v>
      </c>
      <c r="B5302" s="181">
        <v>3273</v>
      </c>
      <c r="C5302" s="180" t="s">
        <v>8506</v>
      </c>
      <c r="D5302" s="180" t="s">
        <v>8507</v>
      </c>
      <c r="E5302" s="180"/>
    </row>
    <row r="5303" spans="1:5" x14ac:dyDescent="0.25">
      <c r="A5303" s="180" t="s">
        <v>8505</v>
      </c>
      <c r="B5303" s="181">
        <v>3273</v>
      </c>
      <c r="C5303" s="180" t="s">
        <v>8508</v>
      </c>
      <c r="D5303" s="180" t="s">
        <v>8507</v>
      </c>
      <c r="E5303" s="180"/>
    </row>
    <row r="5304" spans="1:5" x14ac:dyDescent="0.25">
      <c r="A5304" s="180" t="s">
        <v>8505</v>
      </c>
      <c r="B5304" s="181">
        <v>3273</v>
      </c>
      <c r="C5304" s="180" t="s">
        <v>8509</v>
      </c>
      <c r="D5304" s="180" t="s">
        <v>8507</v>
      </c>
      <c r="E5304" s="180"/>
    </row>
    <row r="5305" spans="1:5" x14ac:dyDescent="0.25">
      <c r="A5305" s="180" t="s">
        <v>8505</v>
      </c>
      <c r="B5305" s="181">
        <v>3273</v>
      </c>
      <c r="C5305" s="180" t="s">
        <v>8507</v>
      </c>
      <c r="D5305" s="180"/>
      <c r="E5305" s="180"/>
    </row>
    <row r="5306" spans="1:5" x14ac:dyDescent="0.25">
      <c r="A5306" s="180" t="s">
        <v>8505</v>
      </c>
      <c r="B5306" s="181">
        <v>3273</v>
      </c>
      <c r="C5306" s="180" t="s">
        <v>8510</v>
      </c>
      <c r="D5306" s="180" t="s">
        <v>8507</v>
      </c>
      <c r="E5306" s="180"/>
    </row>
    <row r="5307" spans="1:5" x14ac:dyDescent="0.25">
      <c r="A5307" s="180" t="s">
        <v>8511</v>
      </c>
      <c r="B5307" s="181">
        <v>3274</v>
      </c>
      <c r="C5307" s="180" t="s">
        <v>8512</v>
      </c>
      <c r="D5307" s="180"/>
      <c r="E5307" s="180"/>
    </row>
    <row r="5308" spans="1:5" x14ac:dyDescent="0.25">
      <c r="A5308" s="180" t="s">
        <v>8511</v>
      </c>
      <c r="B5308" s="181">
        <v>3274</v>
      </c>
      <c r="C5308" s="180" t="s">
        <v>8513</v>
      </c>
      <c r="D5308" s="180" t="s">
        <v>8512</v>
      </c>
      <c r="E5308" s="180"/>
    </row>
    <row r="5309" spans="1:5" x14ac:dyDescent="0.25">
      <c r="A5309" s="180" t="s">
        <v>8514</v>
      </c>
      <c r="B5309" s="181">
        <v>3275</v>
      </c>
      <c r="C5309" s="180" t="s">
        <v>8515</v>
      </c>
      <c r="D5309" s="180"/>
      <c r="E5309" s="180"/>
    </row>
    <row r="5310" spans="1:5" x14ac:dyDescent="0.25">
      <c r="A5310" s="180" t="s">
        <v>8514</v>
      </c>
      <c r="B5310" s="181">
        <v>3275</v>
      </c>
      <c r="C5310" s="180" t="s">
        <v>8516</v>
      </c>
      <c r="D5310" s="180" t="s">
        <v>8515</v>
      </c>
      <c r="E5310" s="180"/>
    </row>
    <row r="5311" spans="1:5" x14ac:dyDescent="0.25">
      <c r="A5311" s="180" t="s">
        <v>8514</v>
      </c>
      <c r="B5311" s="181">
        <v>3275</v>
      </c>
      <c r="C5311" s="180" t="s">
        <v>8517</v>
      </c>
      <c r="D5311" s="180" t="s">
        <v>8515</v>
      </c>
      <c r="E5311" s="180"/>
    </row>
    <row r="5312" spans="1:5" x14ac:dyDescent="0.25">
      <c r="A5312" s="180" t="s">
        <v>8518</v>
      </c>
      <c r="B5312" s="181">
        <v>3276</v>
      </c>
      <c r="C5312" s="180" t="s">
        <v>8519</v>
      </c>
      <c r="D5312" s="180"/>
      <c r="E5312" s="180"/>
    </row>
    <row r="5313" spans="1:5" x14ac:dyDescent="0.25">
      <c r="A5313" s="180" t="s">
        <v>8518</v>
      </c>
      <c r="B5313" s="181">
        <v>3276</v>
      </c>
      <c r="C5313" s="180" t="s">
        <v>8520</v>
      </c>
      <c r="D5313" s="180" t="s">
        <v>8519</v>
      </c>
      <c r="E5313" s="180"/>
    </row>
    <row r="5314" spans="1:5" x14ac:dyDescent="0.25">
      <c r="A5314" s="180" t="s">
        <v>8518</v>
      </c>
      <c r="B5314" s="181">
        <v>3276</v>
      </c>
      <c r="C5314" s="180" t="s">
        <v>8521</v>
      </c>
      <c r="D5314" s="180" t="s">
        <v>8519</v>
      </c>
      <c r="E5314" s="180"/>
    </row>
    <row r="5315" spans="1:5" x14ac:dyDescent="0.25">
      <c r="A5315" s="180" t="s">
        <v>8522</v>
      </c>
      <c r="B5315" s="181">
        <v>3277</v>
      </c>
      <c r="C5315" s="180" t="s">
        <v>8523</v>
      </c>
      <c r="D5315" s="180" t="s">
        <v>8524</v>
      </c>
      <c r="E5315" s="180"/>
    </row>
    <row r="5316" spans="1:5" x14ac:dyDescent="0.25">
      <c r="A5316" s="180" t="s">
        <v>8522</v>
      </c>
      <c r="B5316" s="181">
        <v>3277</v>
      </c>
      <c r="C5316" s="180" t="s">
        <v>8524</v>
      </c>
      <c r="D5316" s="180"/>
      <c r="E5316" s="180"/>
    </row>
    <row r="5317" spans="1:5" x14ac:dyDescent="0.25">
      <c r="A5317" s="180" t="s">
        <v>8522</v>
      </c>
      <c r="B5317" s="181">
        <v>3277</v>
      </c>
      <c r="C5317" s="180" t="s">
        <v>8525</v>
      </c>
      <c r="D5317" s="180" t="s">
        <v>8524</v>
      </c>
      <c r="E5317" s="180"/>
    </row>
    <row r="5318" spans="1:5" x14ac:dyDescent="0.25">
      <c r="A5318" s="180" t="s">
        <v>8522</v>
      </c>
      <c r="B5318" s="181">
        <v>3277</v>
      </c>
      <c r="C5318" s="180" t="s">
        <v>8526</v>
      </c>
      <c r="D5318" s="180" t="s">
        <v>8524</v>
      </c>
      <c r="E5318" s="180"/>
    </row>
    <row r="5319" spans="1:5" x14ac:dyDescent="0.25">
      <c r="A5319" s="180" t="s">
        <v>8527</v>
      </c>
      <c r="B5319" s="181">
        <v>3278</v>
      </c>
      <c r="C5319" s="180" t="s">
        <v>8528</v>
      </c>
      <c r="D5319" s="180" t="s">
        <v>8529</v>
      </c>
      <c r="E5319" s="180"/>
    </row>
    <row r="5320" spans="1:5" x14ac:dyDescent="0.25">
      <c r="A5320" s="180" t="s">
        <v>8527</v>
      </c>
      <c r="B5320" s="181">
        <v>3278</v>
      </c>
      <c r="C5320" s="180" t="s">
        <v>8529</v>
      </c>
      <c r="D5320" s="180"/>
      <c r="E5320" s="180"/>
    </row>
    <row r="5321" spans="1:5" x14ac:dyDescent="0.25">
      <c r="A5321" s="180" t="s">
        <v>8527</v>
      </c>
      <c r="B5321" s="181">
        <v>3278</v>
      </c>
      <c r="C5321" s="180" t="s">
        <v>8530</v>
      </c>
      <c r="D5321" s="180" t="s">
        <v>8529</v>
      </c>
      <c r="E5321" s="180"/>
    </row>
    <row r="5322" spans="1:5" x14ac:dyDescent="0.25">
      <c r="A5322" s="180" t="s">
        <v>8531</v>
      </c>
      <c r="B5322" s="181">
        <v>3279</v>
      </c>
      <c r="C5322" s="180" t="s">
        <v>8532</v>
      </c>
      <c r="D5322" s="180"/>
      <c r="E5322" s="180"/>
    </row>
    <row r="5323" spans="1:5" x14ac:dyDescent="0.25">
      <c r="A5323" s="180" t="s">
        <v>8531</v>
      </c>
      <c r="B5323" s="181">
        <v>3279</v>
      </c>
      <c r="C5323" s="180" t="s">
        <v>8533</v>
      </c>
      <c r="D5323" s="180" t="s">
        <v>8532</v>
      </c>
      <c r="E5323" s="180"/>
    </row>
    <row r="5324" spans="1:5" x14ac:dyDescent="0.25">
      <c r="A5324" s="180" t="s">
        <v>8531</v>
      </c>
      <c r="B5324" s="181">
        <v>3279</v>
      </c>
      <c r="C5324" s="180" t="s">
        <v>8534</v>
      </c>
      <c r="D5324" s="180" t="s">
        <v>8532</v>
      </c>
      <c r="E5324" s="180"/>
    </row>
    <row r="5325" spans="1:5" x14ac:dyDescent="0.25">
      <c r="A5325" s="180" t="s">
        <v>8535</v>
      </c>
      <c r="B5325" s="181">
        <v>3280</v>
      </c>
      <c r="C5325" s="180" t="s">
        <v>8536</v>
      </c>
      <c r="D5325" s="180"/>
      <c r="E5325" s="180"/>
    </row>
    <row r="5326" spans="1:5" x14ac:dyDescent="0.25">
      <c r="A5326" s="180" t="s">
        <v>8535</v>
      </c>
      <c r="B5326" s="181">
        <v>3280</v>
      </c>
      <c r="C5326" s="180" t="s">
        <v>8537</v>
      </c>
      <c r="D5326" s="180" t="s">
        <v>8536</v>
      </c>
      <c r="E5326" s="180"/>
    </row>
    <row r="5327" spans="1:5" x14ac:dyDescent="0.25">
      <c r="A5327" s="180" t="s">
        <v>8535</v>
      </c>
      <c r="B5327" s="181">
        <v>3280</v>
      </c>
      <c r="C5327" s="180" t="s">
        <v>8538</v>
      </c>
      <c r="D5327" s="180" t="s">
        <v>8536</v>
      </c>
      <c r="E5327" s="180"/>
    </row>
    <row r="5328" spans="1:5" x14ac:dyDescent="0.25">
      <c r="A5328" s="180" t="s">
        <v>8539</v>
      </c>
      <c r="B5328" s="181">
        <v>3281</v>
      </c>
      <c r="C5328" s="180" t="s">
        <v>8540</v>
      </c>
      <c r="D5328" s="180" t="s">
        <v>8541</v>
      </c>
      <c r="E5328" s="180"/>
    </row>
    <row r="5329" spans="1:5" x14ac:dyDescent="0.25">
      <c r="A5329" s="180" t="s">
        <v>8539</v>
      </c>
      <c r="B5329" s="181">
        <v>3281</v>
      </c>
      <c r="C5329" s="180" t="s">
        <v>8541</v>
      </c>
      <c r="D5329" s="180"/>
      <c r="E5329" s="180"/>
    </row>
    <row r="5330" spans="1:5" x14ac:dyDescent="0.25">
      <c r="A5330" s="180" t="s">
        <v>8539</v>
      </c>
      <c r="B5330" s="181">
        <v>3281</v>
      </c>
      <c r="C5330" s="180" t="s">
        <v>8542</v>
      </c>
      <c r="D5330" s="180" t="s">
        <v>8541</v>
      </c>
      <c r="E5330" s="180"/>
    </row>
    <row r="5331" spans="1:5" x14ac:dyDescent="0.25">
      <c r="A5331" s="180" t="s">
        <v>8543</v>
      </c>
      <c r="B5331" s="181">
        <v>3282</v>
      </c>
      <c r="C5331" s="180" t="s">
        <v>8544</v>
      </c>
      <c r="D5331" s="180" t="s">
        <v>8545</v>
      </c>
      <c r="E5331" s="180"/>
    </row>
    <row r="5332" spans="1:5" x14ac:dyDescent="0.25">
      <c r="A5332" s="180" t="s">
        <v>8543</v>
      </c>
      <c r="B5332" s="181">
        <v>3282</v>
      </c>
      <c r="C5332" s="180" t="s">
        <v>8545</v>
      </c>
      <c r="D5332" s="180"/>
      <c r="E5332" s="180"/>
    </row>
    <row r="5333" spans="1:5" x14ac:dyDescent="0.25">
      <c r="A5333" s="180" t="s">
        <v>8546</v>
      </c>
      <c r="B5333" s="181">
        <v>3283</v>
      </c>
      <c r="C5333" s="180" t="s">
        <v>8547</v>
      </c>
      <c r="D5333" s="180" t="s">
        <v>8548</v>
      </c>
      <c r="E5333" s="180"/>
    </row>
    <row r="5334" spans="1:5" x14ac:dyDescent="0.25">
      <c r="A5334" s="180" t="s">
        <v>8546</v>
      </c>
      <c r="B5334" s="181">
        <v>3283</v>
      </c>
      <c r="C5334" s="180" t="s">
        <v>8549</v>
      </c>
      <c r="D5334" s="180" t="s">
        <v>8548</v>
      </c>
      <c r="E5334" s="180"/>
    </row>
    <row r="5335" spans="1:5" x14ac:dyDescent="0.25">
      <c r="A5335" s="180" t="s">
        <v>8546</v>
      </c>
      <c r="B5335" s="181">
        <v>3283</v>
      </c>
      <c r="C5335" s="180" t="s">
        <v>8548</v>
      </c>
      <c r="D5335" s="180"/>
      <c r="E5335" s="180"/>
    </row>
    <row r="5336" spans="1:5" x14ac:dyDescent="0.25">
      <c r="A5336" s="180" t="s">
        <v>8550</v>
      </c>
      <c r="B5336" s="181">
        <v>3284</v>
      </c>
      <c r="C5336" s="180" t="s">
        <v>8551</v>
      </c>
      <c r="D5336" s="180" t="s">
        <v>8552</v>
      </c>
      <c r="E5336" s="180"/>
    </row>
    <row r="5337" spans="1:5" x14ac:dyDescent="0.25">
      <c r="A5337" s="180" t="s">
        <v>8550</v>
      </c>
      <c r="B5337" s="181">
        <v>3284</v>
      </c>
      <c r="C5337" s="180" t="s">
        <v>8553</v>
      </c>
      <c r="D5337" s="180" t="s">
        <v>8552</v>
      </c>
      <c r="E5337" s="180"/>
    </row>
    <row r="5338" spans="1:5" x14ac:dyDescent="0.25">
      <c r="A5338" s="180" t="s">
        <v>8550</v>
      </c>
      <c r="B5338" s="181">
        <v>3284</v>
      </c>
      <c r="C5338" s="180" t="s">
        <v>8552</v>
      </c>
      <c r="D5338" s="180"/>
      <c r="E5338" s="180"/>
    </row>
    <row r="5339" spans="1:5" x14ac:dyDescent="0.25">
      <c r="A5339" s="180" t="s">
        <v>8550</v>
      </c>
      <c r="B5339" s="181">
        <v>3284</v>
      </c>
      <c r="C5339" s="180" t="s">
        <v>8554</v>
      </c>
      <c r="D5339" s="180" t="s">
        <v>8552</v>
      </c>
      <c r="E5339" s="180"/>
    </row>
    <row r="5340" spans="1:5" x14ac:dyDescent="0.25">
      <c r="A5340" s="180" t="s">
        <v>8555</v>
      </c>
      <c r="B5340" s="181">
        <v>3285</v>
      </c>
      <c r="C5340" s="180" t="s">
        <v>8556</v>
      </c>
      <c r="D5340" s="180" t="s">
        <v>8557</v>
      </c>
      <c r="E5340" s="180"/>
    </row>
    <row r="5341" spans="1:5" x14ac:dyDescent="0.25">
      <c r="A5341" s="180" t="s">
        <v>8555</v>
      </c>
      <c r="B5341" s="181">
        <v>3285</v>
      </c>
      <c r="C5341" s="180" t="s">
        <v>8557</v>
      </c>
      <c r="D5341" s="180"/>
      <c r="E5341" s="180"/>
    </row>
    <row r="5342" spans="1:5" x14ac:dyDescent="0.25">
      <c r="A5342" s="180" t="s">
        <v>8558</v>
      </c>
      <c r="B5342" s="181">
        <v>3286</v>
      </c>
      <c r="C5342" s="180" t="s">
        <v>8559</v>
      </c>
      <c r="D5342" s="180"/>
      <c r="E5342" s="180"/>
    </row>
    <row r="5343" spans="1:5" x14ac:dyDescent="0.25">
      <c r="A5343" s="180" t="s">
        <v>8558</v>
      </c>
      <c r="B5343" s="181">
        <v>3286</v>
      </c>
      <c r="C5343" s="180" t="s">
        <v>8560</v>
      </c>
      <c r="D5343" s="180" t="s">
        <v>8559</v>
      </c>
      <c r="E5343" s="180"/>
    </row>
    <row r="5344" spans="1:5" x14ac:dyDescent="0.25">
      <c r="A5344" s="180" t="s">
        <v>8558</v>
      </c>
      <c r="B5344" s="181">
        <v>3286</v>
      </c>
      <c r="C5344" s="180" t="s">
        <v>8561</v>
      </c>
      <c r="D5344" s="180" t="s">
        <v>8559</v>
      </c>
      <c r="E5344" s="180"/>
    </row>
    <row r="5345" spans="1:5" x14ac:dyDescent="0.25">
      <c r="A5345" s="180" t="s">
        <v>8562</v>
      </c>
      <c r="B5345" s="181">
        <v>3287</v>
      </c>
      <c r="C5345" s="180" t="s">
        <v>8563</v>
      </c>
      <c r="D5345" s="180" t="s">
        <v>8564</v>
      </c>
      <c r="E5345" s="180"/>
    </row>
    <row r="5346" spans="1:5" x14ac:dyDescent="0.25">
      <c r="A5346" s="180" t="s">
        <v>8562</v>
      </c>
      <c r="B5346" s="181">
        <v>3287</v>
      </c>
      <c r="C5346" s="180" t="s">
        <v>8565</v>
      </c>
      <c r="D5346" s="180" t="s">
        <v>8564</v>
      </c>
      <c r="E5346" s="180"/>
    </row>
    <row r="5347" spans="1:5" x14ac:dyDescent="0.25">
      <c r="A5347" s="180" t="s">
        <v>8562</v>
      </c>
      <c r="B5347" s="181">
        <v>3287</v>
      </c>
      <c r="C5347" s="180" t="s">
        <v>8564</v>
      </c>
      <c r="D5347" s="180"/>
      <c r="E5347" s="180"/>
    </row>
    <row r="5348" spans="1:5" x14ac:dyDescent="0.25">
      <c r="A5348" s="180" t="s">
        <v>8562</v>
      </c>
      <c r="B5348" s="181">
        <v>3287</v>
      </c>
      <c r="C5348" s="180" t="s">
        <v>8566</v>
      </c>
      <c r="D5348" s="180" t="s">
        <v>8564</v>
      </c>
      <c r="E5348" s="180"/>
    </row>
    <row r="5349" spans="1:5" x14ac:dyDescent="0.25">
      <c r="A5349" s="180" t="s">
        <v>8567</v>
      </c>
      <c r="B5349" s="181">
        <v>3288</v>
      </c>
      <c r="C5349" s="180" t="s">
        <v>8568</v>
      </c>
      <c r="D5349" s="180" t="s">
        <v>8569</v>
      </c>
      <c r="E5349" s="180"/>
    </row>
    <row r="5350" spans="1:5" x14ac:dyDescent="0.25">
      <c r="A5350" s="180" t="s">
        <v>8567</v>
      </c>
      <c r="B5350" s="181">
        <v>3288</v>
      </c>
      <c r="C5350" s="180" t="s">
        <v>8569</v>
      </c>
      <c r="D5350" s="180"/>
      <c r="E5350" s="180"/>
    </row>
    <row r="5351" spans="1:5" x14ac:dyDescent="0.25">
      <c r="A5351" s="180" t="s">
        <v>8567</v>
      </c>
      <c r="B5351" s="181">
        <v>3288</v>
      </c>
      <c r="C5351" s="180" t="s">
        <v>8570</v>
      </c>
      <c r="D5351" s="180" t="s">
        <v>8569</v>
      </c>
      <c r="E5351" s="180"/>
    </row>
    <row r="5352" spans="1:5" x14ac:dyDescent="0.25">
      <c r="A5352" s="180" t="s">
        <v>8567</v>
      </c>
      <c r="B5352" s="181">
        <v>3288</v>
      </c>
      <c r="C5352" s="180" t="s">
        <v>8571</v>
      </c>
      <c r="D5352" s="180" t="s">
        <v>8569</v>
      </c>
      <c r="E5352" s="180"/>
    </row>
    <row r="5353" spans="1:5" x14ac:dyDescent="0.25">
      <c r="A5353" s="180" t="s">
        <v>8572</v>
      </c>
      <c r="B5353" s="181">
        <v>3289</v>
      </c>
      <c r="C5353" s="180" t="s">
        <v>8573</v>
      </c>
      <c r="D5353" s="180" t="s">
        <v>8574</v>
      </c>
      <c r="E5353" s="180"/>
    </row>
    <row r="5354" spans="1:5" x14ac:dyDescent="0.25">
      <c r="A5354" s="180" t="s">
        <v>8572</v>
      </c>
      <c r="B5354" s="181">
        <v>3289</v>
      </c>
      <c r="C5354" s="180" t="s">
        <v>8574</v>
      </c>
      <c r="D5354" s="180"/>
      <c r="E5354" s="180"/>
    </row>
    <row r="5355" spans="1:5" x14ac:dyDescent="0.25">
      <c r="A5355" s="180" t="s">
        <v>8572</v>
      </c>
      <c r="B5355" s="181">
        <v>3289</v>
      </c>
      <c r="C5355" s="180" t="s">
        <v>8575</v>
      </c>
      <c r="D5355" s="180" t="s">
        <v>8574</v>
      </c>
      <c r="E5355" s="180"/>
    </row>
    <row r="5356" spans="1:5" x14ac:dyDescent="0.25">
      <c r="A5356" s="180" t="s">
        <v>8572</v>
      </c>
      <c r="B5356" s="181">
        <v>3289</v>
      </c>
      <c r="C5356" s="180" t="s">
        <v>8576</v>
      </c>
      <c r="D5356" s="180" t="s">
        <v>8574</v>
      </c>
      <c r="E5356" s="180"/>
    </row>
    <row r="5357" spans="1:5" x14ac:dyDescent="0.25">
      <c r="A5357" s="180" t="s">
        <v>8577</v>
      </c>
      <c r="B5357" s="181">
        <v>3290</v>
      </c>
      <c r="C5357" s="180" t="s">
        <v>8578</v>
      </c>
      <c r="D5357" s="180" t="s">
        <v>8579</v>
      </c>
      <c r="E5357" s="180"/>
    </row>
    <row r="5358" spans="1:5" x14ac:dyDescent="0.25">
      <c r="A5358" s="180" t="s">
        <v>8577</v>
      </c>
      <c r="B5358" s="181">
        <v>3290</v>
      </c>
      <c r="C5358" s="180" t="s">
        <v>8579</v>
      </c>
      <c r="D5358" s="180"/>
      <c r="E5358" s="180"/>
    </row>
    <row r="5359" spans="1:5" x14ac:dyDescent="0.25">
      <c r="A5359" s="180" t="s">
        <v>8580</v>
      </c>
      <c r="B5359" s="181">
        <v>3291</v>
      </c>
      <c r="C5359" s="180" t="s">
        <v>8581</v>
      </c>
      <c r="D5359" s="180" t="s">
        <v>8582</v>
      </c>
      <c r="E5359" s="180"/>
    </row>
    <row r="5360" spans="1:5" x14ac:dyDescent="0.25">
      <c r="A5360" s="180" t="s">
        <v>8580</v>
      </c>
      <c r="B5360" s="181">
        <v>3291</v>
      </c>
      <c r="C5360" s="180" t="s">
        <v>8583</v>
      </c>
      <c r="D5360" s="180" t="s">
        <v>8582</v>
      </c>
      <c r="E5360" s="180"/>
    </row>
    <row r="5361" spans="1:5" x14ac:dyDescent="0.25">
      <c r="A5361" s="180" t="s">
        <v>8580</v>
      </c>
      <c r="B5361" s="181">
        <v>3291</v>
      </c>
      <c r="C5361" s="180" t="s">
        <v>8584</v>
      </c>
      <c r="D5361" s="180" t="s">
        <v>8582</v>
      </c>
      <c r="E5361" s="180"/>
    </row>
    <row r="5362" spans="1:5" x14ac:dyDescent="0.25">
      <c r="A5362" s="180" t="s">
        <v>8580</v>
      </c>
      <c r="B5362" s="181">
        <v>3291</v>
      </c>
      <c r="C5362" s="180" t="s">
        <v>8582</v>
      </c>
      <c r="D5362" s="180"/>
      <c r="E5362" s="180"/>
    </row>
    <row r="5363" spans="1:5" x14ac:dyDescent="0.25">
      <c r="A5363" s="180" t="s">
        <v>8585</v>
      </c>
      <c r="B5363" s="181">
        <v>3292</v>
      </c>
      <c r="C5363" s="180" t="s">
        <v>8586</v>
      </c>
      <c r="D5363" s="180"/>
      <c r="E5363" s="180"/>
    </row>
    <row r="5364" spans="1:5" x14ac:dyDescent="0.25">
      <c r="A5364" s="180" t="s">
        <v>8585</v>
      </c>
      <c r="B5364" s="181">
        <v>3292</v>
      </c>
      <c r="C5364" s="180" t="s">
        <v>8587</v>
      </c>
      <c r="D5364" s="180" t="s">
        <v>8586</v>
      </c>
      <c r="E5364" s="180"/>
    </row>
    <row r="5365" spans="1:5" x14ac:dyDescent="0.25">
      <c r="A5365" s="180" t="s">
        <v>8588</v>
      </c>
      <c r="B5365" s="181">
        <v>3293</v>
      </c>
      <c r="C5365" s="180" t="s">
        <v>8589</v>
      </c>
      <c r="D5365" s="180" t="s">
        <v>8590</v>
      </c>
      <c r="E5365" s="180"/>
    </row>
    <row r="5366" spans="1:5" x14ac:dyDescent="0.25">
      <c r="A5366" s="180" t="s">
        <v>8588</v>
      </c>
      <c r="B5366" s="181">
        <v>3293</v>
      </c>
      <c r="C5366" s="180" t="s">
        <v>8591</v>
      </c>
      <c r="D5366" s="180" t="s">
        <v>8590</v>
      </c>
      <c r="E5366" s="180"/>
    </row>
    <row r="5367" spans="1:5" x14ac:dyDescent="0.25">
      <c r="A5367" s="180" t="s">
        <v>8588</v>
      </c>
      <c r="B5367" s="181">
        <v>3293</v>
      </c>
      <c r="C5367" s="180" t="s">
        <v>8590</v>
      </c>
      <c r="D5367" s="180"/>
      <c r="E5367" s="180"/>
    </row>
    <row r="5368" spans="1:5" x14ac:dyDescent="0.25">
      <c r="A5368" s="180" t="s">
        <v>8588</v>
      </c>
      <c r="B5368" s="181">
        <v>3293</v>
      </c>
      <c r="C5368" s="180" t="s">
        <v>8592</v>
      </c>
      <c r="D5368" s="180" t="s">
        <v>8590</v>
      </c>
      <c r="E5368" s="180"/>
    </row>
    <row r="5369" spans="1:5" x14ac:dyDescent="0.25">
      <c r="A5369" s="180" t="s">
        <v>8588</v>
      </c>
      <c r="B5369" s="181">
        <v>3293</v>
      </c>
      <c r="C5369" s="180" t="s">
        <v>8593</v>
      </c>
      <c r="D5369" s="180" t="s">
        <v>8590</v>
      </c>
      <c r="E5369" s="180"/>
    </row>
    <row r="5370" spans="1:5" x14ac:dyDescent="0.25">
      <c r="A5370" s="180" t="s">
        <v>8594</v>
      </c>
      <c r="B5370" s="181">
        <v>3294</v>
      </c>
      <c r="C5370" s="180" t="s">
        <v>8595</v>
      </c>
      <c r="D5370" s="180" t="s">
        <v>8596</v>
      </c>
      <c r="E5370" s="180"/>
    </row>
    <row r="5371" spans="1:5" x14ac:dyDescent="0.25">
      <c r="A5371" s="180" t="s">
        <v>8594</v>
      </c>
      <c r="B5371" s="181">
        <v>3294</v>
      </c>
      <c r="C5371" s="180" t="s">
        <v>8597</v>
      </c>
      <c r="D5371" s="180" t="s">
        <v>8596</v>
      </c>
      <c r="E5371" s="180"/>
    </row>
    <row r="5372" spans="1:5" x14ac:dyDescent="0.25">
      <c r="A5372" s="180" t="s">
        <v>8594</v>
      </c>
      <c r="B5372" s="181">
        <v>3294</v>
      </c>
      <c r="C5372" s="180" t="s">
        <v>8596</v>
      </c>
      <c r="D5372" s="180"/>
      <c r="E5372" s="180"/>
    </row>
    <row r="5373" spans="1:5" x14ac:dyDescent="0.25">
      <c r="A5373" s="180" t="s">
        <v>8594</v>
      </c>
      <c r="B5373" s="181">
        <v>3294</v>
      </c>
      <c r="C5373" s="180" t="s">
        <v>8598</v>
      </c>
      <c r="D5373" s="180" t="s">
        <v>8596</v>
      </c>
      <c r="E5373" s="180"/>
    </row>
    <row r="5374" spans="1:5" x14ac:dyDescent="0.25">
      <c r="A5374" s="180" t="s">
        <v>8594</v>
      </c>
      <c r="B5374" s="181">
        <v>3294</v>
      </c>
      <c r="C5374" s="180" t="s">
        <v>8599</v>
      </c>
      <c r="D5374" s="180" t="s">
        <v>8596</v>
      </c>
      <c r="E5374" s="180"/>
    </row>
    <row r="5375" spans="1:5" x14ac:dyDescent="0.25">
      <c r="A5375" s="180" t="s">
        <v>8594</v>
      </c>
      <c r="B5375" s="181">
        <v>3294</v>
      </c>
      <c r="C5375" s="180" t="s">
        <v>8600</v>
      </c>
      <c r="D5375" s="180" t="s">
        <v>8596</v>
      </c>
      <c r="E5375" s="180"/>
    </row>
    <row r="5376" spans="1:5" x14ac:dyDescent="0.25">
      <c r="A5376" s="180" t="s">
        <v>8601</v>
      </c>
      <c r="B5376" s="181">
        <v>3295</v>
      </c>
      <c r="C5376" s="180" t="s">
        <v>8602</v>
      </c>
      <c r="D5376" s="180" t="s">
        <v>8603</v>
      </c>
      <c r="E5376" s="180"/>
    </row>
    <row r="5377" spans="1:5" x14ac:dyDescent="0.25">
      <c r="A5377" s="180" t="s">
        <v>8601</v>
      </c>
      <c r="B5377" s="181">
        <v>3295</v>
      </c>
      <c r="C5377" s="180" t="s">
        <v>8604</v>
      </c>
      <c r="D5377" s="180" t="s">
        <v>8603</v>
      </c>
      <c r="E5377" s="180"/>
    </row>
    <row r="5378" spans="1:5" x14ac:dyDescent="0.25">
      <c r="A5378" s="180" t="s">
        <v>8601</v>
      </c>
      <c r="B5378" s="181">
        <v>3295</v>
      </c>
      <c r="C5378" s="180" t="s">
        <v>8603</v>
      </c>
      <c r="D5378" s="180"/>
      <c r="E5378" s="180"/>
    </row>
    <row r="5379" spans="1:5" x14ac:dyDescent="0.25">
      <c r="A5379" s="180" t="s">
        <v>8605</v>
      </c>
      <c r="B5379" s="181">
        <v>3296</v>
      </c>
      <c r="C5379" s="180" t="s">
        <v>8606</v>
      </c>
      <c r="D5379" s="180" t="s">
        <v>8607</v>
      </c>
      <c r="E5379" s="180"/>
    </row>
    <row r="5380" spans="1:5" x14ac:dyDescent="0.25">
      <c r="A5380" s="180" t="s">
        <v>8605</v>
      </c>
      <c r="B5380" s="181">
        <v>3296</v>
      </c>
      <c r="C5380" s="180" t="s">
        <v>8607</v>
      </c>
      <c r="D5380" s="180"/>
      <c r="E5380" s="180"/>
    </row>
    <row r="5381" spans="1:5" x14ac:dyDescent="0.25">
      <c r="A5381" s="180" t="s">
        <v>8605</v>
      </c>
      <c r="B5381" s="181">
        <v>3296</v>
      </c>
      <c r="C5381" s="180" t="s">
        <v>8608</v>
      </c>
      <c r="D5381" s="180" t="s">
        <v>8607</v>
      </c>
      <c r="E5381" s="180"/>
    </row>
    <row r="5382" spans="1:5" x14ac:dyDescent="0.25">
      <c r="A5382" s="180" t="s">
        <v>8605</v>
      </c>
      <c r="B5382" s="181">
        <v>3296</v>
      </c>
      <c r="C5382" s="180" t="s">
        <v>8609</v>
      </c>
      <c r="D5382" s="180" t="s">
        <v>8607</v>
      </c>
      <c r="E5382" s="180"/>
    </row>
    <row r="5383" spans="1:5" x14ac:dyDescent="0.25">
      <c r="A5383" s="180" t="s">
        <v>8605</v>
      </c>
      <c r="B5383" s="181">
        <v>3296</v>
      </c>
      <c r="C5383" s="180" t="s">
        <v>8610</v>
      </c>
      <c r="D5383" s="180" t="s">
        <v>8607</v>
      </c>
      <c r="E5383" s="180"/>
    </row>
    <row r="5384" spans="1:5" x14ac:dyDescent="0.25">
      <c r="A5384" s="180" t="s">
        <v>8611</v>
      </c>
      <c r="B5384" s="181">
        <v>3297</v>
      </c>
      <c r="C5384" s="180" t="s">
        <v>8612</v>
      </c>
      <c r="D5384" s="180" t="s">
        <v>8613</v>
      </c>
      <c r="E5384" s="180"/>
    </row>
    <row r="5385" spans="1:5" x14ac:dyDescent="0.25">
      <c r="A5385" s="180" t="s">
        <v>8611</v>
      </c>
      <c r="B5385" s="181">
        <v>3297</v>
      </c>
      <c r="C5385" s="180" t="s">
        <v>8614</v>
      </c>
      <c r="D5385" s="180" t="s">
        <v>8613</v>
      </c>
      <c r="E5385" s="180"/>
    </row>
    <row r="5386" spans="1:5" x14ac:dyDescent="0.25">
      <c r="A5386" s="180" t="s">
        <v>8611</v>
      </c>
      <c r="B5386" s="181">
        <v>3297</v>
      </c>
      <c r="C5386" s="180" t="s">
        <v>8615</v>
      </c>
      <c r="D5386" s="180" t="s">
        <v>8613</v>
      </c>
      <c r="E5386" s="180"/>
    </row>
    <row r="5387" spans="1:5" x14ac:dyDescent="0.25">
      <c r="A5387" s="180" t="s">
        <v>8611</v>
      </c>
      <c r="B5387" s="181">
        <v>3297</v>
      </c>
      <c r="C5387" s="180" t="s">
        <v>8613</v>
      </c>
      <c r="D5387" s="180"/>
      <c r="E5387" s="180"/>
    </row>
    <row r="5388" spans="1:5" x14ac:dyDescent="0.25">
      <c r="A5388" s="180" t="s">
        <v>8611</v>
      </c>
      <c r="B5388" s="181">
        <v>3297</v>
      </c>
      <c r="C5388" s="180" t="s">
        <v>8616</v>
      </c>
      <c r="D5388" s="180" t="s">
        <v>8613</v>
      </c>
      <c r="E5388" s="180"/>
    </row>
    <row r="5389" spans="1:5" x14ac:dyDescent="0.25">
      <c r="A5389" s="180" t="s">
        <v>8617</v>
      </c>
      <c r="B5389" s="181">
        <v>3298</v>
      </c>
      <c r="C5389" s="180" t="s">
        <v>8618</v>
      </c>
      <c r="D5389" s="180" t="s">
        <v>8619</v>
      </c>
      <c r="E5389" s="180"/>
    </row>
    <row r="5390" spans="1:5" x14ac:dyDescent="0.25">
      <c r="A5390" s="180" t="s">
        <v>8617</v>
      </c>
      <c r="B5390" s="181">
        <v>3298</v>
      </c>
      <c r="C5390" s="180" t="s">
        <v>8619</v>
      </c>
      <c r="D5390" s="180"/>
      <c r="E5390" s="180"/>
    </row>
    <row r="5391" spans="1:5" x14ac:dyDescent="0.25">
      <c r="A5391" s="180" t="s">
        <v>8620</v>
      </c>
      <c r="B5391" s="181">
        <v>3299</v>
      </c>
      <c r="C5391" s="180" t="s">
        <v>8621</v>
      </c>
      <c r="D5391" s="180"/>
      <c r="E5391" s="180"/>
    </row>
    <row r="5392" spans="1:5" x14ac:dyDescent="0.25">
      <c r="A5392" s="180" t="s">
        <v>8620</v>
      </c>
      <c r="B5392" s="181">
        <v>3299</v>
      </c>
      <c r="C5392" s="180" t="s">
        <v>8622</v>
      </c>
      <c r="D5392" s="180" t="s">
        <v>8621</v>
      </c>
      <c r="E5392" s="180"/>
    </row>
    <row r="5393" spans="1:5" x14ac:dyDescent="0.25">
      <c r="A5393" s="180" t="s">
        <v>8623</v>
      </c>
      <c r="B5393" s="181">
        <v>3300</v>
      </c>
      <c r="C5393" s="180" t="s">
        <v>8624</v>
      </c>
      <c r="D5393" s="180"/>
      <c r="E5393" s="180"/>
    </row>
    <row r="5394" spans="1:5" x14ac:dyDescent="0.25">
      <c r="A5394" s="180" t="s">
        <v>8623</v>
      </c>
      <c r="B5394" s="181">
        <v>3300</v>
      </c>
      <c r="C5394" s="180" t="s">
        <v>8625</v>
      </c>
      <c r="D5394" s="180" t="s">
        <v>8624</v>
      </c>
      <c r="E5394" s="180"/>
    </row>
    <row r="5395" spans="1:5" x14ac:dyDescent="0.25">
      <c r="A5395" s="180" t="s">
        <v>8626</v>
      </c>
      <c r="B5395" s="181">
        <v>3301</v>
      </c>
      <c r="C5395" s="180" t="s">
        <v>8627</v>
      </c>
      <c r="D5395" s="180" t="s">
        <v>8628</v>
      </c>
      <c r="E5395" s="180"/>
    </row>
    <row r="5396" spans="1:5" x14ac:dyDescent="0.25">
      <c r="A5396" s="180" t="s">
        <v>8626</v>
      </c>
      <c r="B5396" s="181">
        <v>3301</v>
      </c>
      <c r="C5396" s="180" t="s">
        <v>8629</v>
      </c>
      <c r="D5396" s="180" t="s">
        <v>8628</v>
      </c>
      <c r="E5396" s="180"/>
    </row>
    <row r="5397" spans="1:5" x14ac:dyDescent="0.25">
      <c r="A5397" s="180" t="s">
        <v>8626</v>
      </c>
      <c r="B5397" s="181">
        <v>3301</v>
      </c>
      <c r="C5397" s="180" t="s">
        <v>8628</v>
      </c>
      <c r="D5397" s="180"/>
      <c r="E5397" s="180"/>
    </row>
    <row r="5398" spans="1:5" x14ac:dyDescent="0.25">
      <c r="A5398" s="180" t="s">
        <v>8630</v>
      </c>
      <c r="B5398" s="181">
        <v>3302</v>
      </c>
      <c r="C5398" s="180" t="s">
        <v>8631</v>
      </c>
      <c r="D5398" s="180" t="s">
        <v>8632</v>
      </c>
      <c r="E5398" s="180"/>
    </row>
    <row r="5399" spans="1:5" x14ac:dyDescent="0.25">
      <c r="A5399" s="180" t="s">
        <v>8630</v>
      </c>
      <c r="B5399" s="181">
        <v>3302</v>
      </c>
      <c r="C5399" s="180" t="s">
        <v>8632</v>
      </c>
      <c r="D5399" s="180"/>
      <c r="E5399" s="180"/>
    </row>
    <row r="5400" spans="1:5" x14ac:dyDescent="0.25">
      <c r="A5400" s="180" t="s">
        <v>8630</v>
      </c>
      <c r="B5400" s="181">
        <v>3302</v>
      </c>
      <c r="C5400" s="180" t="s">
        <v>8633</v>
      </c>
      <c r="D5400" s="180" t="s">
        <v>8632</v>
      </c>
      <c r="E5400" s="180"/>
    </row>
    <row r="5401" spans="1:5" x14ac:dyDescent="0.25">
      <c r="A5401" s="180" t="s">
        <v>8634</v>
      </c>
      <c r="B5401" s="181">
        <v>3303</v>
      </c>
      <c r="C5401" s="180" t="s">
        <v>8635</v>
      </c>
      <c r="D5401" s="180"/>
      <c r="E5401" s="180"/>
    </row>
    <row r="5402" spans="1:5" x14ac:dyDescent="0.25">
      <c r="A5402" s="180" t="s">
        <v>8636</v>
      </c>
      <c r="B5402" s="181">
        <v>3304</v>
      </c>
      <c r="C5402" s="180" t="s">
        <v>8637</v>
      </c>
      <c r="D5402" s="180" t="s">
        <v>8638</v>
      </c>
      <c r="E5402" s="180"/>
    </row>
    <row r="5403" spans="1:5" x14ac:dyDescent="0.25">
      <c r="A5403" s="180" t="s">
        <v>8636</v>
      </c>
      <c r="B5403" s="181">
        <v>3304</v>
      </c>
      <c r="C5403" s="180" t="s">
        <v>8638</v>
      </c>
      <c r="D5403" s="180"/>
      <c r="E5403" s="180"/>
    </row>
    <row r="5404" spans="1:5" x14ac:dyDescent="0.25">
      <c r="A5404" s="180" t="s">
        <v>8639</v>
      </c>
      <c r="B5404" s="181">
        <v>3305</v>
      </c>
      <c r="C5404" s="180" t="s">
        <v>8640</v>
      </c>
      <c r="D5404" s="180" t="s">
        <v>8641</v>
      </c>
      <c r="E5404" s="180"/>
    </row>
    <row r="5405" spans="1:5" x14ac:dyDescent="0.25">
      <c r="A5405" s="180" t="s">
        <v>8639</v>
      </c>
      <c r="B5405" s="181">
        <v>3305</v>
      </c>
      <c r="C5405" s="180" t="s">
        <v>8641</v>
      </c>
      <c r="D5405" s="180"/>
      <c r="E5405" s="180"/>
    </row>
    <row r="5406" spans="1:5" x14ac:dyDescent="0.25">
      <c r="A5406" s="180" t="s">
        <v>8639</v>
      </c>
      <c r="B5406" s="181">
        <v>3305</v>
      </c>
      <c r="C5406" s="180" t="s">
        <v>8642</v>
      </c>
      <c r="D5406" s="180" t="s">
        <v>8641</v>
      </c>
      <c r="E5406" s="180"/>
    </row>
    <row r="5407" spans="1:5" x14ac:dyDescent="0.25">
      <c r="A5407" s="180" t="s">
        <v>8643</v>
      </c>
      <c r="B5407" s="181">
        <v>3306</v>
      </c>
      <c r="C5407" s="180" t="s">
        <v>8644</v>
      </c>
      <c r="D5407" s="180" t="s">
        <v>8645</v>
      </c>
      <c r="E5407" s="180"/>
    </row>
    <row r="5408" spans="1:5" x14ac:dyDescent="0.25">
      <c r="A5408" s="180" t="s">
        <v>8643</v>
      </c>
      <c r="B5408" s="181">
        <v>3306</v>
      </c>
      <c r="C5408" s="180" t="s">
        <v>8646</v>
      </c>
      <c r="D5408" s="180" t="s">
        <v>8645</v>
      </c>
      <c r="E5408" s="180"/>
    </row>
    <row r="5409" spans="1:5" x14ac:dyDescent="0.25">
      <c r="A5409" s="180" t="s">
        <v>8643</v>
      </c>
      <c r="B5409" s="181">
        <v>3306</v>
      </c>
      <c r="C5409" s="180" t="s">
        <v>8645</v>
      </c>
      <c r="D5409" s="180"/>
      <c r="E5409" s="180"/>
    </row>
    <row r="5410" spans="1:5" x14ac:dyDescent="0.25">
      <c r="A5410" s="180" t="s">
        <v>8647</v>
      </c>
      <c r="B5410" s="181">
        <v>3307</v>
      </c>
      <c r="C5410" s="180" t="s">
        <v>8648</v>
      </c>
      <c r="D5410" s="180" t="s">
        <v>8649</v>
      </c>
      <c r="E5410" s="180"/>
    </row>
    <row r="5411" spans="1:5" x14ac:dyDescent="0.25">
      <c r="A5411" s="180" t="s">
        <v>8647</v>
      </c>
      <c r="B5411" s="181">
        <v>3307</v>
      </c>
      <c r="C5411" s="180" t="s">
        <v>8649</v>
      </c>
      <c r="D5411" s="180"/>
      <c r="E5411" s="180"/>
    </row>
    <row r="5412" spans="1:5" x14ac:dyDescent="0.25">
      <c r="A5412" s="180" t="s">
        <v>8647</v>
      </c>
      <c r="B5412" s="181">
        <v>3307</v>
      </c>
      <c r="C5412" s="180" t="s">
        <v>8650</v>
      </c>
      <c r="D5412" s="180" t="s">
        <v>8649</v>
      </c>
      <c r="E5412" s="180"/>
    </row>
    <row r="5413" spans="1:5" x14ac:dyDescent="0.25">
      <c r="A5413" s="180" t="s">
        <v>8651</v>
      </c>
      <c r="B5413" s="181">
        <v>3308</v>
      </c>
      <c r="C5413" s="180" t="s">
        <v>8652</v>
      </c>
      <c r="D5413" s="180"/>
      <c r="E5413" s="180"/>
    </row>
    <row r="5414" spans="1:5" x14ac:dyDescent="0.25">
      <c r="A5414" s="180" t="s">
        <v>8651</v>
      </c>
      <c r="B5414" s="181">
        <v>3308</v>
      </c>
      <c r="C5414" s="180" t="s">
        <v>8653</v>
      </c>
      <c r="D5414" s="180" t="s">
        <v>8652</v>
      </c>
      <c r="E5414" s="180"/>
    </row>
    <row r="5415" spans="1:5" x14ac:dyDescent="0.25">
      <c r="A5415" s="180" t="s">
        <v>8651</v>
      </c>
      <c r="B5415" s="181">
        <v>3308</v>
      </c>
      <c r="C5415" s="180" t="s">
        <v>8654</v>
      </c>
      <c r="D5415" s="180" t="s">
        <v>8652</v>
      </c>
      <c r="E5415" s="180"/>
    </row>
    <row r="5416" spans="1:5" x14ac:dyDescent="0.25">
      <c r="A5416" s="180" t="s">
        <v>8655</v>
      </c>
      <c r="B5416" s="181">
        <v>3309</v>
      </c>
      <c r="C5416" s="180" t="s">
        <v>8656</v>
      </c>
      <c r="D5416" s="180" t="s">
        <v>8657</v>
      </c>
      <c r="E5416" s="180"/>
    </row>
    <row r="5417" spans="1:5" x14ac:dyDescent="0.25">
      <c r="A5417" s="180" t="s">
        <v>8655</v>
      </c>
      <c r="B5417" s="181">
        <v>3309</v>
      </c>
      <c r="C5417" s="180" t="s">
        <v>8657</v>
      </c>
      <c r="D5417" s="180"/>
      <c r="E5417" s="180"/>
    </row>
    <row r="5418" spans="1:5" x14ac:dyDescent="0.25">
      <c r="A5418" s="180" t="s">
        <v>8655</v>
      </c>
      <c r="B5418" s="181">
        <v>3309</v>
      </c>
      <c r="C5418" s="180" t="s">
        <v>8658</v>
      </c>
      <c r="D5418" s="180" t="s">
        <v>8657</v>
      </c>
      <c r="E5418" s="180"/>
    </row>
    <row r="5419" spans="1:5" x14ac:dyDescent="0.25">
      <c r="A5419" s="180" t="s">
        <v>8659</v>
      </c>
      <c r="B5419" s="181">
        <v>3310</v>
      </c>
      <c r="C5419" s="180" t="s">
        <v>8660</v>
      </c>
      <c r="D5419" s="180" t="s">
        <v>8661</v>
      </c>
      <c r="E5419" s="180"/>
    </row>
    <row r="5420" spans="1:5" x14ac:dyDescent="0.25">
      <c r="A5420" s="180" t="s">
        <v>8659</v>
      </c>
      <c r="B5420" s="181">
        <v>3310</v>
      </c>
      <c r="C5420" s="180" t="s">
        <v>8662</v>
      </c>
      <c r="D5420" s="180" t="s">
        <v>8661</v>
      </c>
      <c r="E5420" s="180"/>
    </row>
    <row r="5421" spans="1:5" x14ac:dyDescent="0.25">
      <c r="A5421" s="180" t="s">
        <v>8659</v>
      </c>
      <c r="B5421" s="181">
        <v>3310</v>
      </c>
      <c r="C5421" s="180" t="s">
        <v>8661</v>
      </c>
      <c r="D5421" s="180"/>
      <c r="E5421" s="180"/>
    </row>
    <row r="5422" spans="1:5" x14ac:dyDescent="0.25">
      <c r="A5422" s="180" t="s">
        <v>8663</v>
      </c>
      <c r="B5422" s="181">
        <v>3311</v>
      </c>
      <c r="C5422" s="180" t="s">
        <v>8664</v>
      </c>
      <c r="D5422" s="180" t="s">
        <v>8665</v>
      </c>
      <c r="E5422" s="180"/>
    </row>
    <row r="5423" spans="1:5" x14ac:dyDescent="0.25">
      <c r="A5423" s="180" t="s">
        <v>8663</v>
      </c>
      <c r="B5423" s="181">
        <v>3311</v>
      </c>
      <c r="C5423" s="180" t="s">
        <v>8666</v>
      </c>
      <c r="D5423" s="180" t="s">
        <v>8665</v>
      </c>
      <c r="E5423" s="180"/>
    </row>
    <row r="5424" spans="1:5" x14ac:dyDescent="0.25">
      <c r="A5424" s="180" t="s">
        <v>8663</v>
      </c>
      <c r="B5424" s="181">
        <v>3311</v>
      </c>
      <c r="C5424" s="180" t="s">
        <v>8665</v>
      </c>
      <c r="D5424" s="180"/>
      <c r="E5424" s="180"/>
    </row>
    <row r="5425" spans="1:5" x14ac:dyDescent="0.25">
      <c r="A5425" s="180" t="s">
        <v>8663</v>
      </c>
      <c r="B5425" s="181">
        <v>3311</v>
      </c>
      <c r="C5425" s="180" t="s">
        <v>8667</v>
      </c>
      <c r="D5425" s="180" t="s">
        <v>8665</v>
      </c>
      <c r="E5425" s="180"/>
    </row>
    <row r="5426" spans="1:5" x14ac:dyDescent="0.25">
      <c r="A5426" s="180" t="s">
        <v>8668</v>
      </c>
      <c r="B5426" s="181">
        <v>3312</v>
      </c>
      <c r="C5426" s="180" t="s">
        <v>8669</v>
      </c>
      <c r="D5426" s="180" t="s">
        <v>8670</v>
      </c>
      <c r="E5426" s="180"/>
    </row>
    <row r="5427" spans="1:5" x14ac:dyDescent="0.25">
      <c r="A5427" s="180" t="s">
        <v>8668</v>
      </c>
      <c r="B5427" s="181">
        <v>3312</v>
      </c>
      <c r="C5427" s="180" t="s">
        <v>8670</v>
      </c>
      <c r="D5427" s="180"/>
      <c r="E5427" s="180"/>
    </row>
    <row r="5428" spans="1:5" x14ac:dyDescent="0.25">
      <c r="A5428" s="180" t="s">
        <v>8668</v>
      </c>
      <c r="B5428" s="181">
        <v>3312</v>
      </c>
      <c r="C5428" s="180" t="s">
        <v>8671</v>
      </c>
      <c r="D5428" s="180" t="s">
        <v>8670</v>
      </c>
      <c r="E5428" s="180"/>
    </row>
    <row r="5429" spans="1:5" x14ac:dyDescent="0.25">
      <c r="A5429" s="180" t="s">
        <v>8672</v>
      </c>
      <c r="B5429" s="181">
        <v>3313</v>
      </c>
      <c r="C5429" s="180" t="s">
        <v>8673</v>
      </c>
      <c r="D5429" s="180"/>
      <c r="E5429" s="180"/>
    </row>
    <row r="5430" spans="1:5" x14ac:dyDescent="0.25">
      <c r="A5430" s="180" t="s">
        <v>8672</v>
      </c>
      <c r="B5430" s="181">
        <v>3313</v>
      </c>
      <c r="C5430" s="180" t="s">
        <v>8674</v>
      </c>
      <c r="D5430" s="180" t="s">
        <v>8673</v>
      </c>
      <c r="E5430" s="180"/>
    </row>
    <row r="5431" spans="1:5" x14ac:dyDescent="0.25">
      <c r="A5431" s="180" t="s">
        <v>8675</v>
      </c>
      <c r="B5431" s="181">
        <v>3314</v>
      </c>
      <c r="C5431" s="180" t="s">
        <v>8676</v>
      </c>
      <c r="D5431" s="180" t="s">
        <v>8677</v>
      </c>
      <c r="E5431" s="180"/>
    </row>
    <row r="5432" spans="1:5" x14ac:dyDescent="0.25">
      <c r="A5432" s="180" t="s">
        <v>8675</v>
      </c>
      <c r="B5432" s="181">
        <v>3314</v>
      </c>
      <c r="C5432" s="180" t="s">
        <v>8677</v>
      </c>
      <c r="D5432" s="180"/>
      <c r="E5432" s="180"/>
    </row>
    <row r="5433" spans="1:5" x14ac:dyDescent="0.25">
      <c r="A5433" s="180" t="s">
        <v>8675</v>
      </c>
      <c r="B5433" s="181">
        <v>3314</v>
      </c>
      <c r="C5433" s="180" t="s">
        <v>8678</v>
      </c>
      <c r="D5433" s="180" t="s">
        <v>8677</v>
      </c>
      <c r="E5433" s="180"/>
    </row>
    <row r="5434" spans="1:5" x14ac:dyDescent="0.25">
      <c r="A5434" s="180" t="s">
        <v>8675</v>
      </c>
      <c r="B5434" s="181">
        <v>3314</v>
      </c>
      <c r="C5434" s="180" t="s">
        <v>8679</v>
      </c>
      <c r="D5434" s="180" t="s">
        <v>8677</v>
      </c>
      <c r="E5434" s="180"/>
    </row>
    <row r="5435" spans="1:5" x14ac:dyDescent="0.25">
      <c r="A5435" s="180" t="s">
        <v>8680</v>
      </c>
      <c r="B5435" s="181">
        <v>3315</v>
      </c>
      <c r="C5435" s="180" t="s">
        <v>8681</v>
      </c>
      <c r="D5435" s="180" t="s">
        <v>8682</v>
      </c>
      <c r="E5435" s="180"/>
    </row>
    <row r="5436" spans="1:5" x14ac:dyDescent="0.25">
      <c r="A5436" s="180" t="s">
        <v>8680</v>
      </c>
      <c r="B5436" s="181">
        <v>3315</v>
      </c>
      <c r="C5436" s="180" t="s">
        <v>8682</v>
      </c>
      <c r="D5436" s="180"/>
      <c r="E5436" s="180"/>
    </row>
    <row r="5437" spans="1:5" x14ac:dyDescent="0.25">
      <c r="A5437" s="180" t="s">
        <v>8683</v>
      </c>
      <c r="B5437" s="181">
        <v>3316</v>
      </c>
      <c r="C5437" s="180" t="s">
        <v>8684</v>
      </c>
      <c r="D5437" s="180" t="s">
        <v>8685</v>
      </c>
      <c r="E5437" s="180"/>
    </row>
    <row r="5438" spans="1:5" x14ac:dyDescent="0.25">
      <c r="A5438" s="180" t="s">
        <v>8683</v>
      </c>
      <c r="B5438" s="181">
        <v>3316</v>
      </c>
      <c r="C5438" s="180" t="s">
        <v>8686</v>
      </c>
      <c r="D5438" s="180" t="s">
        <v>8685</v>
      </c>
      <c r="E5438" s="180"/>
    </row>
    <row r="5439" spans="1:5" x14ac:dyDescent="0.25">
      <c r="A5439" s="180" t="s">
        <v>8683</v>
      </c>
      <c r="B5439" s="181">
        <v>3316</v>
      </c>
      <c r="C5439" s="180" t="s">
        <v>8687</v>
      </c>
      <c r="D5439" s="180" t="s">
        <v>8685</v>
      </c>
      <c r="E5439" s="180"/>
    </row>
    <row r="5440" spans="1:5" x14ac:dyDescent="0.25">
      <c r="A5440" s="180" t="s">
        <v>8683</v>
      </c>
      <c r="B5440" s="181">
        <v>3316</v>
      </c>
      <c r="C5440" s="180" t="s">
        <v>8685</v>
      </c>
      <c r="D5440" s="180"/>
      <c r="E5440" s="180"/>
    </row>
    <row r="5441" spans="1:5" x14ac:dyDescent="0.25">
      <c r="A5441" s="180" t="s">
        <v>8683</v>
      </c>
      <c r="B5441" s="181">
        <v>3316</v>
      </c>
      <c r="C5441" s="180" t="s">
        <v>8688</v>
      </c>
      <c r="D5441" s="180" t="s">
        <v>8685</v>
      </c>
      <c r="E5441" s="180"/>
    </row>
    <row r="5442" spans="1:5" x14ac:dyDescent="0.25">
      <c r="A5442" s="180" t="s">
        <v>8689</v>
      </c>
      <c r="B5442" s="181">
        <v>3317</v>
      </c>
      <c r="C5442" s="180" t="s">
        <v>8690</v>
      </c>
      <c r="D5442" s="180" t="s">
        <v>8691</v>
      </c>
      <c r="E5442" s="180"/>
    </row>
    <row r="5443" spans="1:5" x14ac:dyDescent="0.25">
      <c r="A5443" s="180" t="s">
        <v>8689</v>
      </c>
      <c r="B5443" s="181">
        <v>3317</v>
      </c>
      <c r="C5443" s="180" t="s">
        <v>8692</v>
      </c>
      <c r="D5443" s="180" t="s">
        <v>8691</v>
      </c>
      <c r="E5443" s="180"/>
    </row>
    <row r="5444" spans="1:5" x14ac:dyDescent="0.25">
      <c r="A5444" s="180" t="s">
        <v>8689</v>
      </c>
      <c r="B5444" s="181">
        <v>3317</v>
      </c>
      <c r="C5444" s="180" t="s">
        <v>8691</v>
      </c>
      <c r="D5444" s="180"/>
      <c r="E5444" s="180"/>
    </row>
    <row r="5445" spans="1:5" x14ac:dyDescent="0.25">
      <c r="A5445" s="180" t="s">
        <v>8693</v>
      </c>
      <c r="B5445" s="181">
        <v>3318</v>
      </c>
      <c r="C5445" s="180" t="s">
        <v>8694</v>
      </c>
      <c r="D5445" s="180" t="s">
        <v>8695</v>
      </c>
      <c r="E5445" s="180"/>
    </row>
    <row r="5446" spans="1:5" x14ac:dyDescent="0.25">
      <c r="A5446" s="180" t="s">
        <v>8693</v>
      </c>
      <c r="B5446" s="181">
        <v>3318</v>
      </c>
      <c r="C5446" s="180" t="s">
        <v>8695</v>
      </c>
      <c r="D5446" s="180"/>
      <c r="E5446" s="180"/>
    </row>
    <row r="5447" spans="1:5" x14ac:dyDescent="0.25">
      <c r="A5447" s="180" t="s">
        <v>8693</v>
      </c>
      <c r="B5447" s="181">
        <v>3318</v>
      </c>
      <c r="C5447" s="180" t="s">
        <v>8696</v>
      </c>
      <c r="D5447" s="180" t="s">
        <v>8695</v>
      </c>
      <c r="E5447" s="180"/>
    </row>
    <row r="5448" spans="1:5" x14ac:dyDescent="0.25">
      <c r="A5448" s="180" t="s">
        <v>8693</v>
      </c>
      <c r="B5448" s="181">
        <v>3318</v>
      </c>
      <c r="C5448" s="180" t="s">
        <v>8697</v>
      </c>
      <c r="D5448" s="180" t="s">
        <v>8695</v>
      </c>
      <c r="E5448" s="180"/>
    </row>
    <row r="5449" spans="1:5" x14ac:dyDescent="0.25">
      <c r="A5449" s="180" t="s">
        <v>8698</v>
      </c>
      <c r="B5449" s="181">
        <v>3319</v>
      </c>
      <c r="C5449" s="180" t="s">
        <v>8699</v>
      </c>
      <c r="D5449" s="180"/>
      <c r="E5449" s="180"/>
    </row>
    <row r="5450" spans="1:5" x14ac:dyDescent="0.25">
      <c r="A5450" s="180" t="s">
        <v>8698</v>
      </c>
      <c r="B5450" s="181">
        <v>3319</v>
      </c>
      <c r="C5450" s="180" t="s">
        <v>8700</v>
      </c>
      <c r="D5450" s="180" t="s">
        <v>8699</v>
      </c>
      <c r="E5450" s="180"/>
    </row>
    <row r="5451" spans="1:5" x14ac:dyDescent="0.25">
      <c r="A5451" s="180" t="s">
        <v>8701</v>
      </c>
      <c r="B5451" s="181">
        <v>3320</v>
      </c>
      <c r="C5451" s="180" t="s">
        <v>8702</v>
      </c>
      <c r="D5451" s="180" t="s">
        <v>8703</v>
      </c>
      <c r="E5451" s="180"/>
    </row>
    <row r="5452" spans="1:5" x14ac:dyDescent="0.25">
      <c r="A5452" s="180" t="s">
        <v>8701</v>
      </c>
      <c r="B5452" s="181">
        <v>3320</v>
      </c>
      <c r="C5452" s="180" t="s">
        <v>8703</v>
      </c>
      <c r="D5452" s="180"/>
      <c r="E5452" s="180"/>
    </row>
    <row r="5453" spans="1:5" x14ac:dyDescent="0.25">
      <c r="A5453" s="180" t="s">
        <v>8701</v>
      </c>
      <c r="B5453" s="181">
        <v>3320</v>
      </c>
      <c r="C5453" s="180" t="s">
        <v>8704</v>
      </c>
      <c r="D5453" s="180" t="s">
        <v>8703</v>
      </c>
      <c r="E5453" s="180"/>
    </row>
    <row r="5454" spans="1:5" x14ac:dyDescent="0.25">
      <c r="A5454" s="180" t="s">
        <v>8701</v>
      </c>
      <c r="B5454" s="181">
        <v>3320</v>
      </c>
      <c r="C5454" s="180" t="s">
        <v>8705</v>
      </c>
      <c r="D5454" s="180" t="s">
        <v>8703</v>
      </c>
      <c r="E5454" s="180"/>
    </row>
    <row r="5455" spans="1:5" x14ac:dyDescent="0.25">
      <c r="A5455" s="180" t="s">
        <v>8701</v>
      </c>
      <c r="B5455" s="181">
        <v>3320</v>
      </c>
      <c r="C5455" s="180" t="s">
        <v>8706</v>
      </c>
      <c r="D5455" s="180" t="s">
        <v>8703</v>
      </c>
      <c r="E5455" s="180"/>
    </row>
    <row r="5456" spans="1:5" x14ac:dyDescent="0.25">
      <c r="A5456" s="180" t="s">
        <v>8707</v>
      </c>
      <c r="B5456" s="181">
        <v>3321</v>
      </c>
      <c r="C5456" s="180" t="s">
        <v>8708</v>
      </c>
      <c r="D5456" s="180" t="s">
        <v>8709</v>
      </c>
      <c r="E5456" s="180"/>
    </row>
    <row r="5457" spans="1:5" x14ac:dyDescent="0.25">
      <c r="A5457" s="180" t="s">
        <v>8707</v>
      </c>
      <c r="B5457" s="181">
        <v>3321</v>
      </c>
      <c r="C5457" s="180" t="s">
        <v>8710</v>
      </c>
      <c r="D5457" s="180" t="s">
        <v>8709</v>
      </c>
      <c r="E5457" s="180"/>
    </row>
    <row r="5458" spans="1:5" x14ac:dyDescent="0.25">
      <c r="A5458" s="180" t="s">
        <v>8707</v>
      </c>
      <c r="B5458" s="181">
        <v>3321</v>
      </c>
      <c r="C5458" s="180" t="s">
        <v>8711</v>
      </c>
      <c r="D5458" s="180" t="s">
        <v>8709</v>
      </c>
      <c r="E5458" s="180"/>
    </row>
    <row r="5459" spans="1:5" x14ac:dyDescent="0.25">
      <c r="A5459" s="180" t="s">
        <v>8707</v>
      </c>
      <c r="B5459" s="181">
        <v>3321</v>
      </c>
      <c r="C5459" s="180" t="s">
        <v>8709</v>
      </c>
      <c r="D5459" s="180"/>
      <c r="E5459" s="180"/>
    </row>
    <row r="5460" spans="1:5" x14ac:dyDescent="0.25">
      <c r="A5460" s="180" t="s">
        <v>8712</v>
      </c>
      <c r="B5460" s="181">
        <v>3322</v>
      </c>
      <c r="C5460" s="180" t="s">
        <v>8713</v>
      </c>
      <c r="D5460" s="180"/>
      <c r="E5460" s="180"/>
    </row>
    <row r="5461" spans="1:5" x14ac:dyDescent="0.25">
      <c r="A5461" s="180" t="s">
        <v>8712</v>
      </c>
      <c r="B5461" s="181">
        <v>3322</v>
      </c>
      <c r="C5461" s="180" t="s">
        <v>8714</v>
      </c>
      <c r="D5461" s="180" t="s">
        <v>8713</v>
      </c>
      <c r="E5461" s="180"/>
    </row>
    <row r="5462" spans="1:5" x14ac:dyDescent="0.25">
      <c r="A5462" s="180" t="s">
        <v>8712</v>
      </c>
      <c r="B5462" s="181">
        <v>3322</v>
      </c>
      <c r="C5462" s="180" t="s">
        <v>8715</v>
      </c>
      <c r="D5462" s="180" t="s">
        <v>8713</v>
      </c>
      <c r="E5462" s="180"/>
    </row>
    <row r="5463" spans="1:5" x14ac:dyDescent="0.25">
      <c r="A5463" s="180" t="s">
        <v>8716</v>
      </c>
      <c r="B5463" s="181">
        <v>3323</v>
      </c>
      <c r="C5463" s="180" t="s">
        <v>8717</v>
      </c>
      <c r="D5463" s="180" t="s">
        <v>8718</v>
      </c>
      <c r="E5463" s="180"/>
    </row>
    <row r="5464" spans="1:5" x14ac:dyDescent="0.25">
      <c r="A5464" s="180" t="s">
        <v>8716</v>
      </c>
      <c r="B5464" s="181">
        <v>3323</v>
      </c>
      <c r="C5464" s="180" t="s">
        <v>8718</v>
      </c>
      <c r="D5464" s="180"/>
      <c r="E5464" s="180"/>
    </row>
    <row r="5465" spans="1:5" x14ac:dyDescent="0.25">
      <c r="A5465" s="180" t="s">
        <v>8716</v>
      </c>
      <c r="B5465" s="181">
        <v>3323</v>
      </c>
      <c r="C5465" s="180" t="s">
        <v>8719</v>
      </c>
      <c r="D5465" s="180" t="s">
        <v>8718</v>
      </c>
      <c r="E5465" s="180"/>
    </row>
    <row r="5466" spans="1:5" x14ac:dyDescent="0.25">
      <c r="A5466" s="180" t="s">
        <v>8720</v>
      </c>
      <c r="B5466" s="181">
        <v>3324</v>
      </c>
      <c r="C5466" s="180" t="s">
        <v>8721</v>
      </c>
      <c r="D5466" s="180" t="s">
        <v>8722</v>
      </c>
      <c r="E5466" s="180"/>
    </row>
    <row r="5467" spans="1:5" x14ac:dyDescent="0.25">
      <c r="A5467" s="180" t="s">
        <v>8720</v>
      </c>
      <c r="B5467" s="181">
        <v>3324</v>
      </c>
      <c r="C5467" s="180" t="s">
        <v>8723</v>
      </c>
      <c r="D5467" s="180" t="s">
        <v>8722</v>
      </c>
      <c r="E5467" s="180"/>
    </row>
    <row r="5468" spans="1:5" x14ac:dyDescent="0.25">
      <c r="A5468" s="180" t="s">
        <v>8720</v>
      </c>
      <c r="B5468" s="181">
        <v>3324</v>
      </c>
      <c r="C5468" s="180" t="s">
        <v>8722</v>
      </c>
      <c r="D5468" s="180"/>
      <c r="E5468" s="180"/>
    </row>
    <row r="5469" spans="1:5" x14ac:dyDescent="0.25">
      <c r="A5469" s="180" t="s">
        <v>8720</v>
      </c>
      <c r="B5469" s="181">
        <v>3324</v>
      </c>
      <c r="C5469" s="180" t="s">
        <v>8724</v>
      </c>
      <c r="D5469" s="180" t="s">
        <v>8722</v>
      </c>
      <c r="E5469" s="180"/>
    </row>
    <row r="5470" spans="1:5" x14ac:dyDescent="0.25">
      <c r="A5470" s="180" t="s">
        <v>8725</v>
      </c>
      <c r="B5470" s="181">
        <v>3325</v>
      </c>
      <c r="C5470" s="180" t="s">
        <v>8726</v>
      </c>
      <c r="D5470" s="180" t="s">
        <v>8727</v>
      </c>
      <c r="E5470" s="180"/>
    </row>
    <row r="5471" spans="1:5" x14ac:dyDescent="0.25">
      <c r="A5471" s="180" t="s">
        <v>8725</v>
      </c>
      <c r="B5471" s="181">
        <v>3325</v>
      </c>
      <c r="C5471" s="180" t="s">
        <v>8727</v>
      </c>
      <c r="D5471" s="180"/>
      <c r="E5471" s="180"/>
    </row>
    <row r="5472" spans="1:5" x14ac:dyDescent="0.25">
      <c r="A5472" s="180" t="s">
        <v>8728</v>
      </c>
      <c r="B5472" s="181">
        <v>3326</v>
      </c>
      <c r="C5472" s="180" t="s">
        <v>8729</v>
      </c>
      <c r="D5472" s="180"/>
      <c r="E5472" s="180"/>
    </row>
    <row r="5473" spans="1:5" x14ac:dyDescent="0.25">
      <c r="A5473" s="180" t="s">
        <v>8728</v>
      </c>
      <c r="B5473" s="181">
        <v>3326</v>
      </c>
      <c r="C5473" s="180" t="s">
        <v>8730</v>
      </c>
      <c r="D5473" s="180" t="s">
        <v>8729</v>
      </c>
      <c r="E5473" s="180"/>
    </row>
    <row r="5474" spans="1:5" x14ac:dyDescent="0.25">
      <c r="A5474" s="180" t="s">
        <v>8728</v>
      </c>
      <c r="B5474" s="181">
        <v>3326</v>
      </c>
      <c r="C5474" s="180" t="s">
        <v>8731</v>
      </c>
      <c r="D5474" s="180" t="s">
        <v>8729</v>
      </c>
      <c r="E5474" s="180"/>
    </row>
    <row r="5475" spans="1:5" x14ac:dyDescent="0.25">
      <c r="A5475" s="180" t="s">
        <v>8728</v>
      </c>
      <c r="B5475" s="181">
        <v>3326</v>
      </c>
      <c r="C5475" s="180" t="s">
        <v>8732</v>
      </c>
      <c r="D5475" s="180" t="s">
        <v>8729</v>
      </c>
      <c r="E5475" s="180"/>
    </row>
    <row r="5476" spans="1:5" x14ac:dyDescent="0.25">
      <c r="A5476" s="180" t="s">
        <v>8728</v>
      </c>
      <c r="B5476" s="181">
        <v>3326</v>
      </c>
      <c r="C5476" s="180" t="s">
        <v>8733</v>
      </c>
      <c r="D5476" s="180" t="s">
        <v>8729</v>
      </c>
      <c r="E5476" s="180"/>
    </row>
    <row r="5477" spans="1:5" x14ac:dyDescent="0.25">
      <c r="A5477" s="180" t="s">
        <v>8728</v>
      </c>
      <c r="B5477" s="181">
        <v>3326</v>
      </c>
      <c r="C5477" s="180" t="s">
        <v>8734</v>
      </c>
      <c r="D5477" s="180" t="s">
        <v>8729</v>
      </c>
      <c r="E5477" s="180"/>
    </row>
    <row r="5478" spans="1:5" x14ac:dyDescent="0.25">
      <c r="A5478" s="180" t="s">
        <v>8735</v>
      </c>
      <c r="B5478" s="181">
        <v>3327</v>
      </c>
      <c r="C5478" s="180" t="s">
        <v>8736</v>
      </c>
      <c r="D5478" s="180"/>
      <c r="E5478" s="180"/>
    </row>
    <row r="5479" spans="1:5" x14ac:dyDescent="0.25">
      <c r="A5479" s="180" t="s">
        <v>8735</v>
      </c>
      <c r="B5479" s="181">
        <v>3327</v>
      </c>
      <c r="C5479" s="180" t="s">
        <v>8737</v>
      </c>
      <c r="D5479" s="180" t="s">
        <v>8736</v>
      </c>
      <c r="E5479" s="180"/>
    </row>
    <row r="5480" spans="1:5" x14ac:dyDescent="0.25">
      <c r="A5480" s="180" t="s">
        <v>8738</v>
      </c>
      <c r="B5480" s="181">
        <v>3328</v>
      </c>
      <c r="C5480" s="180" t="s">
        <v>8739</v>
      </c>
      <c r="D5480" s="180"/>
      <c r="E5480" s="180"/>
    </row>
    <row r="5481" spans="1:5" x14ac:dyDescent="0.25">
      <c r="A5481" s="180" t="s">
        <v>8738</v>
      </c>
      <c r="B5481" s="181">
        <v>3328</v>
      </c>
      <c r="C5481" s="180" t="s">
        <v>8740</v>
      </c>
      <c r="D5481" s="180" t="s">
        <v>8739</v>
      </c>
      <c r="E5481" s="180"/>
    </row>
    <row r="5482" spans="1:5" x14ac:dyDescent="0.25">
      <c r="A5482" s="180" t="s">
        <v>8738</v>
      </c>
      <c r="B5482" s="181">
        <v>3328</v>
      </c>
      <c r="C5482" s="180" t="s">
        <v>8741</v>
      </c>
      <c r="D5482" s="180" t="s">
        <v>8739</v>
      </c>
      <c r="E5482" s="180"/>
    </row>
    <row r="5483" spans="1:5" x14ac:dyDescent="0.25">
      <c r="A5483" s="180" t="s">
        <v>8738</v>
      </c>
      <c r="B5483" s="181">
        <v>3328</v>
      </c>
      <c r="C5483" s="180" t="s">
        <v>8742</v>
      </c>
      <c r="D5483" s="180" t="s">
        <v>8739</v>
      </c>
      <c r="E5483" s="180"/>
    </row>
    <row r="5484" spans="1:5" x14ac:dyDescent="0.25">
      <c r="A5484" s="180" t="s">
        <v>8738</v>
      </c>
      <c r="B5484" s="181">
        <v>3328</v>
      </c>
      <c r="C5484" s="180" t="s">
        <v>8743</v>
      </c>
      <c r="D5484" s="180" t="s">
        <v>8739</v>
      </c>
      <c r="E5484" s="180"/>
    </row>
    <row r="5485" spans="1:5" x14ac:dyDescent="0.25">
      <c r="A5485" s="180" t="s">
        <v>8744</v>
      </c>
      <c r="B5485" s="181">
        <v>3329</v>
      </c>
      <c r="C5485" s="180" t="s">
        <v>8745</v>
      </c>
      <c r="D5485" s="180"/>
      <c r="E5485" s="180"/>
    </row>
    <row r="5486" spans="1:5" x14ac:dyDescent="0.25">
      <c r="A5486" s="180" t="s">
        <v>8746</v>
      </c>
      <c r="B5486" s="181">
        <v>3330</v>
      </c>
      <c r="C5486" s="180" t="s">
        <v>8747</v>
      </c>
      <c r="D5486" s="180"/>
      <c r="E5486" s="180"/>
    </row>
    <row r="5487" spans="1:5" x14ac:dyDescent="0.25">
      <c r="A5487" s="180" t="s">
        <v>8746</v>
      </c>
      <c r="B5487" s="181">
        <v>3330</v>
      </c>
      <c r="C5487" s="180" t="s">
        <v>8748</v>
      </c>
      <c r="D5487" s="180" t="s">
        <v>8747</v>
      </c>
      <c r="E5487" s="180"/>
    </row>
    <row r="5488" spans="1:5" x14ac:dyDescent="0.25">
      <c r="A5488" s="180" t="s">
        <v>8746</v>
      </c>
      <c r="B5488" s="181">
        <v>3330</v>
      </c>
      <c r="C5488" s="180" t="s">
        <v>8749</v>
      </c>
      <c r="D5488" s="180" t="s">
        <v>8747</v>
      </c>
      <c r="E5488" s="180"/>
    </row>
    <row r="5489" spans="1:5" x14ac:dyDescent="0.25">
      <c r="A5489" s="180" t="s">
        <v>8746</v>
      </c>
      <c r="B5489" s="181">
        <v>3330</v>
      </c>
      <c r="C5489" s="180" t="s">
        <v>8750</v>
      </c>
      <c r="D5489" s="180" t="s">
        <v>8747</v>
      </c>
      <c r="E5489" s="180"/>
    </row>
    <row r="5490" spans="1:5" x14ac:dyDescent="0.25">
      <c r="A5490" s="180" t="s">
        <v>8746</v>
      </c>
      <c r="B5490" s="181">
        <v>3330</v>
      </c>
      <c r="C5490" s="180" t="s">
        <v>8751</v>
      </c>
      <c r="D5490" s="180" t="s">
        <v>8747</v>
      </c>
      <c r="E5490" s="180"/>
    </row>
    <row r="5491" spans="1:5" x14ac:dyDescent="0.25">
      <c r="A5491" s="180" t="s">
        <v>8752</v>
      </c>
      <c r="B5491" s="181">
        <v>3331</v>
      </c>
      <c r="C5491" s="180" t="s">
        <v>8753</v>
      </c>
      <c r="D5491" s="180"/>
      <c r="E5491" s="180"/>
    </row>
    <row r="5492" spans="1:5" x14ac:dyDescent="0.25">
      <c r="A5492" s="180" t="s">
        <v>8752</v>
      </c>
      <c r="B5492" s="181">
        <v>3331</v>
      </c>
      <c r="C5492" s="180" t="s">
        <v>8754</v>
      </c>
      <c r="D5492" s="180" t="s">
        <v>8753</v>
      </c>
      <c r="E5492" s="180"/>
    </row>
    <row r="5493" spans="1:5" x14ac:dyDescent="0.25">
      <c r="A5493" s="180" t="s">
        <v>8752</v>
      </c>
      <c r="B5493" s="181">
        <v>3331</v>
      </c>
      <c r="C5493" s="180" t="s">
        <v>8755</v>
      </c>
      <c r="D5493" s="180" t="s">
        <v>8753</v>
      </c>
      <c r="E5493" s="180"/>
    </row>
    <row r="5494" spans="1:5" x14ac:dyDescent="0.25">
      <c r="A5494" s="180" t="s">
        <v>8752</v>
      </c>
      <c r="B5494" s="181">
        <v>3331</v>
      </c>
      <c r="C5494" s="180" t="s">
        <v>8756</v>
      </c>
      <c r="D5494" s="180" t="s">
        <v>8753</v>
      </c>
      <c r="E5494" s="180"/>
    </row>
    <row r="5495" spans="1:5" x14ac:dyDescent="0.25">
      <c r="A5495" s="180" t="s">
        <v>8757</v>
      </c>
      <c r="B5495" s="181">
        <v>3332</v>
      </c>
      <c r="C5495" s="180" t="s">
        <v>8758</v>
      </c>
      <c r="D5495" s="180" t="s">
        <v>8759</v>
      </c>
      <c r="E5495" s="180"/>
    </row>
    <row r="5496" spans="1:5" x14ac:dyDescent="0.25">
      <c r="A5496" s="180" t="s">
        <v>8757</v>
      </c>
      <c r="B5496" s="181">
        <v>3332</v>
      </c>
      <c r="C5496" s="180" t="s">
        <v>8759</v>
      </c>
      <c r="D5496" s="180"/>
      <c r="E5496" s="180"/>
    </row>
    <row r="5497" spans="1:5" x14ac:dyDescent="0.25">
      <c r="A5497" s="180" t="s">
        <v>8760</v>
      </c>
      <c r="B5497" s="181">
        <v>3333</v>
      </c>
      <c r="C5497" s="180" t="s">
        <v>8761</v>
      </c>
      <c r="D5497" s="180" t="s">
        <v>8762</v>
      </c>
      <c r="E5497" s="180"/>
    </row>
    <row r="5498" spans="1:5" x14ac:dyDescent="0.25">
      <c r="A5498" s="180" t="s">
        <v>8760</v>
      </c>
      <c r="B5498" s="181">
        <v>3333</v>
      </c>
      <c r="C5498" s="180" t="s">
        <v>8762</v>
      </c>
      <c r="D5498" s="180"/>
      <c r="E5498" s="180"/>
    </row>
    <row r="5499" spans="1:5" x14ac:dyDescent="0.25">
      <c r="A5499" s="180" t="s">
        <v>8760</v>
      </c>
      <c r="B5499" s="181">
        <v>3333</v>
      </c>
      <c r="C5499" s="180" t="s">
        <v>8763</v>
      </c>
      <c r="D5499" s="180" t="s">
        <v>8762</v>
      </c>
      <c r="E5499" s="180"/>
    </row>
    <row r="5500" spans="1:5" x14ac:dyDescent="0.25">
      <c r="A5500" s="180" t="s">
        <v>8760</v>
      </c>
      <c r="B5500" s="181">
        <v>3333</v>
      </c>
      <c r="C5500" s="180" t="s">
        <v>8764</v>
      </c>
      <c r="D5500" s="180" t="s">
        <v>8762</v>
      </c>
      <c r="E5500" s="180"/>
    </row>
    <row r="5501" spans="1:5" x14ac:dyDescent="0.25">
      <c r="A5501" s="180" t="s">
        <v>8765</v>
      </c>
      <c r="B5501" s="181">
        <v>3334</v>
      </c>
      <c r="C5501" s="180" t="s">
        <v>8766</v>
      </c>
      <c r="D5501" s="180" t="s">
        <v>8767</v>
      </c>
      <c r="E5501" s="180"/>
    </row>
    <row r="5502" spans="1:5" x14ac:dyDescent="0.25">
      <c r="A5502" s="180" t="s">
        <v>8765</v>
      </c>
      <c r="B5502" s="181">
        <v>3334</v>
      </c>
      <c r="C5502" s="180" t="s">
        <v>8767</v>
      </c>
      <c r="D5502" s="180"/>
      <c r="E5502" s="180"/>
    </row>
    <row r="5503" spans="1:5" x14ac:dyDescent="0.25">
      <c r="A5503" s="180" t="s">
        <v>8765</v>
      </c>
      <c r="B5503" s="181">
        <v>3334</v>
      </c>
      <c r="C5503" s="180" t="s">
        <v>8768</v>
      </c>
      <c r="D5503" s="180" t="s">
        <v>8767</v>
      </c>
      <c r="E5503" s="180"/>
    </row>
    <row r="5504" spans="1:5" x14ac:dyDescent="0.25">
      <c r="A5504" s="180" t="s">
        <v>8769</v>
      </c>
      <c r="B5504" s="181">
        <v>3335</v>
      </c>
      <c r="C5504" s="180" t="s">
        <v>8770</v>
      </c>
      <c r="D5504" s="180" t="s">
        <v>8771</v>
      </c>
      <c r="E5504" s="180"/>
    </row>
    <row r="5505" spans="1:5" x14ac:dyDescent="0.25">
      <c r="A5505" s="180" t="s">
        <v>8769</v>
      </c>
      <c r="B5505" s="181">
        <v>3335</v>
      </c>
      <c r="C5505" s="180" t="s">
        <v>8771</v>
      </c>
      <c r="D5505" s="180"/>
      <c r="E5505" s="180"/>
    </row>
    <row r="5506" spans="1:5" x14ac:dyDescent="0.25">
      <c r="A5506" s="180" t="s">
        <v>8772</v>
      </c>
      <c r="B5506" s="181">
        <v>3336</v>
      </c>
      <c r="C5506" s="180" t="s">
        <v>8773</v>
      </c>
      <c r="D5506" s="180"/>
      <c r="E5506" s="180"/>
    </row>
    <row r="5507" spans="1:5" x14ac:dyDescent="0.25">
      <c r="A5507" s="180" t="s">
        <v>8772</v>
      </c>
      <c r="B5507" s="181">
        <v>3336</v>
      </c>
      <c r="C5507" s="180" t="s">
        <v>8774</v>
      </c>
      <c r="D5507" s="180" t="s">
        <v>8773</v>
      </c>
      <c r="E5507" s="180"/>
    </row>
    <row r="5508" spans="1:5" x14ac:dyDescent="0.25">
      <c r="A5508" s="180" t="s">
        <v>8775</v>
      </c>
      <c r="B5508" s="181">
        <v>3337</v>
      </c>
      <c r="C5508" s="180" t="s">
        <v>8776</v>
      </c>
      <c r="D5508" s="180"/>
      <c r="E5508" s="180"/>
    </row>
    <row r="5509" spans="1:5" x14ac:dyDescent="0.25">
      <c r="A5509" s="180" t="s">
        <v>8775</v>
      </c>
      <c r="B5509" s="181">
        <v>3337</v>
      </c>
      <c r="C5509" s="180" t="s">
        <v>8777</v>
      </c>
      <c r="D5509" s="180" t="s">
        <v>8776</v>
      </c>
      <c r="E5509" s="180"/>
    </row>
    <row r="5510" spans="1:5" x14ac:dyDescent="0.25">
      <c r="A5510" s="180" t="s">
        <v>8775</v>
      </c>
      <c r="B5510" s="181">
        <v>3337</v>
      </c>
      <c r="C5510" s="180" t="s">
        <v>8778</v>
      </c>
      <c r="D5510" s="180" t="s">
        <v>8776</v>
      </c>
      <c r="E5510" s="180"/>
    </row>
    <row r="5511" spans="1:5" x14ac:dyDescent="0.25">
      <c r="A5511" s="180" t="s">
        <v>8779</v>
      </c>
      <c r="B5511" s="181">
        <v>3338</v>
      </c>
      <c r="C5511" s="180" t="s">
        <v>8780</v>
      </c>
      <c r="D5511" s="180"/>
      <c r="E5511" s="180"/>
    </row>
    <row r="5512" spans="1:5" x14ac:dyDescent="0.25">
      <c r="A5512" s="180" t="s">
        <v>8779</v>
      </c>
      <c r="B5512" s="181">
        <v>3338</v>
      </c>
      <c r="C5512" s="180" t="s">
        <v>8781</v>
      </c>
      <c r="D5512" s="180" t="s">
        <v>8780</v>
      </c>
      <c r="E5512" s="180"/>
    </row>
    <row r="5513" spans="1:5" x14ac:dyDescent="0.25">
      <c r="A5513" s="180" t="s">
        <v>8782</v>
      </c>
      <c r="B5513" s="181">
        <v>3339</v>
      </c>
      <c r="C5513" s="180" t="s">
        <v>8783</v>
      </c>
      <c r="D5513" s="180"/>
      <c r="E5513" s="180"/>
    </row>
    <row r="5514" spans="1:5" x14ac:dyDescent="0.25">
      <c r="A5514" s="180" t="s">
        <v>8782</v>
      </c>
      <c r="B5514" s="181">
        <v>3339</v>
      </c>
      <c r="C5514" s="180" t="s">
        <v>8784</v>
      </c>
      <c r="D5514" s="180" t="s">
        <v>8783</v>
      </c>
      <c r="E5514" s="180"/>
    </row>
    <row r="5515" spans="1:5" x14ac:dyDescent="0.25">
      <c r="A5515" s="180" t="s">
        <v>8785</v>
      </c>
      <c r="B5515" s="181">
        <v>3340</v>
      </c>
      <c r="C5515" s="180" t="s">
        <v>8786</v>
      </c>
      <c r="D5515" s="180"/>
      <c r="E5515" s="180"/>
    </row>
    <row r="5516" spans="1:5" x14ac:dyDescent="0.25">
      <c r="A5516" s="180" t="s">
        <v>8785</v>
      </c>
      <c r="B5516" s="181">
        <v>3340</v>
      </c>
      <c r="C5516" s="180" t="s">
        <v>8787</v>
      </c>
      <c r="D5516" s="180" t="s">
        <v>8786</v>
      </c>
      <c r="E5516" s="180"/>
    </row>
    <row r="5517" spans="1:5" x14ac:dyDescent="0.25">
      <c r="A5517" s="180" t="s">
        <v>8785</v>
      </c>
      <c r="B5517" s="181">
        <v>3340</v>
      </c>
      <c r="C5517" s="180" t="s">
        <v>8788</v>
      </c>
      <c r="D5517" s="180" t="s">
        <v>8786</v>
      </c>
      <c r="E5517" s="180"/>
    </row>
    <row r="5518" spans="1:5" x14ac:dyDescent="0.25">
      <c r="A5518" s="180" t="s">
        <v>8785</v>
      </c>
      <c r="B5518" s="181">
        <v>3340</v>
      </c>
      <c r="C5518" s="180" t="s">
        <v>8789</v>
      </c>
      <c r="D5518" s="180" t="s">
        <v>8786</v>
      </c>
      <c r="E5518" s="180"/>
    </row>
    <row r="5519" spans="1:5" x14ac:dyDescent="0.25">
      <c r="A5519" s="180" t="s">
        <v>8790</v>
      </c>
      <c r="B5519" s="181">
        <v>3341</v>
      </c>
      <c r="C5519" s="180" t="s">
        <v>8791</v>
      </c>
      <c r="D5519" s="180" t="s">
        <v>8792</v>
      </c>
      <c r="E5519" s="180"/>
    </row>
    <row r="5520" spans="1:5" x14ac:dyDescent="0.25">
      <c r="A5520" s="180" t="s">
        <v>8790</v>
      </c>
      <c r="B5520" s="181">
        <v>3341</v>
      </c>
      <c r="C5520" s="180" t="s">
        <v>8793</v>
      </c>
      <c r="D5520" s="180" t="s">
        <v>8792</v>
      </c>
      <c r="E5520" s="180"/>
    </row>
    <row r="5521" spans="1:5" x14ac:dyDescent="0.25">
      <c r="A5521" s="180" t="s">
        <v>8790</v>
      </c>
      <c r="B5521" s="181">
        <v>3341</v>
      </c>
      <c r="C5521" s="180" t="s">
        <v>8794</v>
      </c>
      <c r="D5521" s="180" t="s">
        <v>8792</v>
      </c>
      <c r="E5521" s="180"/>
    </row>
    <row r="5522" spans="1:5" x14ac:dyDescent="0.25">
      <c r="A5522" s="180" t="s">
        <v>8790</v>
      </c>
      <c r="B5522" s="181">
        <v>3341</v>
      </c>
      <c r="C5522" s="180" t="s">
        <v>8792</v>
      </c>
      <c r="D5522" s="180"/>
      <c r="E5522" s="180"/>
    </row>
    <row r="5523" spans="1:5" x14ac:dyDescent="0.25">
      <c r="A5523" s="180" t="s">
        <v>8795</v>
      </c>
      <c r="B5523" s="181">
        <v>3342</v>
      </c>
      <c r="C5523" s="180" t="s">
        <v>8796</v>
      </c>
      <c r="D5523" s="180"/>
      <c r="E5523" s="180"/>
    </row>
    <row r="5524" spans="1:5" x14ac:dyDescent="0.25">
      <c r="A5524" s="180" t="s">
        <v>8795</v>
      </c>
      <c r="B5524" s="181">
        <v>3342</v>
      </c>
      <c r="C5524" s="180" t="s">
        <v>8797</v>
      </c>
      <c r="D5524" s="180" t="s">
        <v>8796</v>
      </c>
      <c r="E5524" s="180"/>
    </row>
    <row r="5525" spans="1:5" x14ac:dyDescent="0.25">
      <c r="A5525" s="180" t="s">
        <v>8798</v>
      </c>
      <c r="B5525" s="181">
        <v>3343</v>
      </c>
      <c r="C5525" s="180" t="s">
        <v>8799</v>
      </c>
      <c r="D5525" s="180"/>
      <c r="E5525" s="180"/>
    </row>
    <row r="5526" spans="1:5" x14ac:dyDescent="0.25">
      <c r="A5526" s="180" t="s">
        <v>8798</v>
      </c>
      <c r="B5526" s="181">
        <v>3343</v>
      </c>
      <c r="C5526" s="180" t="s">
        <v>8800</v>
      </c>
      <c r="D5526" s="180" t="s">
        <v>8799</v>
      </c>
      <c r="E5526" s="180"/>
    </row>
    <row r="5527" spans="1:5" x14ac:dyDescent="0.25">
      <c r="A5527" s="180" t="s">
        <v>8801</v>
      </c>
      <c r="B5527" s="181">
        <v>3344</v>
      </c>
      <c r="C5527" s="180" t="s">
        <v>8802</v>
      </c>
      <c r="D5527" s="180"/>
      <c r="E5527" s="180"/>
    </row>
    <row r="5528" spans="1:5" x14ac:dyDescent="0.25">
      <c r="A5528" s="180" t="s">
        <v>8801</v>
      </c>
      <c r="B5528" s="181">
        <v>3344</v>
      </c>
      <c r="C5528" s="180" t="s">
        <v>8803</v>
      </c>
      <c r="D5528" s="180" t="s">
        <v>8802</v>
      </c>
      <c r="E5528" s="180"/>
    </row>
    <row r="5529" spans="1:5" x14ac:dyDescent="0.25">
      <c r="A5529" s="180" t="s">
        <v>8804</v>
      </c>
      <c r="B5529" s="181">
        <v>3345</v>
      </c>
      <c r="C5529" s="180" t="s">
        <v>8805</v>
      </c>
      <c r="D5529" s="180" t="s">
        <v>8806</v>
      </c>
      <c r="E5529" s="180"/>
    </row>
    <row r="5530" spans="1:5" x14ac:dyDescent="0.25">
      <c r="A5530" s="180" t="s">
        <v>8804</v>
      </c>
      <c r="B5530" s="181">
        <v>3345</v>
      </c>
      <c r="C5530" s="180" t="s">
        <v>8807</v>
      </c>
      <c r="D5530" s="180" t="s">
        <v>8806</v>
      </c>
      <c r="E5530" s="180"/>
    </row>
    <row r="5531" spans="1:5" x14ac:dyDescent="0.25">
      <c r="A5531" s="180" t="s">
        <v>8804</v>
      </c>
      <c r="B5531" s="181">
        <v>3345</v>
      </c>
      <c r="C5531" s="180" t="s">
        <v>8806</v>
      </c>
      <c r="D5531" s="180"/>
      <c r="E5531" s="180"/>
    </row>
    <row r="5532" spans="1:5" x14ac:dyDescent="0.25">
      <c r="A5532" s="180" t="s">
        <v>8808</v>
      </c>
      <c r="B5532" s="181">
        <v>3346</v>
      </c>
      <c r="C5532" s="180" t="s">
        <v>8809</v>
      </c>
      <c r="D5532" s="180" t="s">
        <v>8810</v>
      </c>
      <c r="E5532" s="180"/>
    </row>
    <row r="5533" spans="1:5" x14ac:dyDescent="0.25">
      <c r="A5533" s="180" t="s">
        <v>8808</v>
      </c>
      <c r="B5533" s="181">
        <v>3346</v>
      </c>
      <c r="C5533" s="180" t="s">
        <v>8810</v>
      </c>
      <c r="D5533" s="180"/>
      <c r="E5533" s="180"/>
    </row>
    <row r="5534" spans="1:5" x14ac:dyDescent="0.25">
      <c r="A5534" s="180" t="s">
        <v>8811</v>
      </c>
      <c r="B5534" s="181">
        <v>3347</v>
      </c>
      <c r="C5534" s="180" t="s">
        <v>8812</v>
      </c>
      <c r="D5534" s="180"/>
      <c r="E5534" s="180"/>
    </row>
    <row r="5535" spans="1:5" x14ac:dyDescent="0.25">
      <c r="A5535" s="180" t="s">
        <v>8811</v>
      </c>
      <c r="B5535" s="181">
        <v>3347</v>
      </c>
      <c r="C5535" s="180" t="s">
        <v>8813</v>
      </c>
      <c r="D5535" s="180" t="s">
        <v>8812</v>
      </c>
      <c r="E5535" s="180"/>
    </row>
    <row r="5536" spans="1:5" x14ac:dyDescent="0.25">
      <c r="A5536" s="180" t="s">
        <v>8814</v>
      </c>
      <c r="B5536" s="181">
        <v>3348</v>
      </c>
      <c r="C5536" s="180" t="s">
        <v>8815</v>
      </c>
      <c r="D5536" s="180" t="s">
        <v>8816</v>
      </c>
      <c r="E5536" s="180"/>
    </row>
    <row r="5537" spans="1:5" x14ac:dyDescent="0.25">
      <c r="A5537" s="180" t="s">
        <v>8814</v>
      </c>
      <c r="B5537" s="181">
        <v>3348</v>
      </c>
      <c r="C5537" s="180" t="s">
        <v>8816</v>
      </c>
      <c r="D5537" s="180"/>
      <c r="E5537" s="180"/>
    </row>
    <row r="5538" spans="1:5" x14ac:dyDescent="0.25">
      <c r="A5538" s="180" t="s">
        <v>8814</v>
      </c>
      <c r="B5538" s="181">
        <v>3348</v>
      </c>
      <c r="C5538" s="180" t="s">
        <v>8817</v>
      </c>
      <c r="D5538" s="180" t="s">
        <v>8816</v>
      </c>
      <c r="E5538" s="180"/>
    </row>
    <row r="5539" spans="1:5" x14ac:dyDescent="0.25">
      <c r="A5539" s="180" t="s">
        <v>8814</v>
      </c>
      <c r="B5539" s="181">
        <v>3348</v>
      </c>
      <c r="C5539" s="180" t="s">
        <v>8818</v>
      </c>
      <c r="D5539" s="180" t="s">
        <v>8816</v>
      </c>
      <c r="E5539" s="180"/>
    </row>
    <row r="5540" spans="1:5" x14ac:dyDescent="0.25">
      <c r="A5540" s="180" t="s">
        <v>8814</v>
      </c>
      <c r="B5540" s="181">
        <v>3348</v>
      </c>
      <c r="C5540" s="180" t="s">
        <v>8819</v>
      </c>
      <c r="D5540" s="180" t="s">
        <v>8816</v>
      </c>
      <c r="E5540" s="180"/>
    </row>
    <row r="5541" spans="1:5" x14ac:dyDescent="0.25">
      <c r="A5541" s="180" t="s">
        <v>8820</v>
      </c>
      <c r="B5541" s="181">
        <v>3349</v>
      </c>
      <c r="C5541" s="180" t="s">
        <v>8821</v>
      </c>
      <c r="D5541" s="180"/>
      <c r="E5541" s="180"/>
    </row>
    <row r="5542" spans="1:5" x14ac:dyDescent="0.25">
      <c r="A5542" s="180" t="s">
        <v>8820</v>
      </c>
      <c r="B5542" s="181">
        <v>3349</v>
      </c>
      <c r="C5542" s="180" t="s">
        <v>8822</v>
      </c>
      <c r="D5542" s="180" t="s">
        <v>8821</v>
      </c>
      <c r="E5542" s="180"/>
    </row>
    <row r="5543" spans="1:5" x14ac:dyDescent="0.25">
      <c r="A5543" s="180" t="s">
        <v>8823</v>
      </c>
      <c r="B5543" s="181">
        <v>3350</v>
      </c>
      <c r="C5543" s="180" t="s">
        <v>8824</v>
      </c>
      <c r="D5543" s="180" t="s">
        <v>8825</v>
      </c>
      <c r="E5543" s="180"/>
    </row>
    <row r="5544" spans="1:5" x14ac:dyDescent="0.25">
      <c r="A5544" s="180" t="s">
        <v>8823</v>
      </c>
      <c r="B5544" s="181">
        <v>3350</v>
      </c>
      <c r="C5544" s="180" t="s">
        <v>8825</v>
      </c>
      <c r="D5544" s="180"/>
      <c r="E5544" s="180"/>
    </row>
    <row r="5545" spans="1:5" x14ac:dyDescent="0.25">
      <c r="A5545" s="180" t="s">
        <v>8823</v>
      </c>
      <c r="B5545" s="181">
        <v>3350</v>
      </c>
      <c r="C5545" s="180" t="s">
        <v>8826</v>
      </c>
      <c r="D5545" s="180" t="s">
        <v>8825</v>
      </c>
      <c r="E5545" s="180"/>
    </row>
    <row r="5546" spans="1:5" x14ac:dyDescent="0.25">
      <c r="A5546" s="180" t="s">
        <v>8823</v>
      </c>
      <c r="B5546" s="181">
        <v>3350</v>
      </c>
      <c r="C5546" s="180" t="s">
        <v>8827</v>
      </c>
      <c r="D5546" s="180" t="s">
        <v>8825</v>
      </c>
      <c r="E5546" s="180"/>
    </row>
    <row r="5547" spans="1:5" x14ac:dyDescent="0.25">
      <c r="A5547" s="180" t="s">
        <v>8828</v>
      </c>
      <c r="B5547" s="181">
        <v>3351</v>
      </c>
      <c r="C5547" s="180" t="s">
        <v>8829</v>
      </c>
      <c r="D5547" s="180" t="s">
        <v>8830</v>
      </c>
      <c r="E5547" s="180"/>
    </row>
    <row r="5548" spans="1:5" x14ac:dyDescent="0.25">
      <c r="A5548" s="180" t="s">
        <v>8828</v>
      </c>
      <c r="B5548" s="181">
        <v>3351</v>
      </c>
      <c r="C5548" s="180" t="s">
        <v>8830</v>
      </c>
      <c r="D5548" s="180"/>
      <c r="E5548" s="180"/>
    </row>
    <row r="5549" spans="1:5" x14ac:dyDescent="0.25">
      <c r="A5549" s="180" t="s">
        <v>8831</v>
      </c>
      <c r="B5549" s="181">
        <v>3352</v>
      </c>
      <c r="C5549" s="180" t="s">
        <v>8832</v>
      </c>
      <c r="D5549" s="180"/>
      <c r="E5549" s="180"/>
    </row>
    <row r="5550" spans="1:5" x14ac:dyDescent="0.25">
      <c r="A5550" s="180" t="s">
        <v>8831</v>
      </c>
      <c r="B5550" s="181">
        <v>3352</v>
      </c>
      <c r="C5550" s="180" t="s">
        <v>8833</v>
      </c>
      <c r="D5550" s="180" t="s">
        <v>8832</v>
      </c>
      <c r="E5550" s="180"/>
    </row>
    <row r="5551" spans="1:5" x14ac:dyDescent="0.25">
      <c r="A5551" s="180" t="s">
        <v>8834</v>
      </c>
      <c r="B5551" s="181">
        <v>3353</v>
      </c>
      <c r="C5551" s="180" t="s">
        <v>8835</v>
      </c>
      <c r="D5551" s="180" t="s">
        <v>8836</v>
      </c>
      <c r="E5551" s="180"/>
    </row>
    <row r="5552" spans="1:5" x14ac:dyDescent="0.25">
      <c r="A5552" s="180" t="s">
        <v>8834</v>
      </c>
      <c r="B5552" s="181">
        <v>3353</v>
      </c>
      <c r="C5552" s="180" t="s">
        <v>8837</v>
      </c>
      <c r="D5552" s="180" t="s">
        <v>8836</v>
      </c>
      <c r="E5552" s="180"/>
    </row>
    <row r="5553" spans="1:5" x14ac:dyDescent="0.25">
      <c r="A5553" s="180" t="s">
        <v>8834</v>
      </c>
      <c r="B5553" s="181">
        <v>3353</v>
      </c>
      <c r="C5553" s="180" t="s">
        <v>8836</v>
      </c>
      <c r="D5553" s="180"/>
      <c r="E5553" s="180"/>
    </row>
    <row r="5554" spans="1:5" x14ac:dyDescent="0.25">
      <c r="A5554" s="180" t="s">
        <v>8838</v>
      </c>
      <c r="B5554" s="181">
        <v>3354</v>
      </c>
      <c r="C5554" s="180" t="s">
        <v>8839</v>
      </c>
      <c r="D5554" s="180" t="s">
        <v>8840</v>
      </c>
      <c r="E5554" s="180"/>
    </row>
    <row r="5555" spans="1:5" x14ac:dyDescent="0.25">
      <c r="A5555" s="180" t="s">
        <v>8838</v>
      </c>
      <c r="B5555" s="181">
        <v>3354</v>
      </c>
      <c r="C5555" s="180" t="s">
        <v>8840</v>
      </c>
      <c r="D5555" s="180"/>
      <c r="E5555" s="180"/>
    </row>
    <row r="5556" spans="1:5" x14ac:dyDescent="0.25">
      <c r="A5556" s="180" t="s">
        <v>8838</v>
      </c>
      <c r="B5556" s="181">
        <v>3354</v>
      </c>
      <c r="C5556" s="180" t="s">
        <v>8841</v>
      </c>
      <c r="D5556" s="180" t="s">
        <v>8840</v>
      </c>
      <c r="E5556" s="180"/>
    </row>
    <row r="5557" spans="1:5" x14ac:dyDescent="0.25">
      <c r="A5557" s="180" t="s">
        <v>8842</v>
      </c>
      <c r="B5557" s="181">
        <v>3355</v>
      </c>
      <c r="C5557" s="180" t="s">
        <v>8843</v>
      </c>
      <c r="D5557" s="180" t="s">
        <v>8844</v>
      </c>
      <c r="E5557" s="180"/>
    </row>
    <row r="5558" spans="1:5" x14ac:dyDescent="0.25">
      <c r="A5558" s="180" t="s">
        <v>8842</v>
      </c>
      <c r="B5558" s="181">
        <v>3355</v>
      </c>
      <c r="C5558" s="180" t="s">
        <v>8845</v>
      </c>
      <c r="D5558" s="180" t="s">
        <v>8844</v>
      </c>
      <c r="E5558" s="180"/>
    </row>
    <row r="5559" spans="1:5" x14ac:dyDescent="0.25">
      <c r="A5559" s="180" t="s">
        <v>8842</v>
      </c>
      <c r="B5559" s="181">
        <v>3355</v>
      </c>
      <c r="C5559" s="180" t="s">
        <v>8844</v>
      </c>
      <c r="D5559" s="180"/>
      <c r="E5559" s="180"/>
    </row>
    <row r="5560" spans="1:5" x14ac:dyDescent="0.25">
      <c r="A5560" s="180" t="s">
        <v>8842</v>
      </c>
      <c r="B5560" s="181">
        <v>3355</v>
      </c>
      <c r="C5560" s="180" t="s">
        <v>8846</v>
      </c>
      <c r="D5560" s="180" t="s">
        <v>8844</v>
      </c>
      <c r="E5560" s="180"/>
    </row>
    <row r="5561" spans="1:5" x14ac:dyDescent="0.25">
      <c r="A5561" s="180" t="s">
        <v>8842</v>
      </c>
      <c r="B5561" s="181">
        <v>3355</v>
      </c>
      <c r="C5561" s="180" t="s">
        <v>8847</v>
      </c>
      <c r="D5561" s="180" t="s">
        <v>8844</v>
      </c>
      <c r="E5561" s="180"/>
    </row>
    <row r="5562" spans="1:5" x14ac:dyDescent="0.25">
      <c r="A5562" s="180" t="s">
        <v>8848</v>
      </c>
      <c r="B5562" s="181">
        <v>3356</v>
      </c>
      <c r="C5562" s="180" t="s">
        <v>8849</v>
      </c>
      <c r="D5562" s="180" t="s">
        <v>8850</v>
      </c>
      <c r="E5562" s="180"/>
    </row>
    <row r="5563" spans="1:5" x14ac:dyDescent="0.25">
      <c r="A5563" s="180" t="s">
        <v>8848</v>
      </c>
      <c r="B5563" s="181">
        <v>3356</v>
      </c>
      <c r="C5563" s="180" t="s">
        <v>8851</v>
      </c>
      <c r="D5563" s="180" t="s">
        <v>8850</v>
      </c>
      <c r="E5563" s="180"/>
    </row>
    <row r="5564" spans="1:5" x14ac:dyDescent="0.25">
      <c r="A5564" s="180" t="s">
        <v>8848</v>
      </c>
      <c r="B5564" s="181">
        <v>3356</v>
      </c>
      <c r="C5564" s="180" t="s">
        <v>8852</v>
      </c>
      <c r="D5564" s="180" t="s">
        <v>8850</v>
      </c>
      <c r="E5564" s="180"/>
    </row>
    <row r="5565" spans="1:5" x14ac:dyDescent="0.25">
      <c r="A5565" s="180" t="s">
        <v>8848</v>
      </c>
      <c r="B5565" s="181">
        <v>3356</v>
      </c>
      <c r="C5565" s="180" t="s">
        <v>8850</v>
      </c>
      <c r="D5565" s="180"/>
      <c r="E5565" s="180"/>
    </row>
    <row r="5566" spans="1:5" x14ac:dyDescent="0.25">
      <c r="A5566" s="180" t="s">
        <v>8848</v>
      </c>
      <c r="B5566" s="181">
        <v>3356</v>
      </c>
      <c r="C5566" s="180" t="s">
        <v>8853</v>
      </c>
      <c r="D5566" s="180" t="s">
        <v>8850</v>
      </c>
      <c r="E5566" s="180"/>
    </row>
    <row r="5567" spans="1:5" x14ac:dyDescent="0.25">
      <c r="A5567" s="180" t="s">
        <v>8848</v>
      </c>
      <c r="B5567" s="181">
        <v>3356</v>
      </c>
      <c r="C5567" s="180" t="s">
        <v>8854</v>
      </c>
      <c r="D5567" s="180" t="s">
        <v>8850</v>
      </c>
      <c r="E5567" s="180"/>
    </row>
    <row r="5568" spans="1:5" x14ac:dyDescent="0.25">
      <c r="A5568" s="180" t="s">
        <v>8848</v>
      </c>
      <c r="B5568" s="181">
        <v>3356</v>
      </c>
      <c r="C5568" s="180" t="s">
        <v>8855</v>
      </c>
      <c r="D5568" s="180" t="s">
        <v>8850</v>
      </c>
      <c r="E5568" s="180"/>
    </row>
    <row r="5569" spans="1:5" x14ac:dyDescent="0.25">
      <c r="A5569" s="180" t="s">
        <v>8848</v>
      </c>
      <c r="B5569" s="181">
        <v>3356</v>
      </c>
      <c r="C5569" s="180" t="s">
        <v>8856</v>
      </c>
      <c r="D5569" s="180" t="s">
        <v>8850</v>
      </c>
      <c r="E5569" s="180"/>
    </row>
    <row r="5570" spans="1:5" x14ac:dyDescent="0.25">
      <c r="A5570" s="180" t="s">
        <v>8857</v>
      </c>
      <c r="B5570" s="181">
        <v>3357</v>
      </c>
      <c r="C5570" s="180" t="s">
        <v>8858</v>
      </c>
      <c r="D5570" s="180" t="s">
        <v>8859</v>
      </c>
      <c r="E5570" s="180"/>
    </row>
    <row r="5571" spans="1:5" x14ac:dyDescent="0.25">
      <c r="A5571" s="180" t="s">
        <v>8857</v>
      </c>
      <c r="B5571" s="181">
        <v>3357</v>
      </c>
      <c r="C5571" s="180" t="s">
        <v>8859</v>
      </c>
      <c r="D5571" s="180"/>
      <c r="E5571" s="180"/>
    </row>
    <row r="5572" spans="1:5" x14ac:dyDescent="0.25">
      <c r="A5572" s="180" t="s">
        <v>8857</v>
      </c>
      <c r="B5572" s="181">
        <v>3357</v>
      </c>
      <c r="C5572" s="180" t="s">
        <v>8860</v>
      </c>
      <c r="D5572" s="180" t="s">
        <v>8859</v>
      </c>
      <c r="E5572" s="180"/>
    </row>
    <row r="5573" spans="1:5" x14ac:dyDescent="0.25">
      <c r="A5573" s="180" t="s">
        <v>8861</v>
      </c>
      <c r="B5573" s="181">
        <v>3358</v>
      </c>
      <c r="C5573" s="180" t="s">
        <v>8862</v>
      </c>
      <c r="D5573" s="180" t="s">
        <v>8863</v>
      </c>
      <c r="E5573" s="180"/>
    </row>
    <row r="5574" spans="1:5" x14ac:dyDescent="0.25">
      <c r="A5574" s="180" t="s">
        <v>8861</v>
      </c>
      <c r="B5574" s="181">
        <v>3358</v>
      </c>
      <c r="C5574" s="180" t="s">
        <v>8864</v>
      </c>
      <c r="D5574" s="180" t="s">
        <v>8863</v>
      </c>
      <c r="E5574" s="180"/>
    </row>
    <row r="5575" spans="1:5" x14ac:dyDescent="0.25">
      <c r="A5575" s="180" t="s">
        <v>8861</v>
      </c>
      <c r="B5575" s="181">
        <v>3358</v>
      </c>
      <c r="C5575" s="180" t="s">
        <v>8863</v>
      </c>
      <c r="D5575" s="180"/>
      <c r="E5575" s="180"/>
    </row>
    <row r="5576" spans="1:5" x14ac:dyDescent="0.25">
      <c r="A5576" s="180" t="s">
        <v>8865</v>
      </c>
      <c r="B5576" s="181">
        <v>3359</v>
      </c>
      <c r="C5576" s="180" t="s">
        <v>8866</v>
      </c>
      <c r="D5576" s="180" t="s">
        <v>8867</v>
      </c>
      <c r="E5576" s="180"/>
    </row>
    <row r="5577" spans="1:5" x14ac:dyDescent="0.25">
      <c r="A5577" s="180" t="s">
        <v>8865</v>
      </c>
      <c r="B5577" s="181">
        <v>3359</v>
      </c>
      <c r="C5577" s="180" t="s">
        <v>8868</v>
      </c>
      <c r="D5577" s="180" t="s">
        <v>8867</v>
      </c>
      <c r="E5577" s="180"/>
    </row>
    <row r="5578" spans="1:5" x14ac:dyDescent="0.25">
      <c r="A5578" s="180" t="s">
        <v>8865</v>
      </c>
      <c r="B5578" s="181">
        <v>3359</v>
      </c>
      <c r="C5578" s="180" t="s">
        <v>8867</v>
      </c>
      <c r="D5578" s="180"/>
      <c r="E5578" s="180"/>
    </row>
    <row r="5579" spans="1:5" x14ac:dyDescent="0.25">
      <c r="A5579" s="180" t="s">
        <v>8869</v>
      </c>
      <c r="B5579" s="181">
        <v>3360</v>
      </c>
      <c r="C5579" s="180" t="s">
        <v>8870</v>
      </c>
      <c r="D5579" s="180" t="s">
        <v>8871</v>
      </c>
      <c r="E5579" s="180"/>
    </row>
    <row r="5580" spans="1:5" x14ac:dyDescent="0.25">
      <c r="A5580" s="180" t="s">
        <v>8869</v>
      </c>
      <c r="B5580" s="181">
        <v>3360</v>
      </c>
      <c r="C5580" s="180" t="s">
        <v>8871</v>
      </c>
      <c r="D5580" s="180"/>
      <c r="E5580" s="180"/>
    </row>
    <row r="5581" spans="1:5" x14ac:dyDescent="0.25">
      <c r="A5581" s="180" t="s">
        <v>8872</v>
      </c>
      <c r="B5581" s="181">
        <v>3361</v>
      </c>
      <c r="C5581" s="180" t="s">
        <v>8873</v>
      </c>
      <c r="D5581" s="180" t="s">
        <v>8874</v>
      </c>
      <c r="E5581" s="180"/>
    </row>
    <row r="5582" spans="1:5" x14ac:dyDescent="0.25">
      <c r="A5582" s="180" t="s">
        <v>8872</v>
      </c>
      <c r="B5582" s="181">
        <v>3361</v>
      </c>
      <c r="C5582" s="180" t="s">
        <v>8874</v>
      </c>
      <c r="D5582" s="180"/>
      <c r="E5582" s="180"/>
    </row>
    <row r="5583" spans="1:5" x14ac:dyDescent="0.25">
      <c r="A5583" s="180" t="s">
        <v>8872</v>
      </c>
      <c r="B5583" s="181">
        <v>3361</v>
      </c>
      <c r="C5583" s="180" t="s">
        <v>8875</v>
      </c>
      <c r="D5583" s="180" t="s">
        <v>8874</v>
      </c>
      <c r="E5583" s="180"/>
    </row>
    <row r="5584" spans="1:5" x14ac:dyDescent="0.25">
      <c r="A5584" s="180" t="s">
        <v>8876</v>
      </c>
      <c r="B5584" s="181">
        <v>3362</v>
      </c>
      <c r="C5584" s="180" t="s">
        <v>8877</v>
      </c>
      <c r="D5584" s="180" t="s">
        <v>8878</v>
      </c>
      <c r="E5584" s="180"/>
    </row>
    <row r="5585" spans="1:5" x14ac:dyDescent="0.25">
      <c r="A5585" s="180" t="s">
        <v>8876</v>
      </c>
      <c r="B5585" s="181">
        <v>3362</v>
      </c>
      <c r="C5585" s="180" t="s">
        <v>8879</v>
      </c>
      <c r="D5585" s="180" t="s">
        <v>8878</v>
      </c>
      <c r="E5585" s="180"/>
    </row>
    <row r="5586" spans="1:5" x14ac:dyDescent="0.25">
      <c r="A5586" s="180" t="s">
        <v>8876</v>
      </c>
      <c r="B5586" s="181">
        <v>3362</v>
      </c>
      <c r="C5586" s="180" t="s">
        <v>8878</v>
      </c>
      <c r="D5586" s="180"/>
      <c r="E5586" s="180"/>
    </row>
    <row r="5587" spans="1:5" x14ac:dyDescent="0.25">
      <c r="A5587" s="180" t="s">
        <v>8876</v>
      </c>
      <c r="B5587" s="181">
        <v>3362</v>
      </c>
      <c r="C5587" s="180" t="s">
        <v>8880</v>
      </c>
      <c r="D5587" s="180" t="s">
        <v>8878</v>
      </c>
      <c r="E5587" s="180"/>
    </row>
    <row r="5588" spans="1:5" x14ac:dyDescent="0.25">
      <c r="A5588" s="180" t="s">
        <v>8881</v>
      </c>
      <c r="B5588" s="181">
        <v>3363</v>
      </c>
      <c r="C5588" s="180" t="s">
        <v>8882</v>
      </c>
      <c r="D5588" s="180" t="s">
        <v>8883</v>
      </c>
      <c r="E5588" s="180"/>
    </row>
    <row r="5589" spans="1:5" x14ac:dyDescent="0.25">
      <c r="A5589" s="180" t="s">
        <v>8881</v>
      </c>
      <c r="B5589" s="181">
        <v>3363</v>
      </c>
      <c r="C5589" s="180" t="s">
        <v>8884</v>
      </c>
      <c r="D5589" s="180" t="s">
        <v>8883</v>
      </c>
      <c r="E5589" s="180"/>
    </row>
    <row r="5590" spans="1:5" x14ac:dyDescent="0.25">
      <c r="A5590" s="180" t="s">
        <v>8881</v>
      </c>
      <c r="B5590" s="181">
        <v>3363</v>
      </c>
      <c r="C5590" s="180" t="s">
        <v>8885</v>
      </c>
      <c r="D5590" s="180" t="s">
        <v>8883</v>
      </c>
      <c r="E5590" s="180"/>
    </row>
    <row r="5591" spans="1:5" x14ac:dyDescent="0.25">
      <c r="A5591" s="180" t="s">
        <v>8881</v>
      </c>
      <c r="B5591" s="181">
        <v>3363</v>
      </c>
      <c r="C5591" s="180" t="s">
        <v>8883</v>
      </c>
      <c r="D5591" s="180"/>
      <c r="E5591" s="180"/>
    </row>
    <row r="5592" spans="1:5" x14ac:dyDescent="0.25">
      <c r="A5592" s="180" t="s">
        <v>8886</v>
      </c>
      <c r="B5592" s="181">
        <v>3364</v>
      </c>
      <c r="C5592" s="180" t="s">
        <v>8887</v>
      </c>
      <c r="D5592" s="180" t="s">
        <v>8888</v>
      </c>
      <c r="E5592" s="180"/>
    </row>
    <row r="5593" spans="1:5" x14ac:dyDescent="0.25">
      <c r="A5593" s="180" t="s">
        <v>8886</v>
      </c>
      <c r="B5593" s="181">
        <v>3364</v>
      </c>
      <c r="C5593" s="180" t="s">
        <v>8889</v>
      </c>
      <c r="D5593" s="180" t="s">
        <v>8888</v>
      </c>
      <c r="E5593" s="180"/>
    </row>
    <row r="5594" spans="1:5" x14ac:dyDescent="0.25">
      <c r="A5594" s="180" t="s">
        <v>8886</v>
      </c>
      <c r="B5594" s="181">
        <v>3364</v>
      </c>
      <c r="C5594" s="180" t="s">
        <v>8888</v>
      </c>
      <c r="D5594" s="180"/>
      <c r="E5594" s="180"/>
    </row>
    <row r="5595" spans="1:5" x14ac:dyDescent="0.25">
      <c r="A5595" s="180" t="s">
        <v>8890</v>
      </c>
      <c r="B5595" s="181">
        <v>3365</v>
      </c>
      <c r="C5595" s="180" t="s">
        <v>8891</v>
      </c>
      <c r="D5595" s="180" t="s">
        <v>8892</v>
      </c>
      <c r="E5595" s="180"/>
    </row>
    <row r="5596" spans="1:5" x14ac:dyDescent="0.25">
      <c r="A5596" s="180" t="s">
        <v>8890</v>
      </c>
      <c r="B5596" s="181">
        <v>3365</v>
      </c>
      <c r="C5596" s="180" t="s">
        <v>8892</v>
      </c>
      <c r="D5596" s="180"/>
      <c r="E5596" s="180"/>
    </row>
    <row r="5597" spans="1:5" x14ac:dyDescent="0.25">
      <c r="A5597" s="180" t="s">
        <v>8893</v>
      </c>
      <c r="B5597" s="181">
        <v>3366</v>
      </c>
      <c r="C5597" s="180" t="s">
        <v>8894</v>
      </c>
      <c r="D5597" s="180" t="s">
        <v>8895</v>
      </c>
      <c r="E5597" s="180"/>
    </row>
    <row r="5598" spans="1:5" x14ac:dyDescent="0.25">
      <c r="A5598" s="180" t="s">
        <v>8893</v>
      </c>
      <c r="B5598" s="181">
        <v>3366</v>
      </c>
      <c r="C5598" s="180" t="s">
        <v>8895</v>
      </c>
      <c r="D5598" s="180"/>
      <c r="E5598" s="180"/>
    </row>
    <row r="5599" spans="1:5" x14ac:dyDescent="0.25">
      <c r="A5599" s="180" t="s">
        <v>8893</v>
      </c>
      <c r="B5599" s="181">
        <v>3366</v>
      </c>
      <c r="C5599" s="180" t="s">
        <v>8896</v>
      </c>
      <c r="D5599" s="180" t="s">
        <v>8895</v>
      </c>
      <c r="E5599" s="180"/>
    </row>
    <row r="5600" spans="1:5" x14ac:dyDescent="0.25">
      <c r="A5600" s="180" t="s">
        <v>8897</v>
      </c>
      <c r="B5600" s="181">
        <v>3367</v>
      </c>
      <c r="C5600" s="180" t="s">
        <v>8898</v>
      </c>
      <c r="D5600" s="180"/>
      <c r="E5600" s="180"/>
    </row>
    <row r="5601" spans="1:5" x14ac:dyDescent="0.25">
      <c r="A5601" s="180" t="s">
        <v>8897</v>
      </c>
      <c r="B5601" s="181">
        <v>3367</v>
      </c>
      <c r="C5601" s="180" t="s">
        <v>8899</v>
      </c>
      <c r="D5601" s="180" t="s">
        <v>8898</v>
      </c>
      <c r="E5601" s="180"/>
    </row>
    <row r="5602" spans="1:5" x14ac:dyDescent="0.25">
      <c r="A5602" s="180" t="s">
        <v>8900</v>
      </c>
      <c r="B5602" s="181">
        <v>3368</v>
      </c>
      <c r="C5602" s="180" t="s">
        <v>8901</v>
      </c>
      <c r="D5602" s="180" t="s">
        <v>8902</v>
      </c>
      <c r="E5602" s="180"/>
    </row>
    <row r="5603" spans="1:5" x14ac:dyDescent="0.25">
      <c r="A5603" s="180" t="s">
        <v>8900</v>
      </c>
      <c r="B5603" s="181">
        <v>3368</v>
      </c>
      <c r="C5603" s="180" t="s">
        <v>8903</v>
      </c>
      <c r="D5603" s="180" t="s">
        <v>8902</v>
      </c>
      <c r="E5603" s="180"/>
    </row>
    <row r="5604" spans="1:5" x14ac:dyDescent="0.25">
      <c r="A5604" s="180" t="s">
        <v>8900</v>
      </c>
      <c r="B5604" s="181">
        <v>3368</v>
      </c>
      <c r="C5604" s="180" t="s">
        <v>8904</v>
      </c>
      <c r="D5604" s="180" t="s">
        <v>8902</v>
      </c>
      <c r="E5604" s="180"/>
    </row>
    <row r="5605" spans="1:5" x14ac:dyDescent="0.25">
      <c r="A5605" s="180" t="s">
        <v>8900</v>
      </c>
      <c r="B5605" s="181">
        <v>3368</v>
      </c>
      <c r="C5605" s="180" t="s">
        <v>8902</v>
      </c>
      <c r="D5605" s="180"/>
      <c r="E5605" s="180"/>
    </row>
    <row r="5606" spans="1:5" x14ac:dyDescent="0.25">
      <c r="A5606" s="180" t="s">
        <v>8900</v>
      </c>
      <c r="B5606" s="181">
        <v>3368</v>
      </c>
      <c r="C5606" s="180" t="s">
        <v>8905</v>
      </c>
      <c r="D5606" s="180" t="s">
        <v>8902</v>
      </c>
      <c r="E5606" s="180"/>
    </row>
    <row r="5607" spans="1:5" x14ac:dyDescent="0.25">
      <c r="A5607" s="180" t="s">
        <v>8906</v>
      </c>
      <c r="B5607" s="181">
        <v>3369</v>
      </c>
      <c r="C5607" s="180" t="s">
        <v>8907</v>
      </c>
      <c r="D5607" s="180" t="s">
        <v>8908</v>
      </c>
      <c r="E5607" s="180"/>
    </row>
    <row r="5608" spans="1:5" x14ac:dyDescent="0.25">
      <c r="A5608" s="180" t="s">
        <v>8906</v>
      </c>
      <c r="B5608" s="181">
        <v>3369</v>
      </c>
      <c r="C5608" s="180" t="s">
        <v>8909</v>
      </c>
      <c r="D5608" s="180" t="s">
        <v>8908</v>
      </c>
      <c r="E5608" s="180"/>
    </row>
    <row r="5609" spans="1:5" x14ac:dyDescent="0.25">
      <c r="A5609" s="180" t="s">
        <v>8906</v>
      </c>
      <c r="B5609" s="181">
        <v>3369</v>
      </c>
      <c r="C5609" s="180" t="s">
        <v>8908</v>
      </c>
      <c r="D5609" s="180"/>
      <c r="E5609" s="180"/>
    </row>
    <row r="5610" spans="1:5" x14ac:dyDescent="0.25">
      <c r="A5610" s="180" t="s">
        <v>8910</v>
      </c>
      <c r="B5610" s="181">
        <v>3370</v>
      </c>
      <c r="C5610" s="180" t="s">
        <v>8911</v>
      </c>
      <c r="D5610" s="180" t="s">
        <v>8912</v>
      </c>
      <c r="E5610" s="180"/>
    </row>
    <row r="5611" spans="1:5" x14ac:dyDescent="0.25">
      <c r="A5611" s="180" t="s">
        <v>8910</v>
      </c>
      <c r="B5611" s="181">
        <v>3370</v>
      </c>
      <c r="C5611" s="180" t="s">
        <v>8912</v>
      </c>
      <c r="D5611" s="180"/>
      <c r="E5611" s="180"/>
    </row>
    <row r="5612" spans="1:5" x14ac:dyDescent="0.25">
      <c r="A5612" s="180" t="s">
        <v>8910</v>
      </c>
      <c r="B5612" s="181">
        <v>3370</v>
      </c>
      <c r="C5612" s="180" t="s">
        <v>8913</v>
      </c>
      <c r="D5612" s="180" t="s">
        <v>8912</v>
      </c>
      <c r="E5612" s="180"/>
    </row>
    <row r="5613" spans="1:5" x14ac:dyDescent="0.25">
      <c r="A5613" s="180" t="s">
        <v>8914</v>
      </c>
      <c r="B5613" s="181">
        <v>3371</v>
      </c>
      <c r="C5613" s="180" t="s">
        <v>8915</v>
      </c>
      <c r="D5613" s="180" t="s">
        <v>8916</v>
      </c>
      <c r="E5613" s="180"/>
    </row>
    <row r="5614" spans="1:5" x14ac:dyDescent="0.25">
      <c r="A5614" s="180" t="s">
        <v>8914</v>
      </c>
      <c r="B5614" s="181">
        <v>3371</v>
      </c>
      <c r="C5614" s="180" t="s">
        <v>8917</v>
      </c>
      <c r="D5614" s="180" t="s">
        <v>8916</v>
      </c>
      <c r="E5614" s="180"/>
    </row>
    <row r="5615" spans="1:5" x14ac:dyDescent="0.25">
      <c r="A5615" s="180" t="s">
        <v>8914</v>
      </c>
      <c r="B5615" s="181">
        <v>3371</v>
      </c>
      <c r="C5615" s="180" t="s">
        <v>8916</v>
      </c>
      <c r="D5615" s="180"/>
      <c r="E5615" s="180"/>
    </row>
    <row r="5616" spans="1:5" x14ac:dyDescent="0.25">
      <c r="A5616" s="180" t="s">
        <v>8914</v>
      </c>
      <c r="B5616" s="181">
        <v>3371</v>
      </c>
      <c r="C5616" s="180" t="s">
        <v>8918</v>
      </c>
      <c r="D5616" s="180" t="s">
        <v>8916</v>
      </c>
      <c r="E5616" s="180"/>
    </row>
    <row r="5617" spans="1:5" x14ac:dyDescent="0.25">
      <c r="A5617" s="180" t="s">
        <v>8919</v>
      </c>
      <c r="B5617" s="181">
        <v>3372</v>
      </c>
      <c r="C5617" s="180" t="s">
        <v>8920</v>
      </c>
      <c r="D5617" s="180" t="s">
        <v>8921</v>
      </c>
      <c r="E5617" s="180"/>
    </row>
    <row r="5618" spans="1:5" x14ac:dyDescent="0.25">
      <c r="A5618" s="180" t="s">
        <v>8919</v>
      </c>
      <c r="B5618" s="181">
        <v>3372</v>
      </c>
      <c r="C5618" s="180" t="s">
        <v>8921</v>
      </c>
      <c r="D5618" s="180"/>
      <c r="E5618" s="180"/>
    </row>
    <row r="5619" spans="1:5" x14ac:dyDescent="0.25">
      <c r="A5619" s="180" t="s">
        <v>8922</v>
      </c>
      <c r="B5619" s="181">
        <v>3373</v>
      </c>
      <c r="C5619" s="180" t="s">
        <v>8923</v>
      </c>
      <c r="D5619" s="180" t="s">
        <v>8924</v>
      </c>
      <c r="E5619" s="180"/>
    </row>
    <row r="5620" spans="1:5" x14ac:dyDescent="0.25">
      <c r="A5620" s="180" t="s">
        <v>8922</v>
      </c>
      <c r="B5620" s="181">
        <v>3373</v>
      </c>
      <c r="C5620" s="180" t="s">
        <v>8925</v>
      </c>
      <c r="D5620" s="180" t="s">
        <v>8924</v>
      </c>
      <c r="E5620" s="180"/>
    </row>
    <row r="5621" spans="1:5" x14ac:dyDescent="0.25">
      <c r="A5621" s="180" t="s">
        <v>8922</v>
      </c>
      <c r="B5621" s="181">
        <v>3373</v>
      </c>
      <c r="C5621" s="180" t="s">
        <v>8924</v>
      </c>
      <c r="D5621" s="180"/>
      <c r="E5621" s="180"/>
    </row>
    <row r="5622" spans="1:5" x14ac:dyDescent="0.25">
      <c r="A5622" s="180" t="s">
        <v>8926</v>
      </c>
      <c r="B5622" s="181">
        <v>3374</v>
      </c>
      <c r="C5622" s="180" t="s">
        <v>8927</v>
      </c>
      <c r="D5622" s="180" t="s">
        <v>8928</v>
      </c>
      <c r="E5622" s="180"/>
    </row>
    <row r="5623" spans="1:5" x14ac:dyDescent="0.25">
      <c r="A5623" s="180" t="s">
        <v>8926</v>
      </c>
      <c r="B5623" s="181">
        <v>3374</v>
      </c>
      <c r="C5623" s="180" t="s">
        <v>8928</v>
      </c>
      <c r="D5623" s="180"/>
      <c r="E5623" s="180"/>
    </row>
    <row r="5624" spans="1:5" x14ac:dyDescent="0.25">
      <c r="A5624" s="180" t="s">
        <v>8926</v>
      </c>
      <c r="B5624" s="181">
        <v>3374</v>
      </c>
      <c r="C5624" s="180" t="s">
        <v>8929</v>
      </c>
      <c r="D5624" s="180" t="s">
        <v>8928</v>
      </c>
      <c r="E5624" s="180"/>
    </row>
    <row r="5625" spans="1:5" x14ac:dyDescent="0.25">
      <c r="A5625" s="180" t="s">
        <v>8930</v>
      </c>
      <c r="B5625" s="181">
        <v>3375</v>
      </c>
      <c r="C5625" s="180" t="s">
        <v>8931</v>
      </c>
      <c r="D5625" s="180" t="s">
        <v>8932</v>
      </c>
      <c r="E5625" s="180"/>
    </row>
    <row r="5626" spans="1:5" x14ac:dyDescent="0.25">
      <c r="A5626" s="180" t="s">
        <v>8930</v>
      </c>
      <c r="B5626" s="181">
        <v>3375</v>
      </c>
      <c r="C5626" s="180" t="s">
        <v>8932</v>
      </c>
      <c r="D5626" s="180"/>
      <c r="E5626" s="180"/>
    </row>
    <row r="5627" spans="1:5" x14ac:dyDescent="0.25">
      <c r="A5627" s="180" t="s">
        <v>8933</v>
      </c>
      <c r="B5627" s="181">
        <v>3376</v>
      </c>
      <c r="C5627" s="180" t="s">
        <v>8934</v>
      </c>
      <c r="D5627" s="180"/>
      <c r="E5627" s="180"/>
    </row>
    <row r="5628" spans="1:5" x14ac:dyDescent="0.25">
      <c r="A5628" s="180" t="s">
        <v>8933</v>
      </c>
      <c r="B5628" s="181">
        <v>3376</v>
      </c>
      <c r="C5628" s="180" t="s">
        <v>8935</v>
      </c>
      <c r="D5628" s="180" t="s">
        <v>8934</v>
      </c>
      <c r="E5628" s="180"/>
    </row>
    <row r="5629" spans="1:5" x14ac:dyDescent="0.25">
      <c r="A5629" s="180" t="s">
        <v>8936</v>
      </c>
      <c r="B5629" s="181">
        <v>3377</v>
      </c>
      <c r="C5629" s="180" t="s">
        <v>8937</v>
      </c>
      <c r="D5629" s="180"/>
      <c r="E5629" s="180"/>
    </row>
    <row r="5630" spans="1:5" x14ac:dyDescent="0.25">
      <c r="A5630" s="180" t="s">
        <v>8936</v>
      </c>
      <c r="B5630" s="181">
        <v>3377</v>
      </c>
      <c r="C5630" s="180" t="s">
        <v>8938</v>
      </c>
      <c r="D5630" s="180" t="s">
        <v>8937</v>
      </c>
      <c r="E5630" s="180"/>
    </row>
    <row r="5631" spans="1:5" x14ac:dyDescent="0.25">
      <c r="A5631" s="180" t="s">
        <v>8936</v>
      </c>
      <c r="B5631" s="181">
        <v>3377</v>
      </c>
      <c r="C5631" s="180" t="s">
        <v>8939</v>
      </c>
      <c r="D5631" s="180" t="s">
        <v>8937</v>
      </c>
      <c r="E5631" s="180"/>
    </row>
    <row r="5632" spans="1:5" x14ac:dyDescent="0.25">
      <c r="A5632" s="180" t="s">
        <v>8940</v>
      </c>
      <c r="B5632" s="181">
        <v>3378</v>
      </c>
      <c r="C5632" s="180" t="s">
        <v>8941</v>
      </c>
      <c r="D5632" s="180" t="s">
        <v>8942</v>
      </c>
      <c r="E5632" s="180"/>
    </row>
    <row r="5633" spans="1:5" x14ac:dyDescent="0.25">
      <c r="A5633" s="180" t="s">
        <v>8940</v>
      </c>
      <c r="B5633" s="181">
        <v>3378</v>
      </c>
      <c r="C5633" s="180" t="s">
        <v>8942</v>
      </c>
      <c r="D5633" s="180"/>
      <c r="E5633" s="180"/>
    </row>
    <row r="5634" spans="1:5" x14ac:dyDescent="0.25">
      <c r="A5634" s="180" t="s">
        <v>8940</v>
      </c>
      <c r="B5634" s="181">
        <v>3378</v>
      </c>
      <c r="C5634" s="180" t="s">
        <v>8943</v>
      </c>
      <c r="D5634" s="180" t="s">
        <v>8942</v>
      </c>
      <c r="E5634" s="180"/>
    </row>
    <row r="5635" spans="1:5" x14ac:dyDescent="0.25">
      <c r="A5635" s="180" t="s">
        <v>8944</v>
      </c>
      <c r="B5635" s="181">
        <v>3379</v>
      </c>
      <c r="C5635" s="180" t="s">
        <v>8945</v>
      </c>
      <c r="D5635" s="180" t="s">
        <v>8946</v>
      </c>
      <c r="E5635" s="180"/>
    </row>
    <row r="5636" spans="1:5" x14ac:dyDescent="0.25">
      <c r="A5636" s="180" t="s">
        <v>8944</v>
      </c>
      <c r="B5636" s="181">
        <v>3379</v>
      </c>
      <c r="C5636" s="180" t="s">
        <v>8946</v>
      </c>
      <c r="D5636" s="180"/>
      <c r="E5636" s="180"/>
    </row>
    <row r="5637" spans="1:5" x14ac:dyDescent="0.25">
      <c r="A5637" s="180" t="s">
        <v>8947</v>
      </c>
      <c r="B5637" s="181">
        <v>3380</v>
      </c>
      <c r="C5637" s="180" t="s">
        <v>8948</v>
      </c>
      <c r="D5637" s="180" t="s">
        <v>8949</v>
      </c>
      <c r="E5637" s="180"/>
    </row>
    <row r="5638" spans="1:5" x14ac:dyDescent="0.25">
      <c r="A5638" s="180" t="s">
        <v>8947</v>
      </c>
      <c r="B5638" s="181">
        <v>3380</v>
      </c>
      <c r="C5638" s="180" t="s">
        <v>8950</v>
      </c>
      <c r="D5638" s="180" t="s">
        <v>8949</v>
      </c>
      <c r="E5638" s="180"/>
    </row>
    <row r="5639" spans="1:5" x14ac:dyDescent="0.25">
      <c r="A5639" s="180" t="s">
        <v>8947</v>
      </c>
      <c r="B5639" s="181">
        <v>3380</v>
      </c>
      <c r="C5639" s="180" t="s">
        <v>8949</v>
      </c>
      <c r="D5639" s="180"/>
      <c r="E5639" s="180"/>
    </row>
    <row r="5640" spans="1:5" x14ac:dyDescent="0.25">
      <c r="A5640" s="180" t="s">
        <v>8951</v>
      </c>
      <c r="B5640" s="181">
        <v>3381</v>
      </c>
      <c r="C5640" s="180" t="s">
        <v>8952</v>
      </c>
      <c r="D5640" s="180" t="s">
        <v>8953</v>
      </c>
      <c r="E5640" s="180"/>
    </row>
    <row r="5641" spans="1:5" x14ac:dyDescent="0.25">
      <c r="A5641" s="180" t="s">
        <v>8951</v>
      </c>
      <c r="B5641" s="181">
        <v>3381</v>
      </c>
      <c r="C5641" s="180" t="s">
        <v>8954</v>
      </c>
      <c r="D5641" s="180" t="s">
        <v>8953</v>
      </c>
      <c r="E5641" s="180"/>
    </row>
    <row r="5642" spans="1:5" x14ac:dyDescent="0.25">
      <c r="A5642" s="180" t="s">
        <v>8951</v>
      </c>
      <c r="B5642" s="181">
        <v>3381</v>
      </c>
      <c r="C5642" s="180" t="s">
        <v>8955</v>
      </c>
      <c r="D5642" s="180" t="s">
        <v>8953</v>
      </c>
      <c r="E5642" s="180"/>
    </row>
    <row r="5643" spans="1:5" x14ac:dyDescent="0.25">
      <c r="A5643" s="180" t="s">
        <v>8951</v>
      </c>
      <c r="B5643" s="181">
        <v>3381</v>
      </c>
      <c r="C5643" s="180" t="s">
        <v>8953</v>
      </c>
      <c r="D5643" s="180"/>
      <c r="E5643" s="180"/>
    </row>
    <row r="5644" spans="1:5" x14ac:dyDescent="0.25">
      <c r="A5644" s="180" t="s">
        <v>8956</v>
      </c>
      <c r="B5644" s="181">
        <v>3382</v>
      </c>
      <c r="C5644" s="180" t="s">
        <v>8957</v>
      </c>
      <c r="D5644" s="180" t="s">
        <v>8958</v>
      </c>
      <c r="E5644" s="180"/>
    </row>
    <row r="5645" spans="1:5" x14ac:dyDescent="0.25">
      <c r="A5645" s="180" t="s">
        <v>8956</v>
      </c>
      <c r="B5645" s="181">
        <v>3382</v>
      </c>
      <c r="C5645" s="180" t="s">
        <v>8958</v>
      </c>
      <c r="D5645" s="180"/>
      <c r="E5645" s="180"/>
    </row>
    <row r="5646" spans="1:5" x14ac:dyDescent="0.25">
      <c r="A5646" s="180" t="s">
        <v>8959</v>
      </c>
      <c r="B5646" s="181">
        <v>3383</v>
      </c>
      <c r="C5646" s="180" t="s">
        <v>8960</v>
      </c>
      <c r="D5646" s="180" t="s">
        <v>8961</v>
      </c>
      <c r="E5646" s="180"/>
    </row>
    <row r="5647" spans="1:5" x14ac:dyDescent="0.25">
      <c r="A5647" s="180" t="s">
        <v>8959</v>
      </c>
      <c r="B5647" s="181">
        <v>3383</v>
      </c>
      <c r="C5647" s="180" t="s">
        <v>8961</v>
      </c>
      <c r="D5647" s="180"/>
      <c r="E5647" s="180"/>
    </row>
    <row r="5648" spans="1:5" x14ac:dyDescent="0.25">
      <c r="A5648" s="180" t="s">
        <v>8959</v>
      </c>
      <c r="B5648" s="181">
        <v>3383</v>
      </c>
      <c r="C5648" s="180" t="s">
        <v>8962</v>
      </c>
      <c r="D5648" s="180" t="s">
        <v>8961</v>
      </c>
      <c r="E5648" s="180"/>
    </row>
    <row r="5649" spans="1:5" x14ac:dyDescent="0.25">
      <c r="A5649" s="180" t="s">
        <v>8963</v>
      </c>
      <c r="B5649" s="181">
        <v>3384</v>
      </c>
      <c r="C5649" s="180" t="s">
        <v>8964</v>
      </c>
      <c r="D5649" s="180" t="s">
        <v>8965</v>
      </c>
      <c r="E5649" s="180"/>
    </row>
    <row r="5650" spans="1:5" x14ac:dyDescent="0.25">
      <c r="A5650" s="180" t="s">
        <v>8963</v>
      </c>
      <c r="B5650" s="181">
        <v>3384</v>
      </c>
      <c r="C5650" s="180" t="s">
        <v>8966</v>
      </c>
      <c r="D5650" s="180" t="s">
        <v>8965</v>
      </c>
      <c r="E5650" s="180"/>
    </row>
    <row r="5651" spans="1:5" x14ac:dyDescent="0.25">
      <c r="A5651" s="180" t="s">
        <v>8963</v>
      </c>
      <c r="B5651" s="181">
        <v>3384</v>
      </c>
      <c r="C5651" s="180" t="s">
        <v>8965</v>
      </c>
      <c r="D5651" s="180"/>
      <c r="E5651" s="180"/>
    </row>
    <row r="5652" spans="1:5" x14ac:dyDescent="0.25">
      <c r="A5652" s="180" t="s">
        <v>8967</v>
      </c>
      <c r="B5652" s="181">
        <v>3385</v>
      </c>
      <c r="C5652" s="180" t="s">
        <v>8968</v>
      </c>
      <c r="D5652" s="180" t="s">
        <v>8969</v>
      </c>
      <c r="E5652" s="180"/>
    </row>
    <row r="5653" spans="1:5" x14ac:dyDescent="0.25">
      <c r="A5653" s="180" t="s">
        <v>8967</v>
      </c>
      <c r="B5653" s="181">
        <v>3385</v>
      </c>
      <c r="C5653" s="180" t="s">
        <v>8969</v>
      </c>
      <c r="D5653" s="180"/>
      <c r="E5653" s="180"/>
    </row>
    <row r="5654" spans="1:5" x14ac:dyDescent="0.25">
      <c r="A5654" s="180" t="s">
        <v>8970</v>
      </c>
      <c r="B5654" s="181">
        <v>3386</v>
      </c>
      <c r="C5654" s="180" t="s">
        <v>8971</v>
      </c>
      <c r="D5654" s="180" t="s">
        <v>8972</v>
      </c>
      <c r="E5654" s="180"/>
    </row>
    <row r="5655" spans="1:5" x14ac:dyDescent="0.25">
      <c r="A5655" s="180" t="s">
        <v>8970</v>
      </c>
      <c r="B5655" s="181">
        <v>3386</v>
      </c>
      <c r="C5655" s="180" t="s">
        <v>8973</v>
      </c>
      <c r="D5655" s="180" t="s">
        <v>8972</v>
      </c>
      <c r="E5655" s="180"/>
    </row>
    <row r="5656" spans="1:5" x14ac:dyDescent="0.25">
      <c r="A5656" s="180" t="s">
        <v>8970</v>
      </c>
      <c r="B5656" s="181">
        <v>3386</v>
      </c>
      <c r="C5656" s="180" t="s">
        <v>8974</v>
      </c>
      <c r="D5656" s="180" t="s">
        <v>8972</v>
      </c>
      <c r="E5656" s="180"/>
    </row>
    <row r="5657" spans="1:5" x14ac:dyDescent="0.25">
      <c r="A5657" s="180" t="s">
        <v>8970</v>
      </c>
      <c r="B5657" s="181">
        <v>3386</v>
      </c>
      <c r="C5657" s="180" t="s">
        <v>8972</v>
      </c>
      <c r="D5657" s="180"/>
      <c r="E5657" s="180"/>
    </row>
    <row r="5658" spans="1:5" x14ac:dyDescent="0.25">
      <c r="A5658" s="180" t="s">
        <v>8970</v>
      </c>
      <c r="B5658" s="181">
        <v>3386</v>
      </c>
      <c r="C5658" s="180" t="s">
        <v>8975</v>
      </c>
      <c r="D5658" s="180" t="s">
        <v>8972</v>
      </c>
      <c r="E5658" s="180"/>
    </row>
    <row r="5659" spans="1:5" x14ac:dyDescent="0.25">
      <c r="A5659" s="180" t="s">
        <v>8976</v>
      </c>
      <c r="B5659" s="181">
        <v>3387</v>
      </c>
      <c r="C5659" s="180" t="s">
        <v>8977</v>
      </c>
      <c r="D5659" s="180" t="s">
        <v>8978</v>
      </c>
      <c r="E5659" s="180"/>
    </row>
    <row r="5660" spans="1:5" x14ac:dyDescent="0.25">
      <c r="A5660" s="180" t="s">
        <v>8976</v>
      </c>
      <c r="B5660" s="181">
        <v>3387</v>
      </c>
      <c r="C5660" s="180" t="s">
        <v>8979</v>
      </c>
      <c r="D5660" s="180" t="s">
        <v>8978</v>
      </c>
      <c r="E5660" s="180"/>
    </row>
    <row r="5661" spans="1:5" x14ac:dyDescent="0.25">
      <c r="A5661" s="180" t="s">
        <v>8976</v>
      </c>
      <c r="B5661" s="181">
        <v>3387</v>
      </c>
      <c r="C5661" s="180" t="s">
        <v>8980</v>
      </c>
      <c r="D5661" s="180" t="s">
        <v>8978</v>
      </c>
      <c r="E5661" s="180"/>
    </row>
    <row r="5662" spans="1:5" x14ac:dyDescent="0.25">
      <c r="A5662" s="180" t="s">
        <v>8976</v>
      </c>
      <c r="B5662" s="181">
        <v>3387</v>
      </c>
      <c r="C5662" s="180" t="s">
        <v>8981</v>
      </c>
      <c r="D5662" s="180" t="s">
        <v>8978</v>
      </c>
      <c r="E5662" s="180"/>
    </row>
    <row r="5663" spans="1:5" x14ac:dyDescent="0.25">
      <c r="A5663" s="180" t="s">
        <v>8976</v>
      </c>
      <c r="B5663" s="181">
        <v>3387</v>
      </c>
      <c r="C5663" s="180" t="s">
        <v>8982</v>
      </c>
      <c r="D5663" s="180" t="s">
        <v>8978</v>
      </c>
      <c r="E5663" s="180"/>
    </row>
    <row r="5664" spans="1:5" x14ac:dyDescent="0.25">
      <c r="A5664" s="180" t="s">
        <v>8976</v>
      </c>
      <c r="B5664" s="181">
        <v>3387</v>
      </c>
      <c r="C5664" s="180" t="s">
        <v>8978</v>
      </c>
      <c r="D5664" s="180"/>
      <c r="E5664" s="180"/>
    </row>
    <row r="5665" spans="1:5" x14ac:dyDescent="0.25">
      <c r="A5665" s="180" t="s">
        <v>8983</v>
      </c>
      <c r="B5665" s="181">
        <v>3388</v>
      </c>
      <c r="C5665" s="180" t="s">
        <v>8984</v>
      </c>
      <c r="D5665" s="180" t="s">
        <v>8985</v>
      </c>
      <c r="E5665" s="180"/>
    </row>
    <row r="5666" spans="1:5" x14ac:dyDescent="0.25">
      <c r="A5666" s="180" t="s">
        <v>8983</v>
      </c>
      <c r="B5666" s="181">
        <v>3388</v>
      </c>
      <c r="C5666" s="180" t="s">
        <v>8986</v>
      </c>
      <c r="D5666" s="180" t="s">
        <v>8985</v>
      </c>
      <c r="E5666" s="180"/>
    </row>
    <row r="5667" spans="1:5" x14ac:dyDescent="0.25">
      <c r="A5667" s="180" t="s">
        <v>8983</v>
      </c>
      <c r="B5667" s="181">
        <v>3388</v>
      </c>
      <c r="C5667" s="180" t="s">
        <v>8985</v>
      </c>
      <c r="D5667" s="180"/>
      <c r="E5667" s="180"/>
    </row>
    <row r="5668" spans="1:5" x14ac:dyDescent="0.25">
      <c r="A5668" s="180" t="s">
        <v>8987</v>
      </c>
      <c r="B5668" s="181">
        <v>3389</v>
      </c>
      <c r="C5668" s="180" t="s">
        <v>8988</v>
      </c>
      <c r="D5668" s="180" t="s">
        <v>8989</v>
      </c>
      <c r="E5668" s="180"/>
    </row>
    <row r="5669" spans="1:5" x14ac:dyDescent="0.25">
      <c r="A5669" s="180" t="s">
        <v>8987</v>
      </c>
      <c r="B5669" s="181">
        <v>3389</v>
      </c>
      <c r="C5669" s="180" t="s">
        <v>8990</v>
      </c>
      <c r="D5669" s="180" t="s">
        <v>8989</v>
      </c>
      <c r="E5669" s="180"/>
    </row>
    <row r="5670" spans="1:5" x14ac:dyDescent="0.25">
      <c r="A5670" s="180" t="s">
        <v>8987</v>
      </c>
      <c r="B5670" s="181">
        <v>3389</v>
      </c>
      <c r="C5670" s="180" t="s">
        <v>8991</v>
      </c>
      <c r="D5670" s="180" t="s">
        <v>8989</v>
      </c>
      <c r="E5670" s="180"/>
    </row>
    <row r="5671" spans="1:5" x14ac:dyDescent="0.25">
      <c r="A5671" s="180" t="s">
        <v>8987</v>
      </c>
      <c r="B5671" s="181">
        <v>3389</v>
      </c>
      <c r="C5671" s="180" t="s">
        <v>8992</v>
      </c>
      <c r="D5671" s="180" t="s">
        <v>8989</v>
      </c>
      <c r="E5671" s="180"/>
    </row>
    <row r="5672" spans="1:5" x14ac:dyDescent="0.25">
      <c r="A5672" s="180" t="s">
        <v>8987</v>
      </c>
      <c r="B5672" s="181">
        <v>3389</v>
      </c>
      <c r="C5672" s="180" t="s">
        <v>8993</v>
      </c>
      <c r="D5672" s="180" t="s">
        <v>8989</v>
      </c>
      <c r="E5672" s="180"/>
    </row>
    <row r="5673" spans="1:5" x14ac:dyDescent="0.25">
      <c r="A5673" s="180" t="s">
        <v>8987</v>
      </c>
      <c r="B5673" s="181">
        <v>3389</v>
      </c>
      <c r="C5673" s="180" t="s">
        <v>8994</v>
      </c>
      <c r="D5673" s="180" t="s">
        <v>8989</v>
      </c>
      <c r="E5673" s="180"/>
    </row>
    <row r="5674" spans="1:5" x14ac:dyDescent="0.25">
      <c r="A5674" s="180" t="s">
        <v>8987</v>
      </c>
      <c r="B5674" s="181">
        <v>3389</v>
      </c>
      <c r="C5674" s="180" t="s">
        <v>8989</v>
      </c>
      <c r="D5674" s="180"/>
      <c r="E5674" s="180"/>
    </row>
    <row r="5675" spans="1:5" x14ac:dyDescent="0.25">
      <c r="A5675" s="180" t="s">
        <v>8987</v>
      </c>
      <c r="B5675" s="181">
        <v>3389</v>
      </c>
      <c r="C5675" s="180" t="s">
        <v>8995</v>
      </c>
      <c r="D5675" s="180" t="s">
        <v>8989</v>
      </c>
      <c r="E5675" s="180"/>
    </row>
    <row r="5676" spans="1:5" x14ac:dyDescent="0.25">
      <c r="A5676" s="180" t="s">
        <v>8996</v>
      </c>
      <c r="B5676" s="181">
        <v>3390</v>
      </c>
      <c r="C5676" s="180" t="s">
        <v>8997</v>
      </c>
      <c r="D5676" s="180" t="s">
        <v>8998</v>
      </c>
      <c r="E5676" s="180"/>
    </row>
    <row r="5677" spans="1:5" x14ac:dyDescent="0.25">
      <c r="A5677" s="180" t="s">
        <v>8996</v>
      </c>
      <c r="B5677" s="181">
        <v>3390</v>
      </c>
      <c r="C5677" s="180" t="s">
        <v>8999</v>
      </c>
      <c r="D5677" s="180" t="s">
        <v>8998</v>
      </c>
      <c r="E5677" s="180"/>
    </row>
    <row r="5678" spans="1:5" x14ac:dyDescent="0.25">
      <c r="A5678" s="180" t="s">
        <v>8996</v>
      </c>
      <c r="B5678" s="181">
        <v>3390</v>
      </c>
      <c r="C5678" s="180" t="s">
        <v>9000</v>
      </c>
      <c r="D5678" s="180" t="s">
        <v>8998</v>
      </c>
      <c r="E5678" s="180"/>
    </row>
    <row r="5679" spans="1:5" x14ac:dyDescent="0.25">
      <c r="A5679" s="180" t="s">
        <v>8996</v>
      </c>
      <c r="B5679" s="181">
        <v>3390</v>
      </c>
      <c r="C5679" s="180" t="s">
        <v>8998</v>
      </c>
      <c r="D5679" s="180"/>
      <c r="E5679" s="180"/>
    </row>
    <row r="5680" spans="1:5" x14ac:dyDescent="0.25">
      <c r="A5680" s="180" t="s">
        <v>9001</v>
      </c>
      <c r="B5680" s="181">
        <v>3391</v>
      </c>
      <c r="C5680" s="180" t="s">
        <v>9002</v>
      </c>
      <c r="D5680" s="180"/>
      <c r="E5680" s="180"/>
    </row>
    <row r="5681" spans="1:5" x14ac:dyDescent="0.25">
      <c r="A5681" s="180" t="s">
        <v>9001</v>
      </c>
      <c r="B5681" s="181">
        <v>3391</v>
      </c>
      <c r="C5681" s="180" t="s">
        <v>9003</v>
      </c>
      <c r="D5681" s="180" t="s">
        <v>9002</v>
      </c>
      <c r="E5681" s="180"/>
    </row>
    <row r="5682" spans="1:5" x14ac:dyDescent="0.25">
      <c r="A5682" s="180" t="s">
        <v>9001</v>
      </c>
      <c r="B5682" s="181">
        <v>3391</v>
      </c>
      <c r="C5682" s="180" t="s">
        <v>9004</v>
      </c>
      <c r="D5682" s="180" t="s">
        <v>9002</v>
      </c>
      <c r="E5682" s="180"/>
    </row>
    <row r="5683" spans="1:5" x14ac:dyDescent="0.25">
      <c r="A5683" s="180" t="s">
        <v>9005</v>
      </c>
      <c r="B5683" s="181">
        <v>3392</v>
      </c>
      <c r="C5683" s="180" t="s">
        <v>9006</v>
      </c>
      <c r="D5683" s="180"/>
      <c r="E5683" s="180"/>
    </row>
    <row r="5684" spans="1:5" x14ac:dyDescent="0.25">
      <c r="A5684" s="180" t="s">
        <v>9005</v>
      </c>
      <c r="B5684" s="181">
        <v>3392</v>
      </c>
      <c r="C5684" s="180" t="s">
        <v>9007</v>
      </c>
      <c r="D5684" s="180" t="s">
        <v>9006</v>
      </c>
      <c r="E5684" s="180"/>
    </row>
    <row r="5685" spans="1:5" x14ac:dyDescent="0.25">
      <c r="A5685" s="180" t="s">
        <v>9005</v>
      </c>
      <c r="B5685" s="181">
        <v>3392</v>
      </c>
      <c r="C5685" s="180" t="s">
        <v>9008</v>
      </c>
      <c r="D5685" s="180" t="s">
        <v>9006</v>
      </c>
      <c r="E5685" s="180"/>
    </row>
    <row r="5686" spans="1:5" x14ac:dyDescent="0.25">
      <c r="A5686" s="180" t="s">
        <v>9009</v>
      </c>
      <c r="B5686" s="181">
        <v>3393</v>
      </c>
      <c r="C5686" s="180" t="s">
        <v>9010</v>
      </c>
      <c r="D5686" s="180" t="s">
        <v>9011</v>
      </c>
      <c r="E5686" s="180"/>
    </row>
    <row r="5687" spans="1:5" x14ac:dyDescent="0.25">
      <c r="A5687" s="180" t="s">
        <v>9009</v>
      </c>
      <c r="B5687" s="181">
        <v>3393</v>
      </c>
      <c r="C5687" s="180" t="s">
        <v>9011</v>
      </c>
      <c r="D5687" s="180"/>
      <c r="E5687" s="180"/>
    </row>
    <row r="5688" spans="1:5" x14ac:dyDescent="0.25">
      <c r="A5688" s="180" t="s">
        <v>9012</v>
      </c>
      <c r="B5688" s="181">
        <v>3394</v>
      </c>
      <c r="C5688" s="180" t="s">
        <v>9013</v>
      </c>
      <c r="D5688" s="180" t="s">
        <v>9014</v>
      </c>
      <c r="E5688" s="180"/>
    </row>
    <row r="5689" spans="1:5" x14ac:dyDescent="0.25">
      <c r="A5689" s="180" t="s">
        <v>9012</v>
      </c>
      <c r="B5689" s="181">
        <v>3394</v>
      </c>
      <c r="C5689" s="180" t="s">
        <v>9014</v>
      </c>
      <c r="D5689" s="180"/>
      <c r="E5689" s="180"/>
    </row>
    <row r="5690" spans="1:5" x14ac:dyDescent="0.25">
      <c r="A5690" s="180" t="s">
        <v>9012</v>
      </c>
      <c r="B5690" s="181">
        <v>3394</v>
      </c>
      <c r="C5690" s="180" t="s">
        <v>9015</v>
      </c>
      <c r="D5690" s="180" t="s">
        <v>9014</v>
      </c>
      <c r="E5690" s="180"/>
    </row>
    <row r="5691" spans="1:5" x14ac:dyDescent="0.25">
      <c r="A5691" s="180" t="s">
        <v>9012</v>
      </c>
      <c r="B5691" s="181">
        <v>3394</v>
      </c>
      <c r="C5691" s="180" t="s">
        <v>9016</v>
      </c>
      <c r="D5691" s="180" t="s">
        <v>9014</v>
      </c>
      <c r="E5691" s="180"/>
    </row>
    <row r="5692" spans="1:5" x14ac:dyDescent="0.25">
      <c r="A5692" s="180" t="s">
        <v>9017</v>
      </c>
      <c r="B5692" s="181">
        <v>3395</v>
      </c>
      <c r="C5692" s="180" t="s">
        <v>9018</v>
      </c>
      <c r="D5692" s="180" t="s">
        <v>9019</v>
      </c>
      <c r="E5692" s="180"/>
    </row>
    <row r="5693" spans="1:5" x14ac:dyDescent="0.25">
      <c r="A5693" s="180" t="s">
        <v>9017</v>
      </c>
      <c r="B5693" s="181">
        <v>3395</v>
      </c>
      <c r="C5693" s="180" t="s">
        <v>9020</v>
      </c>
      <c r="D5693" s="180" t="s">
        <v>9019</v>
      </c>
      <c r="E5693" s="180"/>
    </row>
    <row r="5694" spans="1:5" x14ac:dyDescent="0.25">
      <c r="A5694" s="180" t="s">
        <v>9017</v>
      </c>
      <c r="B5694" s="181">
        <v>3395</v>
      </c>
      <c r="C5694" s="180" t="s">
        <v>9021</v>
      </c>
      <c r="D5694" s="180" t="s">
        <v>9019</v>
      </c>
      <c r="E5694" s="180"/>
    </row>
    <row r="5695" spans="1:5" x14ac:dyDescent="0.25">
      <c r="A5695" s="180" t="s">
        <v>9017</v>
      </c>
      <c r="B5695" s="181">
        <v>3395</v>
      </c>
      <c r="C5695" s="180" t="s">
        <v>9019</v>
      </c>
      <c r="D5695" s="180"/>
      <c r="E5695" s="180"/>
    </row>
    <row r="5696" spans="1:5" x14ac:dyDescent="0.25">
      <c r="A5696" s="180" t="s">
        <v>9017</v>
      </c>
      <c r="B5696" s="181">
        <v>3395</v>
      </c>
      <c r="C5696" s="180" t="s">
        <v>9022</v>
      </c>
      <c r="D5696" s="180" t="s">
        <v>9019</v>
      </c>
      <c r="E5696" s="180"/>
    </row>
    <row r="5697" spans="1:5" x14ac:dyDescent="0.25">
      <c r="A5697" s="180" t="s">
        <v>9017</v>
      </c>
      <c r="B5697" s="181">
        <v>3395</v>
      </c>
      <c r="C5697" s="180" t="s">
        <v>9023</v>
      </c>
      <c r="D5697" s="180" t="s">
        <v>9019</v>
      </c>
      <c r="E5697" s="180"/>
    </row>
    <row r="5698" spans="1:5" x14ac:dyDescent="0.25">
      <c r="A5698" s="180" t="s">
        <v>9024</v>
      </c>
      <c r="B5698" s="181">
        <v>3396</v>
      </c>
      <c r="C5698" s="180" t="s">
        <v>9025</v>
      </c>
      <c r="D5698" s="180" t="s">
        <v>9026</v>
      </c>
      <c r="E5698" s="180"/>
    </row>
    <row r="5699" spans="1:5" x14ac:dyDescent="0.25">
      <c r="A5699" s="180" t="s">
        <v>9024</v>
      </c>
      <c r="B5699" s="181">
        <v>3396</v>
      </c>
      <c r="C5699" s="180" t="s">
        <v>9027</v>
      </c>
      <c r="D5699" s="180" t="s">
        <v>9026</v>
      </c>
      <c r="E5699" s="180"/>
    </row>
    <row r="5700" spans="1:5" x14ac:dyDescent="0.25">
      <c r="A5700" s="180" t="s">
        <v>9024</v>
      </c>
      <c r="B5700" s="181">
        <v>3396</v>
      </c>
      <c r="C5700" s="180" t="s">
        <v>9026</v>
      </c>
      <c r="D5700" s="180"/>
      <c r="E5700" s="180"/>
    </row>
    <row r="5701" spans="1:5" x14ac:dyDescent="0.25">
      <c r="A5701" s="180" t="s">
        <v>9024</v>
      </c>
      <c r="B5701" s="181">
        <v>3396</v>
      </c>
      <c r="C5701" s="180" t="s">
        <v>9028</v>
      </c>
      <c r="D5701" s="180" t="s">
        <v>9026</v>
      </c>
      <c r="E5701" s="180"/>
    </row>
    <row r="5702" spans="1:5" x14ac:dyDescent="0.25">
      <c r="A5702" s="180" t="s">
        <v>9029</v>
      </c>
      <c r="B5702" s="181">
        <v>3397</v>
      </c>
      <c r="C5702" s="180" t="s">
        <v>9030</v>
      </c>
      <c r="D5702" s="180" t="s">
        <v>9031</v>
      </c>
      <c r="E5702" s="180"/>
    </row>
    <row r="5703" spans="1:5" x14ac:dyDescent="0.25">
      <c r="A5703" s="180" t="s">
        <v>9029</v>
      </c>
      <c r="B5703" s="181">
        <v>3397</v>
      </c>
      <c r="C5703" s="180" t="s">
        <v>9031</v>
      </c>
      <c r="D5703" s="180"/>
      <c r="E5703" s="180"/>
    </row>
    <row r="5704" spans="1:5" x14ac:dyDescent="0.25">
      <c r="A5704" s="180" t="s">
        <v>9029</v>
      </c>
      <c r="B5704" s="181">
        <v>3397</v>
      </c>
      <c r="C5704" s="180" t="s">
        <v>9032</v>
      </c>
      <c r="D5704" s="180" t="s">
        <v>9031</v>
      </c>
      <c r="E5704" s="180"/>
    </row>
    <row r="5705" spans="1:5" x14ac:dyDescent="0.25">
      <c r="A5705" s="180" t="s">
        <v>9029</v>
      </c>
      <c r="B5705" s="181">
        <v>3397</v>
      </c>
      <c r="C5705" s="180" t="s">
        <v>9033</v>
      </c>
      <c r="D5705" s="180" t="s">
        <v>9031</v>
      </c>
      <c r="E5705" s="180"/>
    </row>
    <row r="5706" spans="1:5" x14ac:dyDescent="0.25">
      <c r="A5706" s="180" t="s">
        <v>9029</v>
      </c>
      <c r="B5706" s="181">
        <v>3397</v>
      </c>
      <c r="C5706" s="180" t="s">
        <v>9034</v>
      </c>
      <c r="D5706" s="180" t="s">
        <v>9031</v>
      </c>
      <c r="E5706" s="180"/>
    </row>
    <row r="5707" spans="1:5" x14ac:dyDescent="0.25">
      <c r="A5707" s="180" t="s">
        <v>9035</v>
      </c>
      <c r="B5707" s="181">
        <v>3398</v>
      </c>
      <c r="C5707" s="180" t="s">
        <v>9036</v>
      </c>
      <c r="D5707" s="180" t="s">
        <v>9037</v>
      </c>
      <c r="E5707" s="180"/>
    </row>
    <row r="5708" spans="1:5" x14ac:dyDescent="0.25">
      <c r="A5708" s="180" t="s">
        <v>9035</v>
      </c>
      <c r="B5708" s="181">
        <v>3398</v>
      </c>
      <c r="C5708" s="180" t="s">
        <v>9037</v>
      </c>
      <c r="D5708" s="180"/>
      <c r="E5708" s="180"/>
    </row>
    <row r="5709" spans="1:5" x14ac:dyDescent="0.25">
      <c r="A5709" s="180" t="s">
        <v>9035</v>
      </c>
      <c r="B5709" s="181">
        <v>3398</v>
      </c>
      <c r="C5709" s="180" t="s">
        <v>9038</v>
      </c>
      <c r="D5709" s="180" t="s">
        <v>9037</v>
      </c>
      <c r="E5709" s="180"/>
    </row>
    <row r="5710" spans="1:5" x14ac:dyDescent="0.25">
      <c r="A5710" s="180" t="s">
        <v>9035</v>
      </c>
      <c r="B5710" s="181">
        <v>3398</v>
      </c>
      <c r="C5710" s="180" t="s">
        <v>9039</v>
      </c>
      <c r="D5710" s="180" t="s">
        <v>9037</v>
      </c>
      <c r="E5710" s="180"/>
    </row>
    <row r="5711" spans="1:5" x14ac:dyDescent="0.25">
      <c r="A5711" s="180" t="s">
        <v>9040</v>
      </c>
      <c r="B5711" s="181">
        <v>3399</v>
      </c>
      <c r="C5711" s="180" t="s">
        <v>9041</v>
      </c>
      <c r="D5711" s="180"/>
      <c r="E5711" s="180"/>
    </row>
    <row r="5712" spans="1:5" x14ac:dyDescent="0.25">
      <c r="A5712" s="180" t="s">
        <v>9042</v>
      </c>
      <c r="B5712" s="181">
        <v>3400</v>
      </c>
      <c r="C5712" s="180" t="s">
        <v>9043</v>
      </c>
      <c r="D5712" s="180" t="s">
        <v>9044</v>
      </c>
      <c r="E5712" s="180"/>
    </row>
    <row r="5713" spans="1:5" x14ac:dyDescent="0.25">
      <c r="A5713" s="180" t="s">
        <v>9042</v>
      </c>
      <c r="B5713" s="181">
        <v>3400</v>
      </c>
      <c r="C5713" s="180" t="s">
        <v>9044</v>
      </c>
      <c r="D5713" s="180"/>
      <c r="E5713" s="180"/>
    </row>
    <row r="5714" spans="1:5" x14ac:dyDescent="0.25">
      <c r="A5714" s="180" t="s">
        <v>9042</v>
      </c>
      <c r="B5714" s="181">
        <v>3400</v>
      </c>
      <c r="C5714" s="180" t="s">
        <v>9045</v>
      </c>
      <c r="D5714" s="180" t="s">
        <v>9044</v>
      </c>
      <c r="E5714" s="180"/>
    </row>
    <row r="5715" spans="1:5" x14ac:dyDescent="0.25">
      <c r="A5715" s="180" t="s">
        <v>9046</v>
      </c>
      <c r="B5715" s="181">
        <v>3401</v>
      </c>
      <c r="C5715" s="180" t="s">
        <v>9047</v>
      </c>
      <c r="D5715" s="180" t="s">
        <v>9048</v>
      </c>
      <c r="E5715" s="180"/>
    </row>
    <row r="5716" spans="1:5" x14ac:dyDescent="0.25">
      <c r="A5716" s="180" t="s">
        <v>9046</v>
      </c>
      <c r="B5716" s="181">
        <v>3401</v>
      </c>
      <c r="C5716" s="180" t="s">
        <v>9048</v>
      </c>
      <c r="D5716" s="180"/>
      <c r="E5716" s="180"/>
    </row>
    <row r="5717" spans="1:5" x14ac:dyDescent="0.25">
      <c r="A5717" s="180" t="s">
        <v>9049</v>
      </c>
      <c r="B5717" s="181">
        <v>3402</v>
      </c>
      <c r="C5717" s="180" t="s">
        <v>9050</v>
      </c>
      <c r="D5717" s="180" t="s">
        <v>9051</v>
      </c>
      <c r="E5717" s="180"/>
    </row>
    <row r="5718" spans="1:5" x14ac:dyDescent="0.25">
      <c r="A5718" s="180" t="s">
        <v>9049</v>
      </c>
      <c r="B5718" s="181">
        <v>3402</v>
      </c>
      <c r="C5718" s="180" t="s">
        <v>9052</v>
      </c>
      <c r="D5718" s="180" t="s">
        <v>9051</v>
      </c>
      <c r="E5718" s="180"/>
    </row>
    <row r="5719" spans="1:5" x14ac:dyDescent="0.25">
      <c r="A5719" s="180" t="s">
        <v>9049</v>
      </c>
      <c r="B5719" s="181">
        <v>3402</v>
      </c>
      <c r="C5719" s="180" t="s">
        <v>9053</v>
      </c>
      <c r="D5719" s="180" t="s">
        <v>9051</v>
      </c>
      <c r="E5719" s="180"/>
    </row>
    <row r="5720" spans="1:5" x14ac:dyDescent="0.25">
      <c r="A5720" s="180" t="s">
        <v>9049</v>
      </c>
      <c r="B5720" s="181">
        <v>3402</v>
      </c>
      <c r="C5720" s="180" t="s">
        <v>9054</v>
      </c>
      <c r="D5720" s="180" t="s">
        <v>9051</v>
      </c>
      <c r="E5720" s="180"/>
    </row>
    <row r="5721" spans="1:5" x14ac:dyDescent="0.25">
      <c r="A5721" s="180" t="s">
        <v>9049</v>
      </c>
      <c r="B5721" s="181">
        <v>3402</v>
      </c>
      <c r="C5721" s="180" t="s">
        <v>9055</v>
      </c>
      <c r="D5721" s="180" t="s">
        <v>9051</v>
      </c>
      <c r="E5721" s="180"/>
    </row>
    <row r="5722" spans="1:5" x14ac:dyDescent="0.25">
      <c r="A5722" s="180" t="s">
        <v>9049</v>
      </c>
      <c r="B5722" s="181">
        <v>3402</v>
      </c>
      <c r="C5722" s="180" t="s">
        <v>9051</v>
      </c>
      <c r="D5722" s="180"/>
      <c r="E5722" s="180"/>
    </row>
    <row r="5723" spans="1:5" x14ac:dyDescent="0.25">
      <c r="A5723" s="180" t="s">
        <v>9049</v>
      </c>
      <c r="B5723" s="181">
        <v>3402</v>
      </c>
      <c r="C5723" s="180" t="s">
        <v>9056</v>
      </c>
      <c r="D5723" s="180" t="s">
        <v>9051</v>
      </c>
      <c r="E5723" s="180"/>
    </row>
    <row r="5724" spans="1:5" x14ac:dyDescent="0.25">
      <c r="A5724" s="180" t="s">
        <v>9057</v>
      </c>
      <c r="B5724" s="181">
        <v>3403</v>
      </c>
      <c r="C5724" s="180" t="s">
        <v>9058</v>
      </c>
      <c r="D5724" s="180" t="s">
        <v>9059</v>
      </c>
      <c r="E5724" s="180"/>
    </row>
    <row r="5725" spans="1:5" x14ac:dyDescent="0.25">
      <c r="A5725" s="180" t="s">
        <v>9057</v>
      </c>
      <c r="B5725" s="181">
        <v>3403</v>
      </c>
      <c r="C5725" s="180" t="s">
        <v>9060</v>
      </c>
      <c r="D5725" s="180" t="s">
        <v>9059</v>
      </c>
      <c r="E5725" s="180"/>
    </row>
    <row r="5726" spans="1:5" x14ac:dyDescent="0.25">
      <c r="A5726" s="180" t="s">
        <v>9057</v>
      </c>
      <c r="B5726" s="181">
        <v>3403</v>
      </c>
      <c r="C5726" s="180" t="s">
        <v>9061</v>
      </c>
      <c r="D5726" s="180" t="s">
        <v>9059</v>
      </c>
      <c r="E5726" s="180"/>
    </row>
    <row r="5727" spans="1:5" x14ac:dyDescent="0.25">
      <c r="A5727" s="180" t="s">
        <v>9057</v>
      </c>
      <c r="B5727" s="181">
        <v>3403</v>
      </c>
      <c r="C5727" s="180" t="s">
        <v>9059</v>
      </c>
      <c r="D5727" s="180"/>
      <c r="E5727" s="180"/>
    </row>
    <row r="5728" spans="1:5" x14ac:dyDescent="0.25">
      <c r="A5728" s="180" t="s">
        <v>9062</v>
      </c>
      <c r="B5728" s="181">
        <v>3404</v>
      </c>
      <c r="C5728" s="180" t="s">
        <v>9063</v>
      </c>
      <c r="D5728" s="180"/>
      <c r="E5728" s="180"/>
    </row>
    <row r="5729" spans="1:5" x14ac:dyDescent="0.25">
      <c r="A5729" s="180" t="s">
        <v>9062</v>
      </c>
      <c r="B5729" s="181">
        <v>3404</v>
      </c>
      <c r="C5729" s="180" t="s">
        <v>9064</v>
      </c>
      <c r="D5729" s="180" t="s">
        <v>9063</v>
      </c>
      <c r="E5729" s="180"/>
    </row>
    <row r="5730" spans="1:5" x14ac:dyDescent="0.25">
      <c r="A5730" s="180" t="s">
        <v>9062</v>
      </c>
      <c r="B5730" s="181">
        <v>3404</v>
      </c>
      <c r="C5730" s="180" t="s">
        <v>9065</v>
      </c>
      <c r="D5730" s="180" t="s">
        <v>9063</v>
      </c>
      <c r="E5730" s="180"/>
    </row>
    <row r="5731" spans="1:5" x14ac:dyDescent="0.25">
      <c r="A5731" s="180" t="s">
        <v>9062</v>
      </c>
      <c r="B5731" s="181">
        <v>3404</v>
      </c>
      <c r="C5731" s="180" t="s">
        <v>9066</v>
      </c>
      <c r="D5731" s="180" t="s">
        <v>9063</v>
      </c>
      <c r="E5731" s="180"/>
    </row>
    <row r="5732" spans="1:5" x14ac:dyDescent="0.25">
      <c r="A5732" s="180" t="s">
        <v>9062</v>
      </c>
      <c r="B5732" s="181">
        <v>3404</v>
      </c>
      <c r="C5732" s="180" t="s">
        <v>9067</v>
      </c>
      <c r="D5732" s="180" t="s">
        <v>9063</v>
      </c>
      <c r="E5732" s="180"/>
    </row>
    <row r="5733" spans="1:5" x14ac:dyDescent="0.25">
      <c r="A5733" s="180" t="s">
        <v>9068</v>
      </c>
      <c r="B5733" s="181">
        <v>3405</v>
      </c>
      <c r="C5733" s="180" t="s">
        <v>9069</v>
      </c>
      <c r="D5733" s="180" t="s">
        <v>9070</v>
      </c>
      <c r="E5733" s="180"/>
    </row>
    <row r="5734" spans="1:5" x14ac:dyDescent="0.25">
      <c r="A5734" s="180" t="s">
        <v>9068</v>
      </c>
      <c r="B5734" s="181">
        <v>3405</v>
      </c>
      <c r="C5734" s="180" t="s">
        <v>9071</v>
      </c>
      <c r="D5734" s="180" t="s">
        <v>9070</v>
      </c>
      <c r="E5734" s="180"/>
    </row>
    <row r="5735" spans="1:5" x14ac:dyDescent="0.25">
      <c r="A5735" s="180" t="s">
        <v>9068</v>
      </c>
      <c r="B5735" s="181">
        <v>3405</v>
      </c>
      <c r="C5735" s="180" t="s">
        <v>9070</v>
      </c>
      <c r="D5735" s="180"/>
      <c r="E5735" s="180"/>
    </row>
    <row r="5736" spans="1:5" x14ac:dyDescent="0.25">
      <c r="A5736" s="180" t="s">
        <v>9068</v>
      </c>
      <c r="B5736" s="181">
        <v>3405</v>
      </c>
      <c r="C5736" s="180" t="s">
        <v>9072</v>
      </c>
      <c r="D5736" s="180" t="s">
        <v>9070</v>
      </c>
      <c r="E5736" s="180"/>
    </row>
    <row r="5737" spans="1:5" x14ac:dyDescent="0.25">
      <c r="A5737" s="180" t="s">
        <v>9073</v>
      </c>
      <c r="B5737" s="181">
        <v>3406</v>
      </c>
      <c r="C5737" s="180" t="s">
        <v>9074</v>
      </c>
      <c r="D5737" s="180" t="s">
        <v>9075</v>
      </c>
      <c r="E5737" s="180"/>
    </row>
    <row r="5738" spans="1:5" x14ac:dyDescent="0.25">
      <c r="A5738" s="180" t="s">
        <v>9073</v>
      </c>
      <c r="B5738" s="181">
        <v>3406</v>
      </c>
      <c r="C5738" s="180" t="s">
        <v>9076</v>
      </c>
      <c r="D5738" s="180" t="s">
        <v>9075</v>
      </c>
      <c r="E5738" s="180"/>
    </row>
    <row r="5739" spans="1:5" x14ac:dyDescent="0.25">
      <c r="A5739" s="180" t="s">
        <v>9073</v>
      </c>
      <c r="B5739" s="181">
        <v>3406</v>
      </c>
      <c r="C5739" s="180" t="s">
        <v>9075</v>
      </c>
      <c r="D5739" s="180"/>
      <c r="E5739" s="180"/>
    </row>
    <row r="5740" spans="1:5" x14ac:dyDescent="0.25">
      <c r="A5740" s="180" t="s">
        <v>9073</v>
      </c>
      <c r="B5740" s="181">
        <v>3406</v>
      </c>
      <c r="C5740" s="180" t="s">
        <v>9077</v>
      </c>
      <c r="D5740" s="180" t="s">
        <v>9075</v>
      </c>
      <c r="E5740" s="180"/>
    </row>
    <row r="5741" spans="1:5" x14ac:dyDescent="0.25">
      <c r="A5741" s="180" t="s">
        <v>9078</v>
      </c>
      <c r="B5741" s="181">
        <v>3407</v>
      </c>
      <c r="C5741" s="180" t="s">
        <v>9079</v>
      </c>
      <c r="D5741" s="180" t="s">
        <v>9080</v>
      </c>
      <c r="E5741" s="180"/>
    </row>
    <row r="5742" spans="1:5" x14ac:dyDescent="0.25">
      <c r="A5742" s="180" t="s">
        <v>9078</v>
      </c>
      <c r="B5742" s="181">
        <v>3407</v>
      </c>
      <c r="C5742" s="180" t="s">
        <v>9080</v>
      </c>
      <c r="D5742" s="180"/>
      <c r="E5742" s="180"/>
    </row>
    <row r="5743" spans="1:5" x14ac:dyDescent="0.25">
      <c r="A5743" s="180" t="s">
        <v>9078</v>
      </c>
      <c r="B5743" s="181">
        <v>3407</v>
      </c>
      <c r="C5743" s="180" t="s">
        <v>9081</v>
      </c>
      <c r="D5743" s="180" t="s">
        <v>9080</v>
      </c>
      <c r="E5743" s="180"/>
    </row>
    <row r="5744" spans="1:5" x14ac:dyDescent="0.25">
      <c r="A5744" s="180" t="s">
        <v>9078</v>
      </c>
      <c r="B5744" s="181">
        <v>3407</v>
      </c>
      <c r="C5744" s="180" t="s">
        <v>9082</v>
      </c>
      <c r="D5744" s="180" t="s">
        <v>9080</v>
      </c>
      <c r="E5744" s="180"/>
    </row>
    <row r="5745" spans="1:5" x14ac:dyDescent="0.25">
      <c r="A5745" s="180" t="s">
        <v>9083</v>
      </c>
      <c r="B5745" s="181">
        <v>3408</v>
      </c>
      <c r="C5745" s="180" t="s">
        <v>9084</v>
      </c>
      <c r="D5745" s="180" t="s">
        <v>9085</v>
      </c>
      <c r="E5745" s="180"/>
    </row>
    <row r="5746" spans="1:5" x14ac:dyDescent="0.25">
      <c r="A5746" s="180" t="s">
        <v>9083</v>
      </c>
      <c r="B5746" s="181">
        <v>3408</v>
      </c>
      <c r="C5746" s="180" t="s">
        <v>9086</v>
      </c>
      <c r="D5746" s="180" t="s">
        <v>9085</v>
      </c>
      <c r="E5746" s="180"/>
    </row>
    <row r="5747" spans="1:5" x14ac:dyDescent="0.25">
      <c r="A5747" s="180" t="s">
        <v>9083</v>
      </c>
      <c r="B5747" s="181">
        <v>3408</v>
      </c>
      <c r="C5747" s="180" t="s">
        <v>9085</v>
      </c>
      <c r="D5747" s="180"/>
      <c r="E5747" s="180"/>
    </row>
    <row r="5748" spans="1:5" x14ac:dyDescent="0.25">
      <c r="A5748" s="180" t="s">
        <v>9083</v>
      </c>
      <c r="B5748" s="181">
        <v>3408</v>
      </c>
      <c r="C5748" s="180" t="s">
        <v>9087</v>
      </c>
      <c r="D5748" s="180" t="s">
        <v>9085</v>
      </c>
      <c r="E5748" s="180"/>
    </row>
    <row r="5749" spans="1:5" x14ac:dyDescent="0.25">
      <c r="A5749" s="180" t="s">
        <v>9083</v>
      </c>
      <c r="B5749" s="181">
        <v>3408</v>
      </c>
      <c r="C5749" s="180" t="s">
        <v>9088</v>
      </c>
      <c r="D5749" s="180" t="s">
        <v>9085</v>
      </c>
      <c r="E5749" s="180"/>
    </row>
    <row r="5750" spans="1:5" x14ac:dyDescent="0.25">
      <c r="A5750" s="180" t="s">
        <v>9089</v>
      </c>
      <c r="B5750" s="181">
        <v>3409</v>
      </c>
      <c r="C5750" s="180" t="s">
        <v>9090</v>
      </c>
      <c r="D5750" s="180" t="s">
        <v>9091</v>
      </c>
      <c r="E5750" s="180"/>
    </row>
    <row r="5751" spans="1:5" x14ac:dyDescent="0.25">
      <c r="A5751" s="180" t="s">
        <v>9089</v>
      </c>
      <c r="B5751" s="181">
        <v>3409</v>
      </c>
      <c r="C5751" s="180" t="s">
        <v>9091</v>
      </c>
      <c r="D5751" s="180"/>
      <c r="E5751" s="180"/>
    </row>
    <row r="5752" spans="1:5" x14ac:dyDescent="0.25">
      <c r="A5752" s="180" t="s">
        <v>9092</v>
      </c>
      <c r="B5752" s="181">
        <v>3410</v>
      </c>
      <c r="C5752" s="180" t="s">
        <v>9093</v>
      </c>
      <c r="D5752" s="180" t="s">
        <v>9094</v>
      </c>
      <c r="E5752" s="180"/>
    </row>
    <row r="5753" spans="1:5" x14ac:dyDescent="0.25">
      <c r="A5753" s="180" t="s">
        <v>9092</v>
      </c>
      <c r="B5753" s="181">
        <v>3410</v>
      </c>
      <c r="C5753" s="180" t="s">
        <v>9094</v>
      </c>
      <c r="D5753" s="180"/>
      <c r="E5753" s="180"/>
    </row>
    <row r="5754" spans="1:5" x14ac:dyDescent="0.25">
      <c r="A5754" s="180" t="s">
        <v>9092</v>
      </c>
      <c r="B5754" s="181">
        <v>3410</v>
      </c>
      <c r="C5754" s="180" t="s">
        <v>9095</v>
      </c>
      <c r="D5754" s="180" t="s">
        <v>9094</v>
      </c>
      <c r="E5754" s="180"/>
    </row>
    <row r="5755" spans="1:5" x14ac:dyDescent="0.25">
      <c r="A5755" s="180" t="s">
        <v>9092</v>
      </c>
      <c r="B5755" s="181">
        <v>3410</v>
      </c>
      <c r="C5755" s="180" t="s">
        <v>9096</v>
      </c>
      <c r="D5755" s="180" t="s">
        <v>9094</v>
      </c>
      <c r="E5755" s="180"/>
    </row>
    <row r="5756" spans="1:5" x14ac:dyDescent="0.25">
      <c r="A5756" s="180" t="s">
        <v>9092</v>
      </c>
      <c r="B5756" s="181">
        <v>3410</v>
      </c>
      <c r="C5756" s="180" t="s">
        <v>9097</v>
      </c>
      <c r="D5756" s="180" t="s">
        <v>9094</v>
      </c>
      <c r="E5756" s="180"/>
    </row>
    <row r="5757" spans="1:5" x14ac:dyDescent="0.25">
      <c r="A5757" s="180" t="s">
        <v>9098</v>
      </c>
      <c r="B5757" s="181">
        <v>3411</v>
      </c>
      <c r="C5757" s="180" t="s">
        <v>9099</v>
      </c>
      <c r="D5757" s="180"/>
      <c r="E5757" s="180"/>
    </row>
    <row r="5758" spans="1:5" x14ac:dyDescent="0.25">
      <c r="A5758" s="180" t="s">
        <v>9098</v>
      </c>
      <c r="B5758" s="181">
        <v>3411</v>
      </c>
      <c r="C5758" s="180" t="s">
        <v>9100</v>
      </c>
      <c r="D5758" s="180" t="s">
        <v>9099</v>
      </c>
      <c r="E5758" s="180"/>
    </row>
    <row r="5759" spans="1:5" x14ac:dyDescent="0.25">
      <c r="A5759" s="180" t="s">
        <v>9098</v>
      </c>
      <c r="B5759" s="181">
        <v>3411</v>
      </c>
      <c r="C5759" s="180" t="s">
        <v>9101</v>
      </c>
      <c r="D5759" s="180" t="s">
        <v>9099</v>
      </c>
      <c r="E5759" s="180"/>
    </row>
    <row r="5760" spans="1:5" x14ac:dyDescent="0.25">
      <c r="A5760" s="180" t="s">
        <v>9098</v>
      </c>
      <c r="B5760" s="181">
        <v>3411</v>
      </c>
      <c r="C5760" s="180" t="s">
        <v>9102</v>
      </c>
      <c r="D5760" s="180" t="s">
        <v>9099</v>
      </c>
      <c r="E5760" s="180"/>
    </row>
    <row r="5761" spans="1:5" x14ac:dyDescent="0.25">
      <c r="A5761" s="180" t="s">
        <v>9098</v>
      </c>
      <c r="B5761" s="181">
        <v>3411</v>
      </c>
      <c r="C5761" s="180" t="s">
        <v>9103</v>
      </c>
      <c r="D5761" s="180" t="s">
        <v>9099</v>
      </c>
      <c r="E5761" s="180"/>
    </row>
    <row r="5762" spans="1:5" x14ac:dyDescent="0.25">
      <c r="A5762" s="180" t="s">
        <v>9104</v>
      </c>
      <c r="B5762" s="181">
        <v>3412</v>
      </c>
      <c r="C5762" s="180" t="s">
        <v>9105</v>
      </c>
      <c r="D5762" s="180" t="s">
        <v>9106</v>
      </c>
      <c r="E5762" s="180"/>
    </row>
    <row r="5763" spans="1:5" x14ac:dyDescent="0.25">
      <c r="A5763" s="180" t="s">
        <v>9104</v>
      </c>
      <c r="B5763" s="181">
        <v>3412</v>
      </c>
      <c r="C5763" s="180" t="s">
        <v>9107</v>
      </c>
      <c r="D5763" s="180" t="s">
        <v>9106</v>
      </c>
      <c r="E5763" s="180"/>
    </row>
    <row r="5764" spans="1:5" x14ac:dyDescent="0.25">
      <c r="A5764" s="180" t="s">
        <v>9104</v>
      </c>
      <c r="B5764" s="181">
        <v>3412</v>
      </c>
      <c r="C5764" s="180" t="s">
        <v>9108</v>
      </c>
      <c r="D5764" s="180" t="s">
        <v>9106</v>
      </c>
      <c r="E5764" s="180"/>
    </row>
    <row r="5765" spans="1:5" x14ac:dyDescent="0.25">
      <c r="A5765" s="180" t="s">
        <v>9104</v>
      </c>
      <c r="B5765" s="181">
        <v>3412</v>
      </c>
      <c r="C5765" s="180" t="s">
        <v>9106</v>
      </c>
      <c r="D5765" s="180"/>
      <c r="E5765" s="180"/>
    </row>
    <row r="5766" spans="1:5" x14ac:dyDescent="0.25">
      <c r="A5766" s="180" t="s">
        <v>9109</v>
      </c>
      <c r="B5766" s="181">
        <v>3413</v>
      </c>
      <c r="C5766" s="180" t="s">
        <v>9110</v>
      </c>
      <c r="D5766" s="180"/>
      <c r="E5766" s="180"/>
    </row>
    <row r="5767" spans="1:5" x14ac:dyDescent="0.25">
      <c r="A5767" s="180" t="s">
        <v>9109</v>
      </c>
      <c r="B5767" s="181">
        <v>3413</v>
      </c>
      <c r="C5767" s="180" t="s">
        <v>9111</v>
      </c>
      <c r="D5767" s="180" t="s">
        <v>9110</v>
      </c>
      <c r="E5767" s="180"/>
    </row>
    <row r="5768" spans="1:5" x14ac:dyDescent="0.25">
      <c r="A5768" s="180" t="s">
        <v>9109</v>
      </c>
      <c r="B5768" s="181">
        <v>3413</v>
      </c>
      <c r="C5768" s="180" t="s">
        <v>9112</v>
      </c>
      <c r="D5768" s="180" t="s">
        <v>9110</v>
      </c>
      <c r="E5768" s="180"/>
    </row>
    <row r="5769" spans="1:5" x14ac:dyDescent="0.25">
      <c r="A5769" s="180" t="s">
        <v>9113</v>
      </c>
      <c r="B5769" s="181">
        <v>3414</v>
      </c>
      <c r="C5769" s="180" t="s">
        <v>9114</v>
      </c>
      <c r="D5769" s="180" t="s">
        <v>9115</v>
      </c>
      <c r="E5769" s="180"/>
    </row>
    <row r="5770" spans="1:5" x14ac:dyDescent="0.25">
      <c r="A5770" s="180" t="s">
        <v>9113</v>
      </c>
      <c r="B5770" s="181">
        <v>3414</v>
      </c>
      <c r="C5770" s="180" t="s">
        <v>9116</v>
      </c>
      <c r="D5770" s="180" t="s">
        <v>9115</v>
      </c>
      <c r="E5770" s="180"/>
    </row>
    <row r="5771" spans="1:5" x14ac:dyDescent="0.25">
      <c r="A5771" s="180" t="s">
        <v>9113</v>
      </c>
      <c r="B5771" s="181">
        <v>3414</v>
      </c>
      <c r="C5771" s="180" t="s">
        <v>9115</v>
      </c>
      <c r="D5771" s="180"/>
      <c r="E5771" s="180"/>
    </row>
    <row r="5772" spans="1:5" x14ac:dyDescent="0.25">
      <c r="A5772" s="180" t="s">
        <v>9113</v>
      </c>
      <c r="B5772" s="181">
        <v>3414</v>
      </c>
      <c r="C5772" s="180" t="s">
        <v>9117</v>
      </c>
      <c r="D5772" s="180" t="s">
        <v>9115</v>
      </c>
      <c r="E5772" s="180"/>
    </row>
    <row r="5773" spans="1:5" x14ac:dyDescent="0.25">
      <c r="A5773" s="180" t="s">
        <v>9118</v>
      </c>
      <c r="B5773" s="181">
        <v>3415</v>
      </c>
      <c r="C5773" s="180" t="s">
        <v>9119</v>
      </c>
      <c r="D5773" s="180" t="s">
        <v>9120</v>
      </c>
      <c r="E5773" s="180"/>
    </row>
    <row r="5774" spans="1:5" x14ac:dyDescent="0.25">
      <c r="A5774" s="180" t="s">
        <v>9118</v>
      </c>
      <c r="B5774" s="181">
        <v>3415</v>
      </c>
      <c r="C5774" s="180" t="s">
        <v>9121</v>
      </c>
      <c r="D5774" s="180" t="s">
        <v>9120</v>
      </c>
      <c r="E5774" s="180"/>
    </row>
    <row r="5775" spans="1:5" x14ac:dyDescent="0.25">
      <c r="A5775" s="180" t="s">
        <v>9118</v>
      </c>
      <c r="B5775" s="181">
        <v>3415</v>
      </c>
      <c r="C5775" s="180" t="s">
        <v>9122</v>
      </c>
      <c r="D5775" s="180" t="s">
        <v>9120</v>
      </c>
      <c r="E5775" s="180"/>
    </row>
    <row r="5776" spans="1:5" x14ac:dyDescent="0.25">
      <c r="A5776" s="180" t="s">
        <v>9118</v>
      </c>
      <c r="B5776" s="181">
        <v>3415</v>
      </c>
      <c r="C5776" s="180" t="s">
        <v>9123</v>
      </c>
      <c r="D5776" s="180" t="s">
        <v>9120</v>
      </c>
      <c r="E5776" s="180"/>
    </row>
    <row r="5777" spans="1:5" x14ac:dyDescent="0.25">
      <c r="A5777" s="180" t="s">
        <v>9118</v>
      </c>
      <c r="B5777" s="181">
        <v>3415</v>
      </c>
      <c r="C5777" s="180" t="s">
        <v>9120</v>
      </c>
      <c r="D5777" s="180"/>
      <c r="E5777" s="180"/>
    </row>
    <row r="5778" spans="1:5" x14ac:dyDescent="0.25">
      <c r="A5778" s="180" t="s">
        <v>9118</v>
      </c>
      <c r="B5778" s="181">
        <v>3415</v>
      </c>
      <c r="C5778" s="180" t="s">
        <v>9124</v>
      </c>
      <c r="D5778" s="180" t="s">
        <v>9120</v>
      </c>
      <c r="E5778" s="180"/>
    </row>
    <row r="5779" spans="1:5" x14ac:dyDescent="0.25">
      <c r="A5779" s="180" t="s">
        <v>9118</v>
      </c>
      <c r="B5779" s="181">
        <v>3415</v>
      </c>
      <c r="C5779" s="180" t="s">
        <v>9125</v>
      </c>
      <c r="D5779" s="180" t="s">
        <v>9120</v>
      </c>
      <c r="E5779" s="180"/>
    </row>
    <row r="5780" spans="1:5" x14ac:dyDescent="0.25">
      <c r="A5780" s="180" t="s">
        <v>9126</v>
      </c>
      <c r="B5780" s="181">
        <v>3416</v>
      </c>
      <c r="C5780" s="180" t="s">
        <v>9127</v>
      </c>
      <c r="D5780" s="180"/>
      <c r="E5780" s="180"/>
    </row>
    <row r="5781" spans="1:5" x14ac:dyDescent="0.25">
      <c r="A5781" s="180" t="s">
        <v>9128</v>
      </c>
      <c r="B5781" s="181">
        <v>3417</v>
      </c>
      <c r="C5781" s="180" t="s">
        <v>9129</v>
      </c>
      <c r="D5781" s="180" t="s">
        <v>9130</v>
      </c>
      <c r="E5781" s="180"/>
    </row>
    <row r="5782" spans="1:5" x14ac:dyDescent="0.25">
      <c r="A5782" s="180" t="s">
        <v>9128</v>
      </c>
      <c r="B5782" s="181">
        <v>3417</v>
      </c>
      <c r="C5782" s="180" t="s">
        <v>9131</v>
      </c>
      <c r="D5782" s="180" t="s">
        <v>9130</v>
      </c>
      <c r="E5782" s="180"/>
    </row>
    <row r="5783" spans="1:5" x14ac:dyDescent="0.25">
      <c r="A5783" s="180" t="s">
        <v>9128</v>
      </c>
      <c r="B5783" s="181">
        <v>3417</v>
      </c>
      <c r="C5783" s="180" t="s">
        <v>9130</v>
      </c>
      <c r="D5783" s="180"/>
      <c r="E5783" s="180"/>
    </row>
    <row r="5784" spans="1:5" x14ac:dyDescent="0.25">
      <c r="A5784" s="180" t="s">
        <v>9132</v>
      </c>
      <c r="B5784" s="181">
        <v>3418</v>
      </c>
      <c r="C5784" s="180" t="s">
        <v>9133</v>
      </c>
      <c r="D5784" s="180" t="s">
        <v>9134</v>
      </c>
      <c r="E5784" s="180"/>
    </row>
    <row r="5785" spans="1:5" x14ac:dyDescent="0.25">
      <c r="A5785" s="180" t="s">
        <v>9132</v>
      </c>
      <c r="B5785" s="181">
        <v>3418</v>
      </c>
      <c r="C5785" s="180" t="s">
        <v>9135</v>
      </c>
      <c r="D5785" s="180" t="s">
        <v>9134</v>
      </c>
      <c r="E5785" s="180"/>
    </row>
    <row r="5786" spans="1:5" x14ac:dyDescent="0.25">
      <c r="A5786" s="180" t="s">
        <v>9132</v>
      </c>
      <c r="B5786" s="181">
        <v>3418</v>
      </c>
      <c r="C5786" s="180" t="s">
        <v>9136</v>
      </c>
      <c r="D5786" s="180" t="s">
        <v>9134</v>
      </c>
      <c r="E5786" s="180"/>
    </row>
    <row r="5787" spans="1:5" x14ac:dyDescent="0.25">
      <c r="A5787" s="180" t="s">
        <v>9132</v>
      </c>
      <c r="B5787" s="181">
        <v>3418</v>
      </c>
      <c r="C5787" s="180" t="s">
        <v>9134</v>
      </c>
      <c r="D5787" s="180"/>
      <c r="E5787" s="180"/>
    </row>
    <row r="5788" spans="1:5" x14ac:dyDescent="0.25">
      <c r="A5788" s="180" t="s">
        <v>9137</v>
      </c>
      <c r="B5788" s="181">
        <v>3419</v>
      </c>
      <c r="C5788" s="180" t="s">
        <v>9138</v>
      </c>
      <c r="D5788" s="180" t="s">
        <v>9139</v>
      </c>
      <c r="E5788" s="180"/>
    </row>
    <row r="5789" spans="1:5" x14ac:dyDescent="0.25">
      <c r="A5789" s="180" t="s">
        <v>9137</v>
      </c>
      <c r="B5789" s="181">
        <v>3419</v>
      </c>
      <c r="C5789" s="180" t="s">
        <v>9140</v>
      </c>
      <c r="D5789" s="180" t="s">
        <v>9139</v>
      </c>
      <c r="E5789" s="180"/>
    </row>
    <row r="5790" spans="1:5" x14ac:dyDescent="0.25">
      <c r="A5790" s="180" t="s">
        <v>9137</v>
      </c>
      <c r="B5790" s="181">
        <v>3419</v>
      </c>
      <c r="C5790" s="180" t="s">
        <v>9139</v>
      </c>
      <c r="D5790" s="180"/>
      <c r="E5790" s="180"/>
    </row>
    <row r="5791" spans="1:5" x14ac:dyDescent="0.25">
      <c r="A5791" s="180" t="s">
        <v>9141</v>
      </c>
      <c r="B5791" s="181">
        <v>3420</v>
      </c>
      <c r="C5791" s="180" t="s">
        <v>9142</v>
      </c>
      <c r="D5791" s="180" t="s">
        <v>9143</v>
      </c>
      <c r="E5791" s="180"/>
    </row>
    <row r="5792" spans="1:5" x14ac:dyDescent="0.25">
      <c r="A5792" s="180" t="s">
        <v>9141</v>
      </c>
      <c r="B5792" s="181">
        <v>3420</v>
      </c>
      <c r="C5792" s="180" t="s">
        <v>9144</v>
      </c>
      <c r="D5792" s="180" t="s">
        <v>9143</v>
      </c>
      <c r="E5792" s="180"/>
    </row>
    <row r="5793" spans="1:5" x14ac:dyDescent="0.25">
      <c r="A5793" s="180" t="s">
        <v>9141</v>
      </c>
      <c r="B5793" s="181">
        <v>3420</v>
      </c>
      <c r="C5793" s="180" t="s">
        <v>9145</v>
      </c>
      <c r="D5793" s="180" t="s">
        <v>9143</v>
      </c>
      <c r="E5793" s="180"/>
    </row>
    <row r="5794" spans="1:5" x14ac:dyDescent="0.25">
      <c r="A5794" s="180" t="s">
        <v>9141</v>
      </c>
      <c r="B5794" s="181">
        <v>3420</v>
      </c>
      <c r="C5794" s="180" t="s">
        <v>9146</v>
      </c>
      <c r="D5794" s="180" t="s">
        <v>9143</v>
      </c>
      <c r="E5794" s="180"/>
    </row>
    <row r="5795" spans="1:5" x14ac:dyDescent="0.25">
      <c r="A5795" s="180" t="s">
        <v>9141</v>
      </c>
      <c r="B5795" s="181">
        <v>3420</v>
      </c>
      <c r="C5795" s="180" t="s">
        <v>9143</v>
      </c>
      <c r="D5795" s="180"/>
      <c r="E5795" s="180"/>
    </row>
    <row r="5796" spans="1:5" x14ac:dyDescent="0.25">
      <c r="A5796" s="180" t="s">
        <v>9147</v>
      </c>
      <c r="B5796" s="181">
        <v>3421</v>
      </c>
      <c r="C5796" s="180" t="s">
        <v>9148</v>
      </c>
      <c r="D5796" s="180" t="s">
        <v>9149</v>
      </c>
      <c r="E5796" s="180"/>
    </row>
    <row r="5797" spans="1:5" x14ac:dyDescent="0.25">
      <c r="A5797" s="180" t="s">
        <v>9147</v>
      </c>
      <c r="B5797" s="181">
        <v>3421</v>
      </c>
      <c r="C5797" s="180" t="s">
        <v>9149</v>
      </c>
      <c r="D5797" s="180"/>
      <c r="E5797" s="180"/>
    </row>
    <row r="5798" spans="1:5" x14ac:dyDescent="0.25">
      <c r="A5798" s="180" t="s">
        <v>9150</v>
      </c>
      <c r="B5798" s="181">
        <v>3422</v>
      </c>
      <c r="C5798" s="180" t="s">
        <v>9151</v>
      </c>
      <c r="D5798" s="180"/>
      <c r="E5798" s="180"/>
    </row>
    <row r="5799" spans="1:5" x14ac:dyDescent="0.25">
      <c r="A5799" s="180" t="s">
        <v>9152</v>
      </c>
      <c r="B5799" s="181">
        <v>3423</v>
      </c>
      <c r="C5799" s="180" t="s">
        <v>9153</v>
      </c>
      <c r="D5799" s="180"/>
      <c r="E5799" s="180"/>
    </row>
    <row r="5800" spans="1:5" x14ac:dyDescent="0.25">
      <c r="A5800" s="180" t="s">
        <v>9152</v>
      </c>
      <c r="B5800" s="181">
        <v>3423</v>
      </c>
      <c r="C5800" s="180" t="s">
        <v>9154</v>
      </c>
      <c r="D5800" s="180" t="s">
        <v>9153</v>
      </c>
      <c r="E5800" s="180"/>
    </row>
    <row r="5801" spans="1:5" x14ac:dyDescent="0.25">
      <c r="A5801" s="180" t="s">
        <v>9155</v>
      </c>
      <c r="B5801" s="181">
        <v>3424</v>
      </c>
      <c r="C5801" s="180" t="s">
        <v>9156</v>
      </c>
      <c r="D5801" s="180" t="s">
        <v>9157</v>
      </c>
      <c r="E5801" s="180"/>
    </row>
    <row r="5802" spans="1:5" x14ac:dyDescent="0.25">
      <c r="A5802" s="180" t="s">
        <v>9155</v>
      </c>
      <c r="B5802" s="181">
        <v>3424</v>
      </c>
      <c r="C5802" s="180" t="s">
        <v>9157</v>
      </c>
      <c r="D5802" s="180"/>
      <c r="E5802" s="180"/>
    </row>
    <row r="5803" spans="1:5" x14ac:dyDescent="0.25">
      <c r="A5803" s="180" t="s">
        <v>9155</v>
      </c>
      <c r="B5803" s="181">
        <v>3424</v>
      </c>
      <c r="C5803" s="180" t="s">
        <v>9158</v>
      </c>
      <c r="D5803" s="180" t="s">
        <v>9157</v>
      </c>
      <c r="E5803" s="180"/>
    </row>
    <row r="5804" spans="1:5" x14ac:dyDescent="0.25">
      <c r="A5804" s="180" t="s">
        <v>9155</v>
      </c>
      <c r="B5804" s="181">
        <v>3424</v>
      </c>
      <c r="C5804" s="180" t="s">
        <v>9159</v>
      </c>
      <c r="D5804" s="180" t="s">
        <v>9157</v>
      </c>
      <c r="E5804" s="180"/>
    </row>
    <row r="5805" spans="1:5" x14ac:dyDescent="0.25">
      <c r="A5805" s="180" t="s">
        <v>9155</v>
      </c>
      <c r="B5805" s="181">
        <v>3424</v>
      </c>
      <c r="C5805" s="180" t="s">
        <v>9160</v>
      </c>
      <c r="D5805" s="180" t="s">
        <v>9157</v>
      </c>
      <c r="E5805" s="180"/>
    </row>
    <row r="5806" spans="1:5" x14ac:dyDescent="0.25">
      <c r="A5806" s="180" t="s">
        <v>9155</v>
      </c>
      <c r="B5806" s="181">
        <v>3424</v>
      </c>
      <c r="C5806" s="180" t="s">
        <v>9161</v>
      </c>
      <c r="D5806" s="180" t="s">
        <v>9157</v>
      </c>
      <c r="E5806" s="180"/>
    </row>
    <row r="5807" spans="1:5" x14ac:dyDescent="0.25">
      <c r="A5807" s="180" t="s">
        <v>9155</v>
      </c>
      <c r="B5807" s="181">
        <v>3424</v>
      </c>
      <c r="C5807" s="180" t="s">
        <v>9162</v>
      </c>
      <c r="D5807" s="180" t="s">
        <v>9157</v>
      </c>
      <c r="E5807" s="180"/>
    </row>
    <row r="5808" spans="1:5" x14ac:dyDescent="0.25">
      <c r="A5808" s="180" t="s">
        <v>9163</v>
      </c>
      <c r="B5808" s="181">
        <v>3425</v>
      </c>
      <c r="C5808" s="180" t="s">
        <v>9164</v>
      </c>
      <c r="D5808" s="180" t="s">
        <v>9165</v>
      </c>
      <c r="E5808" s="180"/>
    </row>
    <row r="5809" spans="1:5" x14ac:dyDescent="0.25">
      <c r="A5809" s="180" t="s">
        <v>9163</v>
      </c>
      <c r="B5809" s="181">
        <v>3425</v>
      </c>
      <c r="C5809" s="180" t="s">
        <v>9166</v>
      </c>
      <c r="D5809" s="180" t="s">
        <v>9165</v>
      </c>
      <c r="E5809" s="180"/>
    </row>
    <row r="5810" spans="1:5" x14ac:dyDescent="0.25">
      <c r="A5810" s="180" t="s">
        <v>9163</v>
      </c>
      <c r="B5810" s="181">
        <v>3425</v>
      </c>
      <c r="C5810" s="180" t="s">
        <v>9167</v>
      </c>
      <c r="D5810" s="180" t="s">
        <v>9165</v>
      </c>
      <c r="E5810" s="180"/>
    </row>
    <row r="5811" spans="1:5" x14ac:dyDescent="0.25">
      <c r="A5811" s="180" t="s">
        <v>9163</v>
      </c>
      <c r="B5811" s="181">
        <v>3425</v>
      </c>
      <c r="C5811" s="180" t="s">
        <v>9165</v>
      </c>
      <c r="D5811" s="180"/>
      <c r="E5811" s="180"/>
    </row>
    <row r="5812" spans="1:5" x14ac:dyDescent="0.25">
      <c r="A5812" s="180" t="s">
        <v>9163</v>
      </c>
      <c r="B5812" s="181">
        <v>3425</v>
      </c>
      <c r="C5812" s="180" t="s">
        <v>9168</v>
      </c>
      <c r="D5812" s="180" t="s">
        <v>9165</v>
      </c>
      <c r="E5812" s="180"/>
    </row>
    <row r="5813" spans="1:5" x14ac:dyDescent="0.25">
      <c r="A5813" s="180" t="s">
        <v>9169</v>
      </c>
      <c r="B5813" s="181">
        <v>3426</v>
      </c>
      <c r="C5813" s="180" t="s">
        <v>9170</v>
      </c>
      <c r="D5813" s="180" t="s">
        <v>9171</v>
      </c>
      <c r="E5813" s="180"/>
    </row>
    <row r="5814" spans="1:5" x14ac:dyDescent="0.25">
      <c r="A5814" s="180" t="s">
        <v>9169</v>
      </c>
      <c r="B5814" s="181">
        <v>3426</v>
      </c>
      <c r="C5814" s="180" t="s">
        <v>9171</v>
      </c>
      <c r="D5814" s="180"/>
      <c r="E5814" s="180"/>
    </row>
    <row r="5815" spans="1:5" x14ac:dyDescent="0.25">
      <c r="A5815" s="180" t="s">
        <v>9169</v>
      </c>
      <c r="B5815" s="181">
        <v>3426</v>
      </c>
      <c r="C5815" s="180" t="s">
        <v>9172</v>
      </c>
      <c r="D5815" s="180" t="s">
        <v>9171</v>
      </c>
      <c r="E5815" s="180"/>
    </row>
    <row r="5816" spans="1:5" x14ac:dyDescent="0.25">
      <c r="A5816" s="180" t="s">
        <v>9169</v>
      </c>
      <c r="B5816" s="181">
        <v>3426</v>
      </c>
      <c r="C5816" s="180" t="s">
        <v>9173</v>
      </c>
      <c r="D5816" s="180" t="s">
        <v>9171</v>
      </c>
      <c r="E5816" s="180"/>
    </row>
    <row r="5817" spans="1:5" x14ac:dyDescent="0.25">
      <c r="A5817" s="180" t="s">
        <v>9169</v>
      </c>
      <c r="B5817" s="181">
        <v>3426</v>
      </c>
      <c r="C5817" s="180" t="s">
        <v>9174</v>
      </c>
      <c r="D5817" s="180" t="s">
        <v>9171</v>
      </c>
      <c r="E5817" s="180"/>
    </row>
    <row r="5818" spans="1:5" x14ac:dyDescent="0.25">
      <c r="A5818" s="180" t="s">
        <v>9175</v>
      </c>
      <c r="B5818" s="181">
        <v>3427</v>
      </c>
      <c r="C5818" s="180" t="s">
        <v>9176</v>
      </c>
      <c r="D5818" s="180" t="s">
        <v>9177</v>
      </c>
      <c r="E5818" s="180"/>
    </row>
    <row r="5819" spans="1:5" x14ac:dyDescent="0.25">
      <c r="A5819" s="180" t="s">
        <v>9175</v>
      </c>
      <c r="B5819" s="181">
        <v>3427</v>
      </c>
      <c r="C5819" s="180" t="s">
        <v>9177</v>
      </c>
      <c r="D5819" s="180"/>
      <c r="E5819" s="180"/>
    </row>
    <row r="5820" spans="1:5" x14ac:dyDescent="0.25">
      <c r="A5820" s="180" t="s">
        <v>9175</v>
      </c>
      <c r="B5820" s="181">
        <v>3427</v>
      </c>
      <c r="C5820" s="180" t="s">
        <v>9178</v>
      </c>
      <c r="D5820" s="180" t="s">
        <v>9177</v>
      </c>
      <c r="E5820" s="180"/>
    </row>
    <row r="5821" spans="1:5" x14ac:dyDescent="0.25">
      <c r="A5821" s="180" t="s">
        <v>9175</v>
      </c>
      <c r="B5821" s="181">
        <v>3427</v>
      </c>
      <c r="C5821" s="180" t="s">
        <v>9179</v>
      </c>
      <c r="D5821" s="180" t="s">
        <v>9177</v>
      </c>
      <c r="E5821" s="180"/>
    </row>
    <row r="5822" spans="1:5" x14ac:dyDescent="0.25">
      <c r="A5822" s="180" t="s">
        <v>9180</v>
      </c>
      <c r="B5822" s="181">
        <v>3428</v>
      </c>
      <c r="C5822" s="180" t="s">
        <v>9181</v>
      </c>
      <c r="D5822" s="180" t="s">
        <v>9182</v>
      </c>
      <c r="E5822" s="180"/>
    </row>
    <row r="5823" spans="1:5" x14ac:dyDescent="0.25">
      <c r="A5823" s="180" t="s">
        <v>9180</v>
      </c>
      <c r="B5823" s="181">
        <v>3428</v>
      </c>
      <c r="C5823" s="180" t="s">
        <v>9183</v>
      </c>
      <c r="D5823" s="180" t="s">
        <v>9182</v>
      </c>
      <c r="E5823" s="180"/>
    </row>
    <row r="5824" spans="1:5" x14ac:dyDescent="0.25">
      <c r="A5824" s="180" t="s">
        <v>9180</v>
      </c>
      <c r="B5824" s="181">
        <v>3428</v>
      </c>
      <c r="C5824" s="180" t="s">
        <v>9184</v>
      </c>
      <c r="D5824" s="180" t="s">
        <v>9182</v>
      </c>
      <c r="E5824" s="180"/>
    </row>
    <row r="5825" spans="1:5" x14ac:dyDescent="0.25">
      <c r="A5825" s="180" t="s">
        <v>9180</v>
      </c>
      <c r="B5825" s="181">
        <v>3428</v>
      </c>
      <c r="C5825" s="180" t="s">
        <v>9182</v>
      </c>
      <c r="D5825" s="180"/>
      <c r="E5825" s="180"/>
    </row>
    <row r="5826" spans="1:5" x14ac:dyDescent="0.25">
      <c r="A5826" s="180" t="s">
        <v>9185</v>
      </c>
      <c r="B5826" s="181">
        <v>3429</v>
      </c>
      <c r="C5826" s="180" t="s">
        <v>9186</v>
      </c>
      <c r="D5826" s="180" t="s">
        <v>9187</v>
      </c>
      <c r="E5826" s="180"/>
    </row>
    <row r="5827" spans="1:5" x14ac:dyDescent="0.25">
      <c r="A5827" s="180" t="s">
        <v>9185</v>
      </c>
      <c r="B5827" s="181">
        <v>3429</v>
      </c>
      <c r="C5827" s="180" t="s">
        <v>9187</v>
      </c>
      <c r="D5827" s="180"/>
      <c r="E5827" s="180"/>
    </row>
    <row r="5828" spans="1:5" x14ac:dyDescent="0.25">
      <c r="A5828" s="180" t="s">
        <v>9185</v>
      </c>
      <c r="B5828" s="181">
        <v>3429</v>
      </c>
      <c r="C5828" s="180" t="s">
        <v>9188</v>
      </c>
      <c r="D5828" s="180" t="s">
        <v>9187</v>
      </c>
      <c r="E5828" s="180"/>
    </row>
    <row r="5829" spans="1:5" x14ac:dyDescent="0.25">
      <c r="A5829" s="180" t="s">
        <v>9185</v>
      </c>
      <c r="B5829" s="181">
        <v>3429</v>
      </c>
      <c r="C5829" s="180" t="s">
        <v>9189</v>
      </c>
      <c r="D5829" s="180" t="s">
        <v>9187</v>
      </c>
      <c r="E5829" s="180"/>
    </row>
    <row r="5830" spans="1:5" x14ac:dyDescent="0.25">
      <c r="A5830" s="180" t="s">
        <v>9185</v>
      </c>
      <c r="B5830" s="181">
        <v>3429</v>
      </c>
      <c r="C5830" s="180" t="s">
        <v>9190</v>
      </c>
      <c r="D5830" s="180" t="s">
        <v>9187</v>
      </c>
      <c r="E5830" s="180"/>
    </row>
    <row r="5831" spans="1:5" x14ac:dyDescent="0.25">
      <c r="A5831" s="180" t="s">
        <v>9191</v>
      </c>
      <c r="B5831" s="181">
        <v>3430</v>
      </c>
      <c r="C5831" s="180" t="s">
        <v>9192</v>
      </c>
      <c r="D5831" s="180"/>
      <c r="E5831" s="180"/>
    </row>
    <row r="5832" spans="1:5" x14ac:dyDescent="0.25">
      <c r="A5832" s="180" t="s">
        <v>9193</v>
      </c>
      <c r="B5832" s="181">
        <v>3432</v>
      </c>
      <c r="C5832" s="180" t="s">
        <v>9194</v>
      </c>
      <c r="D5832" s="180" t="s">
        <v>9195</v>
      </c>
      <c r="E5832" s="180"/>
    </row>
    <row r="5833" spans="1:5" x14ac:dyDescent="0.25">
      <c r="A5833" s="180" t="s">
        <v>9193</v>
      </c>
      <c r="B5833" s="181">
        <v>3432</v>
      </c>
      <c r="C5833" s="180" t="s">
        <v>9195</v>
      </c>
      <c r="D5833" s="180"/>
      <c r="E5833" s="180"/>
    </row>
    <row r="5834" spans="1:5" x14ac:dyDescent="0.25">
      <c r="A5834" s="180" t="s">
        <v>9193</v>
      </c>
      <c r="B5834" s="181">
        <v>3432</v>
      </c>
      <c r="C5834" s="180" t="s">
        <v>9196</v>
      </c>
      <c r="D5834" s="180" t="s">
        <v>9195</v>
      </c>
      <c r="E5834" s="180"/>
    </row>
    <row r="5835" spans="1:5" x14ac:dyDescent="0.25">
      <c r="A5835" s="180" t="s">
        <v>9193</v>
      </c>
      <c r="B5835" s="181">
        <v>3432</v>
      </c>
      <c r="C5835" s="180" t="s">
        <v>9197</v>
      </c>
      <c r="D5835" s="180" t="s">
        <v>9195</v>
      </c>
      <c r="E5835" s="180"/>
    </row>
    <row r="5836" spans="1:5" x14ac:dyDescent="0.25">
      <c r="A5836" s="180" t="s">
        <v>9198</v>
      </c>
      <c r="B5836" s="181">
        <v>3433</v>
      </c>
      <c r="C5836" s="180" t="s">
        <v>9199</v>
      </c>
      <c r="D5836" s="180" t="s">
        <v>9200</v>
      </c>
      <c r="E5836" s="180"/>
    </row>
    <row r="5837" spans="1:5" x14ac:dyDescent="0.25">
      <c r="A5837" s="180" t="s">
        <v>9198</v>
      </c>
      <c r="B5837" s="181">
        <v>3433</v>
      </c>
      <c r="C5837" s="180" t="s">
        <v>9201</v>
      </c>
      <c r="D5837" s="180" t="s">
        <v>9200</v>
      </c>
      <c r="E5837" s="180"/>
    </row>
    <row r="5838" spans="1:5" x14ac:dyDescent="0.25">
      <c r="A5838" s="180" t="s">
        <v>9198</v>
      </c>
      <c r="B5838" s="181">
        <v>3433</v>
      </c>
      <c r="C5838" s="180" t="s">
        <v>9202</v>
      </c>
      <c r="D5838" s="180" t="s">
        <v>9200</v>
      </c>
      <c r="E5838" s="180"/>
    </row>
    <row r="5839" spans="1:5" x14ac:dyDescent="0.25">
      <c r="A5839" s="180" t="s">
        <v>9198</v>
      </c>
      <c r="B5839" s="181">
        <v>3433</v>
      </c>
      <c r="C5839" s="180" t="s">
        <v>9200</v>
      </c>
      <c r="D5839" s="180"/>
      <c r="E5839" s="180"/>
    </row>
    <row r="5840" spans="1:5" x14ac:dyDescent="0.25">
      <c r="A5840" s="180" t="s">
        <v>9198</v>
      </c>
      <c r="B5840" s="181">
        <v>3433</v>
      </c>
      <c r="C5840" s="180" t="s">
        <v>9203</v>
      </c>
      <c r="D5840" s="180" t="s">
        <v>9200</v>
      </c>
      <c r="E5840" s="180"/>
    </row>
    <row r="5841" spans="1:5" x14ac:dyDescent="0.25">
      <c r="A5841" s="180" t="s">
        <v>9204</v>
      </c>
      <c r="B5841" s="181">
        <v>3434</v>
      </c>
      <c r="C5841" s="180" t="s">
        <v>9205</v>
      </c>
      <c r="D5841" s="180" t="s">
        <v>9206</v>
      </c>
      <c r="E5841" s="180"/>
    </row>
    <row r="5842" spans="1:5" x14ac:dyDescent="0.25">
      <c r="A5842" s="180" t="s">
        <v>9204</v>
      </c>
      <c r="B5842" s="181">
        <v>3434</v>
      </c>
      <c r="C5842" s="180" t="s">
        <v>9207</v>
      </c>
      <c r="D5842" s="180" t="s">
        <v>9206</v>
      </c>
      <c r="E5842" s="180"/>
    </row>
    <row r="5843" spans="1:5" x14ac:dyDescent="0.25">
      <c r="A5843" s="180" t="s">
        <v>9204</v>
      </c>
      <c r="B5843" s="181">
        <v>3434</v>
      </c>
      <c r="C5843" s="180" t="s">
        <v>9206</v>
      </c>
      <c r="D5843" s="180"/>
      <c r="E5843" s="180"/>
    </row>
    <row r="5844" spans="1:5" x14ac:dyDescent="0.25">
      <c r="A5844" s="180" t="s">
        <v>9204</v>
      </c>
      <c r="B5844" s="181">
        <v>3434</v>
      </c>
      <c r="C5844" s="180" t="s">
        <v>9208</v>
      </c>
      <c r="D5844" s="180" t="s">
        <v>9206</v>
      </c>
      <c r="E5844" s="180"/>
    </row>
    <row r="5845" spans="1:5" x14ac:dyDescent="0.25">
      <c r="A5845" s="180" t="s">
        <v>9204</v>
      </c>
      <c r="B5845" s="181">
        <v>3434</v>
      </c>
      <c r="C5845" s="180" t="s">
        <v>9209</v>
      </c>
      <c r="D5845" s="180" t="s">
        <v>9206</v>
      </c>
      <c r="E5845" s="180"/>
    </row>
    <row r="5846" spans="1:5" x14ac:dyDescent="0.25">
      <c r="A5846" s="180" t="s">
        <v>9210</v>
      </c>
      <c r="B5846" s="181">
        <v>3435</v>
      </c>
      <c r="C5846" s="180" t="s">
        <v>9211</v>
      </c>
      <c r="D5846" s="180" t="s">
        <v>9212</v>
      </c>
      <c r="E5846" s="180"/>
    </row>
    <row r="5847" spans="1:5" x14ac:dyDescent="0.25">
      <c r="A5847" s="180" t="s">
        <v>9210</v>
      </c>
      <c r="B5847" s="181">
        <v>3435</v>
      </c>
      <c r="C5847" s="180" t="s">
        <v>9212</v>
      </c>
      <c r="D5847" s="180"/>
      <c r="E5847" s="180"/>
    </row>
    <row r="5848" spans="1:5" x14ac:dyDescent="0.25">
      <c r="A5848" s="180" t="s">
        <v>9210</v>
      </c>
      <c r="B5848" s="181">
        <v>3435</v>
      </c>
      <c r="C5848" s="180" t="s">
        <v>9213</v>
      </c>
      <c r="D5848" s="180" t="s">
        <v>9212</v>
      </c>
      <c r="E5848" s="180"/>
    </row>
    <row r="5849" spans="1:5" x14ac:dyDescent="0.25">
      <c r="A5849" s="180" t="s">
        <v>9214</v>
      </c>
      <c r="B5849" s="181">
        <v>3436</v>
      </c>
      <c r="C5849" s="180" t="s">
        <v>9215</v>
      </c>
      <c r="D5849" s="180" t="s">
        <v>9216</v>
      </c>
      <c r="E5849" s="180"/>
    </row>
    <row r="5850" spans="1:5" x14ac:dyDescent="0.25">
      <c r="A5850" s="180" t="s">
        <v>9214</v>
      </c>
      <c r="B5850" s="181">
        <v>3436</v>
      </c>
      <c r="C5850" s="180" t="s">
        <v>9217</v>
      </c>
      <c r="D5850" s="180" t="s">
        <v>9216</v>
      </c>
      <c r="E5850" s="180"/>
    </row>
    <row r="5851" spans="1:5" x14ac:dyDescent="0.25">
      <c r="A5851" s="180" t="s">
        <v>9214</v>
      </c>
      <c r="B5851" s="181">
        <v>3436</v>
      </c>
      <c r="C5851" s="180" t="s">
        <v>9218</v>
      </c>
      <c r="D5851" s="180" t="s">
        <v>9216</v>
      </c>
      <c r="E5851" s="180"/>
    </row>
    <row r="5852" spans="1:5" x14ac:dyDescent="0.25">
      <c r="A5852" s="180" t="s">
        <v>9214</v>
      </c>
      <c r="B5852" s="181">
        <v>3436</v>
      </c>
      <c r="C5852" s="180" t="s">
        <v>9216</v>
      </c>
      <c r="D5852" s="180"/>
      <c r="E5852" s="180"/>
    </row>
    <row r="5853" spans="1:5" x14ac:dyDescent="0.25">
      <c r="A5853" s="180" t="s">
        <v>9214</v>
      </c>
      <c r="B5853" s="181">
        <v>3436</v>
      </c>
      <c r="C5853" s="180" t="s">
        <v>9219</v>
      </c>
      <c r="D5853" s="180" t="s">
        <v>9216</v>
      </c>
      <c r="E5853" s="180"/>
    </row>
    <row r="5854" spans="1:5" x14ac:dyDescent="0.25">
      <c r="A5854" s="180" t="s">
        <v>9220</v>
      </c>
      <c r="B5854" s="181">
        <v>3437</v>
      </c>
      <c r="C5854" s="180" t="s">
        <v>9221</v>
      </c>
      <c r="D5854" s="180" t="s">
        <v>9222</v>
      </c>
      <c r="E5854" s="180"/>
    </row>
    <row r="5855" spans="1:5" x14ac:dyDescent="0.25">
      <c r="A5855" s="180" t="s">
        <v>9220</v>
      </c>
      <c r="B5855" s="181">
        <v>3437</v>
      </c>
      <c r="C5855" s="180" t="s">
        <v>9223</v>
      </c>
      <c r="D5855" s="180" t="s">
        <v>9222</v>
      </c>
      <c r="E5855" s="180"/>
    </row>
    <row r="5856" spans="1:5" x14ac:dyDescent="0.25">
      <c r="A5856" s="180" t="s">
        <v>9220</v>
      </c>
      <c r="B5856" s="181">
        <v>3437</v>
      </c>
      <c r="C5856" s="180" t="s">
        <v>9222</v>
      </c>
      <c r="D5856" s="180"/>
      <c r="E5856" s="180"/>
    </row>
    <row r="5857" spans="1:5" x14ac:dyDescent="0.25">
      <c r="A5857" s="180" t="s">
        <v>9220</v>
      </c>
      <c r="B5857" s="181">
        <v>3437</v>
      </c>
      <c r="C5857" s="180" t="s">
        <v>9224</v>
      </c>
      <c r="D5857" s="180" t="s">
        <v>9222</v>
      </c>
      <c r="E5857" s="180"/>
    </row>
    <row r="5858" spans="1:5" x14ac:dyDescent="0.25">
      <c r="A5858" s="180" t="s">
        <v>9220</v>
      </c>
      <c r="B5858" s="181">
        <v>3437</v>
      </c>
      <c r="C5858" s="180" t="s">
        <v>9225</v>
      </c>
      <c r="D5858" s="180" t="s">
        <v>9222</v>
      </c>
      <c r="E5858" s="180"/>
    </row>
    <row r="5859" spans="1:5" x14ac:dyDescent="0.25">
      <c r="A5859" s="180" t="s">
        <v>9220</v>
      </c>
      <c r="B5859" s="181">
        <v>3437</v>
      </c>
      <c r="C5859" s="180" t="s">
        <v>9226</v>
      </c>
      <c r="D5859" s="180" t="s">
        <v>9222</v>
      </c>
      <c r="E5859" s="180"/>
    </row>
    <row r="5860" spans="1:5" x14ac:dyDescent="0.25">
      <c r="A5860" s="180" t="s">
        <v>9227</v>
      </c>
      <c r="B5860" s="181">
        <v>3438</v>
      </c>
      <c r="C5860" s="180" t="s">
        <v>9228</v>
      </c>
      <c r="D5860" s="180" t="s">
        <v>9229</v>
      </c>
      <c r="E5860" s="180"/>
    </row>
    <row r="5861" spans="1:5" x14ac:dyDescent="0.25">
      <c r="A5861" s="180" t="s">
        <v>9227</v>
      </c>
      <c r="B5861" s="181">
        <v>3438</v>
      </c>
      <c r="C5861" s="180" t="s">
        <v>9229</v>
      </c>
      <c r="D5861" s="180"/>
      <c r="E5861" s="180"/>
    </row>
    <row r="5862" spans="1:5" x14ac:dyDescent="0.25">
      <c r="A5862" s="180" t="s">
        <v>9230</v>
      </c>
      <c r="B5862" s="181">
        <v>3439</v>
      </c>
      <c r="C5862" s="180" t="s">
        <v>9231</v>
      </c>
      <c r="D5862" s="180" t="s">
        <v>9232</v>
      </c>
      <c r="E5862" s="180"/>
    </row>
    <row r="5863" spans="1:5" x14ac:dyDescent="0.25">
      <c r="A5863" s="180" t="s">
        <v>9230</v>
      </c>
      <c r="B5863" s="181">
        <v>3439</v>
      </c>
      <c r="C5863" s="180" t="s">
        <v>9233</v>
      </c>
      <c r="D5863" s="180" t="s">
        <v>9232</v>
      </c>
      <c r="E5863" s="180"/>
    </row>
    <row r="5864" spans="1:5" x14ac:dyDescent="0.25">
      <c r="A5864" s="180" t="s">
        <v>9230</v>
      </c>
      <c r="B5864" s="181">
        <v>3439</v>
      </c>
      <c r="C5864" s="180" t="s">
        <v>9234</v>
      </c>
      <c r="D5864" s="180" t="s">
        <v>9232</v>
      </c>
      <c r="E5864" s="180"/>
    </row>
    <row r="5865" spans="1:5" x14ac:dyDescent="0.25">
      <c r="A5865" s="180" t="s">
        <v>9230</v>
      </c>
      <c r="B5865" s="181">
        <v>3439</v>
      </c>
      <c r="C5865" s="180" t="s">
        <v>9232</v>
      </c>
      <c r="D5865" s="180"/>
      <c r="E5865" s="180"/>
    </row>
    <row r="5866" spans="1:5" x14ac:dyDescent="0.25">
      <c r="A5866" s="180" t="s">
        <v>9230</v>
      </c>
      <c r="B5866" s="181">
        <v>3439</v>
      </c>
      <c r="C5866" s="180" t="s">
        <v>9235</v>
      </c>
      <c r="D5866" s="180" t="s">
        <v>9232</v>
      </c>
      <c r="E5866" s="180"/>
    </row>
    <row r="5867" spans="1:5" x14ac:dyDescent="0.25">
      <c r="A5867" s="180" t="s">
        <v>9230</v>
      </c>
      <c r="B5867" s="181">
        <v>3439</v>
      </c>
      <c r="C5867" s="180" t="s">
        <v>9236</v>
      </c>
      <c r="D5867" s="180" t="s">
        <v>9232</v>
      </c>
      <c r="E5867" s="180"/>
    </row>
    <row r="5868" spans="1:5" x14ac:dyDescent="0.25">
      <c r="A5868" s="180" t="s">
        <v>9237</v>
      </c>
      <c r="B5868" s="181">
        <v>3440</v>
      </c>
      <c r="C5868" s="180" t="s">
        <v>9238</v>
      </c>
      <c r="D5868" s="180" t="s">
        <v>9239</v>
      </c>
      <c r="E5868" s="180"/>
    </row>
    <row r="5869" spans="1:5" x14ac:dyDescent="0.25">
      <c r="A5869" s="180" t="s">
        <v>9237</v>
      </c>
      <c r="B5869" s="181">
        <v>3440</v>
      </c>
      <c r="C5869" s="180" t="s">
        <v>9239</v>
      </c>
      <c r="D5869" s="180"/>
      <c r="E5869" s="180"/>
    </row>
    <row r="5870" spans="1:5" x14ac:dyDescent="0.25">
      <c r="A5870" s="180" t="s">
        <v>9240</v>
      </c>
      <c r="B5870" s="181">
        <v>3441</v>
      </c>
      <c r="C5870" s="180" t="s">
        <v>9241</v>
      </c>
      <c r="D5870" s="180" t="s">
        <v>9242</v>
      </c>
      <c r="E5870" s="180"/>
    </row>
    <row r="5871" spans="1:5" x14ac:dyDescent="0.25">
      <c r="A5871" s="180" t="s">
        <v>9240</v>
      </c>
      <c r="B5871" s="181">
        <v>3441</v>
      </c>
      <c r="C5871" s="180" t="s">
        <v>9243</v>
      </c>
      <c r="D5871" s="180" t="s">
        <v>9242</v>
      </c>
      <c r="E5871" s="180"/>
    </row>
    <row r="5872" spans="1:5" x14ac:dyDescent="0.25">
      <c r="A5872" s="180" t="s">
        <v>9240</v>
      </c>
      <c r="B5872" s="181">
        <v>3441</v>
      </c>
      <c r="C5872" s="180" t="s">
        <v>9244</v>
      </c>
      <c r="D5872" s="180" t="s">
        <v>9242</v>
      </c>
      <c r="E5872" s="180"/>
    </row>
    <row r="5873" spans="1:5" x14ac:dyDescent="0.25">
      <c r="A5873" s="180" t="s">
        <v>9240</v>
      </c>
      <c r="B5873" s="181">
        <v>3441</v>
      </c>
      <c r="C5873" s="180" t="s">
        <v>9245</v>
      </c>
      <c r="D5873" s="180" t="s">
        <v>9242</v>
      </c>
      <c r="E5873" s="180"/>
    </row>
    <row r="5874" spans="1:5" x14ac:dyDescent="0.25">
      <c r="A5874" s="180" t="s">
        <v>9240</v>
      </c>
      <c r="B5874" s="181">
        <v>3441</v>
      </c>
      <c r="C5874" s="180" t="s">
        <v>9242</v>
      </c>
      <c r="D5874" s="180"/>
      <c r="E5874" s="180"/>
    </row>
    <row r="5875" spans="1:5" x14ac:dyDescent="0.25">
      <c r="A5875" s="180" t="s">
        <v>9246</v>
      </c>
      <c r="B5875" s="181">
        <v>3442</v>
      </c>
      <c r="C5875" s="180" t="s">
        <v>9247</v>
      </c>
      <c r="D5875" s="180" t="s">
        <v>9248</v>
      </c>
      <c r="E5875" s="180"/>
    </row>
    <row r="5876" spans="1:5" x14ac:dyDescent="0.25">
      <c r="A5876" s="180" t="s">
        <v>9246</v>
      </c>
      <c r="B5876" s="181">
        <v>3442</v>
      </c>
      <c r="C5876" s="180" t="s">
        <v>9249</v>
      </c>
      <c r="D5876" s="180" t="s">
        <v>9248</v>
      </c>
      <c r="E5876" s="180"/>
    </row>
    <row r="5877" spans="1:5" x14ac:dyDescent="0.25">
      <c r="A5877" s="180" t="s">
        <v>9246</v>
      </c>
      <c r="B5877" s="181">
        <v>3442</v>
      </c>
      <c r="C5877" s="180" t="s">
        <v>9248</v>
      </c>
      <c r="D5877" s="180"/>
      <c r="E5877" s="180"/>
    </row>
    <row r="5878" spans="1:5" x14ac:dyDescent="0.25">
      <c r="A5878" s="180" t="s">
        <v>9246</v>
      </c>
      <c r="B5878" s="181">
        <v>3442</v>
      </c>
      <c r="C5878" s="180" t="s">
        <v>9250</v>
      </c>
      <c r="D5878" s="180" t="s">
        <v>9248</v>
      </c>
      <c r="E5878" s="180"/>
    </row>
    <row r="5879" spans="1:5" x14ac:dyDescent="0.25">
      <c r="A5879" s="180" t="s">
        <v>9251</v>
      </c>
      <c r="B5879" s="181">
        <v>3443</v>
      </c>
      <c r="C5879" s="180" t="s">
        <v>9252</v>
      </c>
      <c r="D5879" s="180" t="s">
        <v>9253</v>
      </c>
      <c r="E5879" s="180"/>
    </row>
    <row r="5880" spans="1:5" x14ac:dyDescent="0.25">
      <c r="A5880" s="180" t="s">
        <v>9251</v>
      </c>
      <c r="B5880" s="181">
        <v>3443</v>
      </c>
      <c r="C5880" s="180" t="s">
        <v>9254</v>
      </c>
      <c r="D5880" s="180" t="s">
        <v>9253</v>
      </c>
      <c r="E5880" s="180"/>
    </row>
    <row r="5881" spans="1:5" x14ac:dyDescent="0.25">
      <c r="A5881" s="180" t="s">
        <v>9251</v>
      </c>
      <c r="B5881" s="181">
        <v>3443</v>
      </c>
      <c r="C5881" s="180" t="s">
        <v>9255</v>
      </c>
      <c r="D5881" s="180" t="s">
        <v>9253</v>
      </c>
      <c r="E5881" s="180"/>
    </row>
    <row r="5882" spans="1:5" x14ac:dyDescent="0.25">
      <c r="A5882" s="180" t="s">
        <v>9251</v>
      </c>
      <c r="B5882" s="181">
        <v>3443</v>
      </c>
      <c r="C5882" s="180" t="s">
        <v>9253</v>
      </c>
      <c r="D5882" s="180"/>
      <c r="E5882" s="180"/>
    </row>
    <row r="5883" spans="1:5" x14ac:dyDescent="0.25">
      <c r="A5883" s="180" t="s">
        <v>9256</v>
      </c>
      <c r="B5883" s="181">
        <v>3444</v>
      </c>
      <c r="C5883" s="180" t="s">
        <v>9257</v>
      </c>
      <c r="D5883" s="180" t="s">
        <v>9258</v>
      </c>
      <c r="E5883" s="180"/>
    </row>
    <row r="5884" spans="1:5" x14ac:dyDescent="0.25">
      <c r="A5884" s="180" t="s">
        <v>9256</v>
      </c>
      <c r="B5884" s="181">
        <v>3444</v>
      </c>
      <c r="C5884" s="180" t="s">
        <v>9259</v>
      </c>
      <c r="D5884" s="180" t="s">
        <v>9258</v>
      </c>
      <c r="E5884" s="180"/>
    </row>
    <row r="5885" spans="1:5" x14ac:dyDescent="0.25">
      <c r="A5885" s="180" t="s">
        <v>9256</v>
      </c>
      <c r="B5885" s="181">
        <v>3444</v>
      </c>
      <c r="C5885" s="180" t="s">
        <v>9260</v>
      </c>
      <c r="D5885" s="180" t="s">
        <v>9258</v>
      </c>
      <c r="E5885" s="180"/>
    </row>
    <row r="5886" spans="1:5" x14ac:dyDescent="0.25">
      <c r="A5886" s="180" t="s">
        <v>9256</v>
      </c>
      <c r="B5886" s="181">
        <v>3444</v>
      </c>
      <c r="C5886" s="180" t="s">
        <v>9258</v>
      </c>
      <c r="D5886" s="180"/>
      <c r="E5886" s="180"/>
    </row>
    <row r="5887" spans="1:5" x14ac:dyDescent="0.25">
      <c r="A5887" s="180" t="s">
        <v>9261</v>
      </c>
      <c r="B5887" s="181">
        <v>3445</v>
      </c>
      <c r="C5887" s="180" t="s">
        <v>9262</v>
      </c>
      <c r="D5887" s="180"/>
      <c r="E5887" s="180"/>
    </row>
    <row r="5888" spans="1:5" x14ac:dyDescent="0.25">
      <c r="A5888" s="180" t="s">
        <v>9261</v>
      </c>
      <c r="B5888" s="181">
        <v>3445</v>
      </c>
      <c r="C5888" s="180" t="s">
        <v>9263</v>
      </c>
      <c r="D5888" s="180" t="s">
        <v>9262</v>
      </c>
      <c r="E5888" s="180"/>
    </row>
    <row r="5889" spans="1:5" x14ac:dyDescent="0.25">
      <c r="A5889" s="180" t="s">
        <v>9261</v>
      </c>
      <c r="B5889" s="181">
        <v>3445</v>
      </c>
      <c r="C5889" s="180" t="s">
        <v>9264</v>
      </c>
      <c r="D5889" s="180" t="s">
        <v>9262</v>
      </c>
      <c r="E5889" s="180"/>
    </row>
    <row r="5890" spans="1:5" x14ac:dyDescent="0.25">
      <c r="A5890" s="180" t="s">
        <v>9261</v>
      </c>
      <c r="B5890" s="181">
        <v>3445</v>
      </c>
      <c r="C5890" s="180" t="s">
        <v>9265</v>
      </c>
      <c r="D5890" s="180" t="s">
        <v>9262</v>
      </c>
      <c r="E5890" s="180"/>
    </row>
    <row r="5891" spans="1:5" x14ac:dyDescent="0.25">
      <c r="A5891" s="180" t="s">
        <v>9261</v>
      </c>
      <c r="B5891" s="181">
        <v>3445</v>
      </c>
      <c r="C5891" s="180" t="s">
        <v>9266</v>
      </c>
      <c r="D5891" s="180" t="s">
        <v>9262</v>
      </c>
      <c r="E5891" s="180"/>
    </row>
    <row r="5892" spans="1:5" x14ac:dyDescent="0.25">
      <c r="A5892" s="180" t="s">
        <v>9267</v>
      </c>
      <c r="B5892" s="181">
        <v>3446</v>
      </c>
      <c r="C5892" s="180" t="s">
        <v>9268</v>
      </c>
      <c r="D5892" s="180" t="s">
        <v>9269</v>
      </c>
      <c r="E5892" s="180"/>
    </row>
    <row r="5893" spans="1:5" x14ac:dyDescent="0.25">
      <c r="A5893" s="180" t="s">
        <v>9267</v>
      </c>
      <c r="B5893" s="181">
        <v>3446</v>
      </c>
      <c r="C5893" s="180" t="s">
        <v>9269</v>
      </c>
      <c r="D5893" s="180"/>
      <c r="E5893" s="180"/>
    </row>
    <row r="5894" spans="1:5" x14ac:dyDescent="0.25">
      <c r="A5894" s="180" t="s">
        <v>9267</v>
      </c>
      <c r="B5894" s="181">
        <v>3446</v>
      </c>
      <c r="C5894" s="180" t="s">
        <v>9270</v>
      </c>
      <c r="D5894" s="180" t="s">
        <v>9269</v>
      </c>
      <c r="E5894" s="180"/>
    </row>
    <row r="5895" spans="1:5" x14ac:dyDescent="0.25">
      <c r="A5895" s="180" t="s">
        <v>9271</v>
      </c>
      <c r="B5895" s="181">
        <v>3447</v>
      </c>
      <c r="C5895" s="180" t="s">
        <v>9272</v>
      </c>
      <c r="D5895" s="180" t="s">
        <v>9273</v>
      </c>
      <c r="E5895" s="180"/>
    </row>
    <row r="5896" spans="1:5" x14ac:dyDescent="0.25">
      <c r="A5896" s="180" t="s">
        <v>9271</v>
      </c>
      <c r="B5896" s="181">
        <v>3447</v>
      </c>
      <c r="C5896" s="180" t="s">
        <v>9273</v>
      </c>
      <c r="D5896" s="180"/>
      <c r="E5896" s="180"/>
    </row>
    <row r="5897" spans="1:5" x14ac:dyDescent="0.25">
      <c r="A5897" s="180" t="s">
        <v>9271</v>
      </c>
      <c r="B5897" s="181">
        <v>3447</v>
      </c>
      <c r="C5897" s="180" t="s">
        <v>9274</v>
      </c>
      <c r="D5897" s="180" t="s">
        <v>9273</v>
      </c>
      <c r="E5897" s="180"/>
    </row>
    <row r="5898" spans="1:5" x14ac:dyDescent="0.25">
      <c r="A5898" s="180" t="s">
        <v>9271</v>
      </c>
      <c r="B5898" s="181">
        <v>3447</v>
      </c>
      <c r="C5898" s="180" t="s">
        <v>9275</v>
      </c>
      <c r="D5898" s="180" t="s">
        <v>9273</v>
      </c>
      <c r="E5898" s="180"/>
    </row>
    <row r="5899" spans="1:5" x14ac:dyDescent="0.25">
      <c r="A5899" s="180" t="s">
        <v>9276</v>
      </c>
      <c r="B5899" s="181">
        <v>3448</v>
      </c>
      <c r="C5899" s="180" t="s">
        <v>9277</v>
      </c>
      <c r="D5899" s="180" t="s">
        <v>9278</v>
      </c>
      <c r="E5899" s="180"/>
    </row>
    <row r="5900" spans="1:5" x14ac:dyDescent="0.25">
      <c r="A5900" s="180" t="s">
        <v>9276</v>
      </c>
      <c r="B5900" s="181">
        <v>3448</v>
      </c>
      <c r="C5900" s="180" t="s">
        <v>9278</v>
      </c>
      <c r="D5900" s="180"/>
      <c r="E5900" s="180"/>
    </row>
    <row r="5901" spans="1:5" x14ac:dyDescent="0.25">
      <c r="A5901" s="180" t="s">
        <v>9276</v>
      </c>
      <c r="B5901" s="181">
        <v>3448</v>
      </c>
      <c r="C5901" s="180" t="s">
        <v>9279</v>
      </c>
      <c r="D5901" s="180" t="s">
        <v>9278</v>
      </c>
      <c r="E5901" s="180"/>
    </row>
    <row r="5902" spans="1:5" x14ac:dyDescent="0.25">
      <c r="A5902" s="180" t="s">
        <v>9280</v>
      </c>
      <c r="B5902" s="181">
        <v>3449</v>
      </c>
      <c r="C5902" s="180" t="s">
        <v>9281</v>
      </c>
      <c r="D5902" s="180"/>
      <c r="E5902" s="180"/>
    </row>
    <row r="5903" spans="1:5" x14ac:dyDescent="0.25">
      <c r="A5903" s="180" t="s">
        <v>9280</v>
      </c>
      <c r="B5903" s="181">
        <v>3449</v>
      </c>
      <c r="C5903" s="180" t="s">
        <v>9282</v>
      </c>
      <c r="D5903" s="180" t="s">
        <v>9281</v>
      </c>
      <c r="E5903" s="180"/>
    </row>
    <row r="5904" spans="1:5" x14ac:dyDescent="0.25">
      <c r="A5904" s="180" t="s">
        <v>9280</v>
      </c>
      <c r="B5904" s="181">
        <v>3449</v>
      </c>
      <c r="C5904" s="180" t="s">
        <v>9283</v>
      </c>
      <c r="D5904" s="180" t="s">
        <v>9281</v>
      </c>
      <c r="E5904" s="180"/>
    </row>
    <row r="5905" spans="1:5" x14ac:dyDescent="0.25">
      <c r="A5905" s="180" t="s">
        <v>9284</v>
      </c>
      <c r="B5905" s="181">
        <v>3450</v>
      </c>
      <c r="C5905" s="180" t="s">
        <v>9285</v>
      </c>
      <c r="D5905" s="180"/>
      <c r="E5905" s="180"/>
    </row>
    <row r="5906" spans="1:5" x14ac:dyDescent="0.25">
      <c r="A5906" s="180" t="s">
        <v>9284</v>
      </c>
      <c r="B5906" s="181">
        <v>3450</v>
      </c>
      <c r="C5906" s="180" t="s">
        <v>9286</v>
      </c>
      <c r="D5906" s="180" t="s">
        <v>9285</v>
      </c>
      <c r="E5906" s="180"/>
    </row>
    <row r="5907" spans="1:5" x14ac:dyDescent="0.25">
      <c r="A5907" s="180" t="s">
        <v>9287</v>
      </c>
      <c r="B5907" s="181">
        <v>3451</v>
      </c>
      <c r="C5907" s="180" t="s">
        <v>9288</v>
      </c>
      <c r="D5907" s="180"/>
      <c r="E5907" s="180"/>
    </row>
    <row r="5908" spans="1:5" x14ac:dyDescent="0.25">
      <c r="A5908" s="180" t="s">
        <v>9287</v>
      </c>
      <c r="B5908" s="181">
        <v>3451</v>
      </c>
      <c r="C5908" s="180" t="s">
        <v>9289</v>
      </c>
      <c r="D5908" s="180" t="s">
        <v>9288</v>
      </c>
      <c r="E5908" s="180"/>
    </row>
    <row r="5909" spans="1:5" x14ac:dyDescent="0.25">
      <c r="A5909" s="180" t="s">
        <v>9287</v>
      </c>
      <c r="B5909" s="181">
        <v>3451</v>
      </c>
      <c r="C5909" s="180" t="s">
        <v>9290</v>
      </c>
      <c r="D5909" s="180" t="s">
        <v>9288</v>
      </c>
      <c r="E5909" s="180"/>
    </row>
    <row r="5910" spans="1:5" x14ac:dyDescent="0.25">
      <c r="A5910" s="180" t="s">
        <v>9291</v>
      </c>
      <c r="B5910" s="181">
        <v>3452</v>
      </c>
      <c r="C5910" s="180" t="s">
        <v>9292</v>
      </c>
      <c r="D5910" s="180"/>
      <c r="E5910" s="180"/>
    </row>
    <row r="5911" spans="1:5" x14ac:dyDescent="0.25">
      <c r="A5911" s="180" t="s">
        <v>9291</v>
      </c>
      <c r="B5911" s="181">
        <v>3452</v>
      </c>
      <c r="C5911" s="180" t="s">
        <v>9293</v>
      </c>
      <c r="D5911" s="180" t="s">
        <v>9292</v>
      </c>
      <c r="E5911" s="180"/>
    </row>
    <row r="5912" spans="1:5" x14ac:dyDescent="0.25">
      <c r="A5912" s="180" t="s">
        <v>9291</v>
      </c>
      <c r="B5912" s="181">
        <v>3452</v>
      </c>
      <c r="C5912" s="180" t="s">
        <v>9294</v>
      </c>
      <c r="D5912" s="180" t="s">
        <v>9292</v>
      </c>
      <c r="E5912" s="180"/>
    </row>
    <row r="5913" spans="1:5" x14ac:dyDescent="0.25">
      <c r="A5913" s="180" t="s">
        <v>9291</v>
      </c>
      <c r="B5913" s="181">
        <v>3452</v>
      </c>
      <c r="C5913" s="180" t="s">
        <v>9295</v>
      </c>
      <c r="D5913" s="180" t="s">
        <v>9292</v>
      </c>
      <c r="E5913" s="180"/>
    </row>
    <row r="5914" spans="1:5" x14ac:dyDescent="0.25">
      <c r="A5914" s="180" t="s">
        <v>9291</v>
      </c>
      <c r="B5914" s="181">
        <v>3452</v>
      </c>
      <c r="C5914" s="180" t="s">
        <v>9296</v>
      </c>
      <c r="D5914" s="180" t="s">
        <v>9292</v>
      </c>
      <c r="E5914" s="180"/>
    </row>
    <row r="5915" spans="1:5" x14ac:dyDescent="0.25">
      <c r="A5915" s="180" t="s">
        <v>9297</v>
      </c>
      <c r="B5915" s="181">
        <v>3453</v>
      </c>
      <c r="C5915" s="180" t="s">
        <v>9298</v>
      </c>
      <c r="D5915" s="180" t="s">
        <v>9299</v>
      </c>
      <c r="E5915" s="180"/>
    </row>
    <row r="5916" spans="1:5" x14ac:dyDescent="0.25">
      <c r="A5916" s="180" t="s">
        <v>9297</v>
      </c>
      <c r="B5916" s="181">
        <v>3453</v>
      </c>
      <c r="C5916" s="180" t="s">
        <v>9300</v>
      </c>
      <c r="D5916" s="180" t="s">
        <v>9299</v>
      </c>
      <c r="E5916" s="180"/>
    </row>
    <row r="5917" spans="1:5" x14ac:dyDescent="0.25">
      <c r="A5917" s="180" t="s">
        <v>9297</v>
      </c>
      <c r="B5917" s="181">
        <v>3453</v>
      </c>
      <c r="C5917" s="180" t="s">
        <v>9301</v>
      </c>
      <c r="D5917" s="180" t="s">
        <v>9299</v>
      </c>
      <c r="E5917" s="180"/>
    </row>
    <row r="5918" spans="1:5" x14ac:dyDescent="0.25">
      <c r="A5918" s="180" t="s">
        <v>9297</v>
      </c>
      <c r="B5918" s="181">
        <v>3453</v>
      </c>
      <c r="C5918" s="180" t="s">
        <v>9299</v>
      </c>
      <c r="D5918" s="180"/>
      <c r="E5918" s="180"/>
    </row>
    <row r="5919" spans="1:5" x14ac:dyDescent="0.25">
      <c r="A5919" s="180" t="s">
        <v>9297</v>
      </c>
      <c r="B5919" s="181">
        <v>3453</v>
      </c>
      <c r="C5919" s="180" t="s">
        <v>9302</v>
      </c>
      <c r="D5919" s="180" t="s">
        <v>9299</v>
      </c>
      <c r="E5919" s="180"/>
    </row>
    <row r="5920" spans="1:5" x14ac:dyDescent="0.25">
      <c r="A5920" s="180" t="s">
        <v>9303</v>
      </c>
      <c r="B5920" s="181">
        <v>3454</v>
      </c>
      <c r="C5920" s="180" t="s">
        <v>9304</v>
      </c>
      <c r="D5920" s="180" t="s">
        <v>9305</v>
      </c>
      <c r="E5920" s="180"/>
    </row>
    <row r="5921" spans="1:5" x14ac:dyDescent="0.25">
      <c r="A5921" s="180" t="s">
        <v>9303</v>
      </c>
      <c r="B5921" s="181">
        <v>3454</v>
      </c>
      <c r="C5921" s="180" t="s">
        <v>9305</v>
      </c>
      <c r="D5921" s="180"/>
      <c r="E5921" s="180"/>
    </row>
    <row r="5922" spans="1:5" x14ac:dyDescent="0.25">
      <c r="A5922" s="180" t="s">
        <v>9303</v>
      </c>
      <c r="B5922" s="181">
        <v>3454</v>
      </c>
      <c r="C5922" s="180" t="s">
        <v>9306</v>
      </c>
      <c r="D5922" s="180" t="s">
        <v>9305</v>
      </c>
      <c r="E5922" s="180"/>
    </row>
    <row r="5923" spans="1:5" x14ac:dyDescent="0.25">
      <c r="A5923" s="180" t="s">
        <v>9307</v>
      </c>
      <c r="B5923" s="181">
        <v>3455</v>
      </c>
      <c r="C5923" s="180" t="s">
        <v>9308</v>
      </c>
      <c r="D5923" s="180" t="s">
        <v>9309</v>
      </c>
      <c r="E5923" s="180"/>
    </row>
    <row r="5924" spans="1:5" x14ac:dyDescent="0.25">
      <c r="A5924" s="180" t="s">
        <v>9307</v>
      </c>
      <c r="B5924" s="181">
        <v>3455</v>
      </c>
      <c r="C5924" s="180" t="s">
        <v>9309</v>
      </c>
      <c r="D5924" s="180"/>
      <c r="E5924" s="180"/>
    </row>
    <row r="5925" spans="1:5" x14ac:dyDescent="0.25">
      <c r="A5925" s="180" t="s">
        <v>9307</v>
      </c>
      <c r="B5925" s="181">
        <v>3455</v>
      </c>
      <c r="C5925" s="180" t="s">
        <v>9310</v>
      </c>
      <c r="D5925" s="180" t="s">
        <v>9309</v>
      </c>
      <c r="E5925" s="180"/>
    </row>
    <row r="5926" spans="1:5" x14ac:dyDescent="0.25">
      <c r="A5926" s="180" t="s">
        <v>9311</v>
      </c>
      <c r="B5926" s="181">
        <v>3456</v>
      </c>
      <c r="C5926" s="180" t="s">
        <v>9312</v>
      </c>
      <c r="D5926" s="180"/>
      <c r="E5926" s="180"/>
    </row>
    <row r="5927" spans="1:5" x14ac:dyDescent="0.25">
      <c r="A5927" s="180" t="s">
        <v>9311</v>
      </c>
      <c r="B5927" s="181">
        <v>3456</v>
      </c>
      <c r="C5927" s="180" t="s">
        <v>9313</v>
      </c>
      <c r="D5927" s="180" t="s">
        <v>9312</v>
      </c>
      <c r="E5927" s="180"/>
    </row>
    <row r="5928" spans="1:5" x14ac:dyDescent="0.25">
      <c r="A5928" s="180" t="s">
        <v>9314</v>
      </c>
      <c r="B5928" s="181">
        <v>3457</v>
      </c>
      <c r="C5928" s="180" t="s">
        <v>9315</v>
      </c>
      <c r="D5928" s="180" t="s">
        <v>9316</v>
      </c>
      <c r="E5928" s="180"/>
    </row>
    <row r="5929" spans="1:5" x14ac:dyDescent="0.25">
      <c r="A5929" s="180" t="s">
        <v>9314</v>
      </c>
      <c r="B5929" s="181">
        <v>3457</v>
      </c>
      <c r="C5929" s="180" t="s">
        <v>9316</v>
      </c>
      <c r="D5929" s="180"/>
      <c r="E5929" s="180"/>
    </row>
    <row r="5930" spans="1:5" x14ac:dyDescent="0.25">
      <c r="A5930" s="180" t="s">
        <v>9314</v>
      </c>
      <c r="B5930" s="181">
        <v>3457</v>
      </c>
      <c r="C5930" s="180" t="s">
        <v>9317</v>
      </c>
      <c r="D5930" s="180" t="s">
        <v>9316</v>
      </c>
      <c r="E5930" s="180"/>
    </row>
    <row r="5931" spans="1:5" x14ac:dyDescent="0.25">
      <c r="A5931" s="180" t="s">
        <v>9318</v>
      </c>
      <c r="B5931" s="181">
        <v>3458</v>
      </c>
      <c r="C5931" s="180" t="s">
        <v>9319</v>
      </c>
      <c r="D5931" s="180" t="s">
        <v>9320</v>
      </c>
      <c r="E5931" s="180"/>
    </row>
    <row r="5932" spans="1:5" x14ac:dyDescent="0.25">
      <c r="A5932" s="180" t="s">
        <v>9318</v>
      </c>
      <c r="B5932" s="181">
        <v>3458</v>
      </c>
      <c r="C5932" s="180" t="s">
        <v>9321</v>
      </c>
      <c r="D5932" s="180" t="s">
        <v>9320</v>
      </c>
      <c r="E5932" s="180"/>
    </row>
    <row r="5933" spans="1:5" x14ac:dyDescent="0.25">
      <c r="A5933" s="180" t="s">
        <v>9318</v>
      </c>
      <c r="B5933" s="181">
        <v>3458</v>
      </c>
      <c r="C5933" s="180" t="s">
        <v>9320</v>
      </c>
      <c r="D5933" s="180"/>
      <c r="E5933" s="180"/>
    </row>
    <row r="5934" spans="1:5" x14ac:dyDescent="0.25">
      <c r="A5934" s="180" t="s">
        <v>9322</v>
      </c>
      <c r="B5934" s="181">
        <v>3459</v>
      </c>
      <c r="C5934" s="180" t="s">
        <v>9323</v>
      </c>
      <c r="D5934" s="180" t="s">
        <v>9324</v>
      </c>
      <c r="E5934" s="180"/>
    </row>
    <row r="5935" spans="1:5" x14ac:dyDescent="0.25">
      <c r="A5935" s="180" t="s">
        <v>9322</v>
      </c>
      <c r="B5935" s="181">
        <v>3459</v>
      </c>
      <c r="C5935" s="180" t="s">
        <v>9324</v>
      </c>
      <c r="D5935" s="180"/>
      <c r="E5935" s="180"/>
    </row>
    <row r="5936" spans="1:5" x14ac:dyDescent="0.25">
      <c r="A5936" s="180" t="s">
        <v>9322</v>
      </c>
      <c r="B5936" s="181">
        <v>3459</v>
      </c>
      <c r="C5936" s="180" t="s">
        <v>9325</v>
      </c>
      <c r="D5936" s="180" t="s">
        <v>9324</v>
      </c>
      <c r="E5936" s="180"/>
    </row>
    <row r="5937" spans="1:5" x14ac:dyDescent="0.25">
      <c r="A5937" s="180" t="s">
        <v>9326</v>
      </c>
      <c r="B5937" s="181">
        <v>3460</v>
      </c>
      <c r="C5937" s="180" t="s">
        <v>9327</v>
      </c>
      <c r="D5937" s="180" t="s">
        <v>9328</v>
      </c>
      <c r="E5937" s="180"/>
    </row>
    <row r="5938" spans="1:5" x14ac:dyDescent="0.25">
      <c r="A5938" s="180" t="s">
        <v>9326</v>
      </c>
      <c r="B5938" s="181">
        <v>3460</v>
      </c>
      <c r="C5938" s="180" t="s">
        <v>9329</v>
      </c>
      <c r="D5938" s="180" t="s">
        <v>9328</v>
      </c>
      <c r="E5938" s="180"/>
    </row>
    <row r="5939" spans="1:5" x14ac:dyDescent="0.25">
      <c r="A5939" s="180" t="s">
        <v>9326</v>
      </c>
      <c r="B5939" s="181">
        <v>3460</v>
      </c>
      <c r="C5939" s="180" t="s">
        <v>9328</v>
      </c>
      <c r="D5939" s="180"/>
      <c r="E5939" s="180"/>
    </row>
    <row r="5940" spans="1:5" x14ac:dyDescent="0.25">
      <c r="A5940" s="180" t="s">
        <v>9326</v>
      </c>
      <c r="B5940" s="181">
        <v>3460</v>
      </c>
      <c r="C5940" s="180" t="s">
        <v>9330</v>
      </c>
      <c r="D5940" s="180" t="s">
        <v>9328</v>
      </c>
      <c r="E5940" s="180"/>
    </row>
    <row r="5941" spans="1:5" x14ac:dyDescent="0.25">
      <c r="A5941" s="180" t="s">
        <v>9326</v>
      </c>
      <c r="B5941" s="181">
        <v>3460</v>
      </c>
      <c r="C5941" s="180" t="s">
        <v>9331</v>
      </c>
      <c r="D5941" s="180" t="s">
        <v>9328</v>
      </c>
      <c r="E5941" s="180"/>
    </row>
    <row r="5942" spans="1:5" x14ac:dyDescent="0.25">
      <c r="A5942" s="180" t="s">
        <v>9332</v>
      </c>
      <c r="B5942" s="181">
        <v>3461</v>
      </c>
      <c r="C5942" s="180" t="s">
        <v>9333</v>
      </c>
      <c r="D5942" s="180" t="s">
        <v>9334</v>
      </c>
      <c r="E5942" s="180"/>
    </row>
    <row r="5943" spans="1:5" x14ac:dyDescent="0.25">
      <c r="A5943" s="180" t="s">
        <v>9332</v>
      </c>
      <c r="B5943" s="181">
        <v>3461</v>
      </c>
      <c r="C5943" s="180" t="s">
        <v>9335</v>
      </c>
      <c r="D5943" s="180" t="s">
        <v>9334</v>
      </c>
      <c r="E5943" s="180"/>
    </row>
    <row r="5944" spans="1:5" x14ac:dyDescent="0.25">
      <c r="A5944" s="180" t="s">
        <v>9332</v>
      </c>
      <c r="B5944" s="181">
        <v>3461</v>
      </c>
      <c r="C5944" s="180" t="s">
        <v>9334</v>
      </c>
      <c r="D5944" s="180"/>
      <c r="E5944" s="180"/>
    </row>
    <row r="5945" spans="1:5" x14ac:dyDescent="0.25">
      <c r="A5945" s="180" t="s">
        <v>9332</v>
      </c>
      <c r="B5945" s="181">
        <v>3461</v>
      </c>
      <c r="C5945" s="180" t="s">
        <v>9336</v>
      </c>
      <c r="D5945" s="180" t="s">
        <v>9334</v>
      </c>
      <c r="E5945" s="180"/>
    </row>
    <row r="5946" spans="1:5" x14ac:dyDescent="0.25">
      <c r="A5946" s="180" t="s">
        <v>9332</v>
      </c>
      <c r="B5946" s="181">
        <v>3461</v>
      </c>
      <c r="C5946" s="180" t="s">
        <v>9337</v>
      </c>
      <c r="D5946" s="180" t="s">
        <v>9334</v>
      </c>
      <c r="E5946" s="180"/>
    </row>
    <row r="5947" spans="1:5" x14ac:dyDescent="0.25">
      <c r="A5947" s="180" t="s">
        <v>9338</v>
      </c>
      <c r="B5947" s="181">
        <v>3462</v>
      </c>
      <c r="C5947" s="180" t="s">
        <v>9339</v>
      </c>
      <c r="D5947" s="180"/>
      <c r="E5947" s="180"/>
    </row>
    <row r="5948" spans="1:5" x14ac:dyDescent="0.25">
      <c r="A5948" s="180" t="s">
        <v>9338</v>
      </c>
      <c r="B5948" s="181">
        <v>3462</v>
      </c>
      <c r="C5948" s="180" t="s">
        <v>9340</v>
      </c>
      <c r="D5948" s="180" t="s">
        <v>9339</v>
      </c>
      <c r="E5948" s="180"/>
    </row>
    <row r="5949" spans="1:5" x14ac:dyDescent="0.25">
      <c r="A5949" s="180" t="s">
        <v>9338</v>
      </c>
      <c r="B5949" s="181">
        <v>3462</v>
      </c>
      <c r="C5949" s="180" t="s">
        <v>9341</v>
      </c>
      <c r="D5949" s="180" t="s">
        <v>9339</v>
      </c>
      <c r="E5949" s="180"/>
    </row>
    <row r="5950" spans="1:5" x14ac:dyDescent="0.25">
      <c r="A5950" s="180" t="s">
        <v>9338</v>
      </c>
      <c r="B5950" s="181">
        <v>3462</v>
      </c>
      <c r="C5950" s="180" t="s">
        <v>9342</v>
      </c>
      <c r="D5950" s="180" t="s">
        <v>9339</v>
      </c>
      <c r="E5950" s="180"/>
    </row>
    <row r="5951" spans="1:5" x14ac:dyDescent="0.25">
      <c r="A5951" s="180" t="s">
        <v>9338</v>
      </c>
      <c r="B5951" s="181">
        <v>3462</v>
      </c>
      <c r="C5951" s="180" t="s">
        <v>9343</v>
      </c>
      <c r="D5951" s="180" t="s">
        <v>9339</v>
      </c>
      <c r="E5951" s="180"/>
    </row>
    <row r="5952" spans="1:5" x14ac:dyDescent="0.25">
      <c r="A5952" s="180" t="s">
        <v>9344</v>
      </c>
      <c r="B5952" s="181">
        <v>3463</v>
      </c>
      <c r="C5952" s="180" t="s">
        <v>9345</v>
      </c>
      <c r="D5952" s="180" t="s">
        <v>9346</v>
      </c>
      <c r="E5952" s="180"/>
    </row>
    <row r="5953" spans="1:5" x14ac:dyDescent="0.25">
      <c r="A5953" s="180" t="s">
        <v>9344</v>
      </c>
      <c r="B5953" s="181">
        <v>3463</v>
      </c>
      <c r="C5953" s="180" t="s">
        <v>9347</v>
      </c>
      <c r="D5953" s="180" t="s">
        <v>9346</v>
      </c>
      <c r="E5953" s="180"/>
    </row>
    <row r="5954" spans="1:5" x14ac:dyDescent="0.25">
      <c r="A5954" s="180" t="s">
        <v>9344</v>
      </c>
      <c r="B5954" s="181">
        <v>3463</v>
      </c>
      <c r="C5954" s="180" t="s">
        <v>9348</v>
      </c>
      <c r="D5954" s="180" t="s">
        <v>9346</v>
      </c>
      <c r="E5954" s="180"/>
    </row>
    <row r="5955" spans="1:5" x14ac:dyDescent="0.25">
      <c r="A5955" s="180" t="s">
        <v>9344</v>
      </c>
      <c r="B5955" s="181">
        <v>3463</v>
      </c>
      <c r="C5955" s="180" t="s">
        <v>9346</v>
      </c>
      <c r="D5955" s="180"/>
      <c r="E5955" s="180"/>
    </row>
    <row r="5956" spans="1:5" x14ac:dyDescent="0.25">
      <c r="A5956" s="180" t="s">
        <v>9344</v>
      </c>
      <c r="B5956" s="181">
        <v>3463</v>
      </c>
      <c r="C5956" s="180" t="s">
        <v>9349</v>
      </c>
      <c r="D5956" s="180" t="s">
        <v>9346</v>
      </c>
      <c r="E5956" s="180"/>
    </row>
    <row r="5957" spans="1:5" x14ac:dyDescent="0.25">
      <c r="A5957" s="180" t="s">
        <v>9344</v>
      </c>
      <c r="B5957" s="181">
        <v>3463</v>
      </c>
      <c r="C5957" s="180" t="s">
        <v>9350</v>
      </c>
      <c r="D5957" s="180" t="s">
        <v>9346</v>
      </c>
      <c r="E5957" s="180"/>
    </row>
    <row r="5958" spans="1:5" x14ac:dyDescent="0.25">
      <c r="A5958" s="180" t="s">
        <v>9351</v>
      </c>
      <c r="B5958" s="181">
        <v>3464</v>
      </c>
      <c r="C5958" s="180" t="s">
        <v>9352</v>
      </c>
      <c r="D5958" s="180"/>
      <c r="E5958" s="180"/>
    </row>
    <row r="5959" spans="1:5" x14ac:dyDescent="0.25">
      <c r="A5959" s="180" t="s">
        <v>9351</v>
      </c>
      <c r="B5959" s="181">
        <v>3464</v>
      </c>
      <c r="C5959" s="180" t="s">
        <v>9353</v>
      </c>
      <c r="D5959" s="180" t="s">
        <v>9352</v>
      </c>
      <c r="E5959" s="180"/>
    </row>
    <row r="5960" spans="1:5" x14ac:dyDescent="0.25">
      <c r="A5960" s="180" t="s">
        <v>9354</v>
      </c>
      <c r="B5960" s="181">
        <v>3465</v>
      </c>
      <c r="C5960" s="180" t="s">
        <v>9355</v>
      </c>
      <c r="D5960" s="180" t="s">
        <v>9356</v>
      </c>
      <c r="E5960" s="180"/>
    </row>
    <row r="5961" spans="1:5" x14ac:dyDescent="0.25">
      <c r="A5961" s="180" t="s">
        <v>9354</v>
      </c>
      <c r="B5961" s="181">
        <v>3465</v>
      </c>
      <c r="C5961" s="180" t="s">
        <v>9357</v>
      </c>
      <c r="D5961" s="180" t="s">
        <v>9356</v>
      </c>
      <c r="E5961" s="180"/>
    </row>
    <row r="5962" spans="1:5" x14ac:dyDescent="0.25">
      <c r="A5962" s="180" t="s">
        <v>9354</v>
      </c>
      <c r="B5962" s="181">
        <v>3465</v>
      </c>
      <c r="C5962" s="180" t="s">
        <v>9358</v>
      </c>
      <c r="D5962" s="180" t="s">
        <v>9356</v>
      </c>
      <c r="E5962" s="180"/>
    </row>
    <row r="5963" spans="1:5" x14ac:dyDescent="0.25">
      <c r="A5963" s="180" t="s">
        <v>9354</v>
      </c>
      <c r="B5963" s="181">
        <v>3465</v>
      </c>
      <c r="C5963" s="180" t="s">
        <v>9356</v>
      </c>
      <c r="D5963" s="180"/>
      <c r="E5963" s="180"/>
    </row>
    <row r="5964" spans="1:5" x14ac:dyDescent="0.25">
      <c r="A5964" s="180" t="s">
        <v>9359</v>
      </c>
      <c r="B5964" s="181">
        <v>3466</v>
      </c>
      <c r="C5964" s="180" t="s">
        <v>9360</v>
      </c>
      <c r="D5964" s="180" t="s">
        <v>9361</v>
      </c>
      <c r="E5964" s="180"/>
    </row>
    <row r="5965" spans="1:5" x14ac:dyDescent="0.25">
      <c r="A5965" s="180" t="s">
        <v>9359</v>
      </c>
      <c r="B5965" s="181">
        <v>3466</v>
      </c>
      <c r="C5965" s="180" t="s">
        <v>9361</v>
      </c>
      <c r="D5965" s="180"/>
      <c r="E5965" s="180"/>
    </row>
    <row r="5966" spans="1:5" x14ac:dyDescent="0.25">
      <c r="A5966" s="180" t="s">
        <v>9362</v>
      </c>
      <c r="B5966" s="181">
        <v>3467</v>
      </c>
      <c r="C5966" s="180" t="s">
        <v>9363</v>
      </c>
      <c r="D5966" s="180" t="s">
        <v>9364</v>
      </c>
      <c r="E5966" s="180"/>
    </row>
    <row r="5967" spans="1:5" x14ac:dyDescent="0.25">
      <c r="A5967" s="180" t="s">
        <v>9362</v>
      </c>
      <c r="B5967" s="181">
        <v>3467</v>
      </c>
      <c r="C5967" s="180" t="s">
        <v>9365</v>
      </c>
      <c r="D5967" s="180" t="s">
        <v>9364</v>
      </c>
      <c r="E5967" s="180"/>
    </row>
    <row r="5968" spans="1:5" x14ac:dyDescent="0.25">
      <c r="A5968" s="180" t="s">
        <v>9362</v>
      </c>
      <c r="B5968" s="181">
        <v>3467</v>
      </c>
      <c r="C5968" s="180" t="s">
        <v>9364</v>
      </c>
      <c r="D5968" s="180"/>
      <c r="E5968" s="180"/>
    </row>
    <row r="5969" spans="1:5" x14ac:dyDescent="0.25">
      <c r="A5969" s="180" t="s">
        <v>9366</v>
      </c>
      <c r="B5969" s="181">
        <v>3468</v>
      </c>
      <c r="C5969" s="180" t="s">
        <v>9367</v>
      </c>
      <c r="D5969" s="180" t="s">
        <v>9368</v>
      </c>
      <c r="E5969" s="180"/>
    </row>
    <row r="5970" spans="1:5" x14ac:dyDescent="0.25">
      <c r="A5970" s="180" t="s">
        <v>9366</v>
      </c>
      <c r="B5970" s="181">
        <v>3468</v>
      </c>
      <c r="C5970" s="180" t="s">
        <v>9369</v>
      </c>
      <c r="D5970" s="180" t="s">
        <v>9368</v>
      </c>
      <c r="E5970" s="180"/>
    </row>
    <row r="5971" spans="1:5" x14ac:dyDescent="0.25">
      <c r="A5971" s="180" t="s">
        <v>9366</v>
      </c>
      <c r="B5971" s="181">
        <v>3468</v>
      </c>
      <c r="C5971" s="180" t="s">
        <v>9368</v>
      </c>
      <c r="D5971" s="180"/>
      <c r="E5971" s="180"/>
    </row>
    <row r="5972" spans="1:5" x14ac:dyDescent="0.25">
      <c r="A5972" s="180" t="s">
        <v>9370</v>
      </c>
      <c r="B5972" s="181">
        <v>3469</v>
      </c>
      <c r="C5972" s="180" t="s">
        <v>9371</v>
      </c>
      <c r="D5972" s="180" t="s">
        <v>9372</v>
      </c>
      <c r="E5972" s="180"/>
    </row>
    <row r="5973" spans="1:5" x14ac:dyDescent="0.25">
      <c r="A5973" s="180" t="s">
        <v>9370</v>
      </c>
      <c r="B5973" s="181">
        <v>3469</v>
      </c>
      <c r="C5973" s="180" t="s">
        <v>9373</v>
      </c>
      <c r="D5973" s="180" t="s">
        <v>9372</v>
      </c>
      <c r="E5973" s="180"/>
    </row>
    <row r="5974" spans="1:5" x14ac:dyDescent="0.25">
      <c r="A5974" s="180" t="s">
        <v>9370</v>
      </c>
      <c r="B5974" s="181">
        <v>3469</v>
      </c>
      <c r="C5974" s="180" t="s">
        <v>9374</v>
      </c>
      <c r="D5974" s="180" t="s">
        <v>9372</v>
      </c>
      <c r="E5974" s="180"/>
    </row>
    <row r="5975" spans="1:5" x14ac:dyDescent="0.25">
      <c r="A5975" s="180" t="s">
        <v>9370</v>
      </c>
      <c r="B5975" s="181">
        <v>3469</v>
      </c>
      <c r="C5975" s="180" t="s">
        <v>9375</v>
      </c>
      <c r="D5975" s="180" t="s">
        <v>9372</v>
      </c>
      <c r="E5975" s="180"/>
    </row>
    <row r="5976" spans="1:5" x14ac:dyDescent="0.25">
      <c r="A5976" s="180" t="s">
        <v>9370</v>
      </c>
      <c r="B5976" s="181">
        <v>3469</v>
      </c>
      <c r="C5976" s="180" t="s">
        <v>9372</v>
      </c>
      <c r="D5976" s="180"/>
      <c r="E5976" s="180"/>
    </row>
    <row r="5977" spans="1:5" x14ac:dyDescent="0.25">
      <c r="A5977" s="180" t="s">
        <v>9376</v>
      </c>
      <c r="B5977" s="181">
        <v>3470</v>
      </c>
      <c r="C5977" s="180" t="s">
        <v>9377</v>
      </c>
      <c r="D5977" s="180" t="s">
        <v>9378</v>
      </c>
      <c r="E5977" s="180"/>
    </row>
    <row r="5978" spans="1:5" x14ac:dyDescent="0.25">
      <c r="A5978" s="180" t="s">
        <v>9376</v>
      </c>
      <c r="B5978" s="181">
        <v>3470</v>
      </c>
      <c r="C5978" s="180" t="s">
        <v>9379</v>
      </c>
      <c r="D5978" s="180" t="s">
        <v>9378</v>
      </c>
      <c r="E5978" s="180"/>
    </row>
    <row r="5979" spans="1:5" x14ac:dyDescent="0.25">
      <c r="A5979" s="180" t="s">
        <v>9376</v>
      </c>
      <c r="B5979" s="181">
        <v>3470</v>
      </c>
      <c r="C5979" s="180" t="s">
        <v>9380</v>
      </c>
      <c r="D5979" s="180" t="s">
        <v>9378</v>
      </c>
      <c r="E5979" s="180"/>
    </row>
    <row r="5980" spans="1:5" x14ac:dyDescent="0.25">
      <c r="A5980" s="180" t="s">
        <v>9376</v>
      </c>
      <c r="B5980" s="181">
        <v>3470</v>
      </c>
      <c r="C5980" s="180" t="s">
        <v>9381</v>
      </c>
      <c r="D5980" s="180" t="s">
        <v>9378</v>
      </c>
      <c r="E5980" s="180"/>
    </row>
    <row r="5981" spans="1:5" x14ac:dyDescent="0.25">
      <c r="A5981" s="180" t="s">
        <v>9376</v>
      </c>
      <c r="B5981" s="181">
        <v>3470</v>
      </c>
      <c r="C5981" s="180" t="s">
        <v>9382</v>
      </c>
      <c r="D5981" s="180" t="s">
        <v>9378</v>
      </c>
      <c r="E5981" s="180"/>
    </row>
    <row r="5982" spans="1:5" x14ac:dyDescent="0.25">
      <c r="A5982" s="180" t="s">
        <v>9376</v>
      </c>
      <c r="B5982" s="181">
        <v>3470</v>
      </c>
      <c r="C5982" s="180" t="s">
        <v>9378</v>
      </c>
      <c r="D5982" s="180"/>
      <c r="E5982" s="180"/>
    </row>
    <row r="5983" spans="1:5" x14ac:dyDescent="0.25">
      <c r="A5983" s="180" t="s">
        <v>9383</v>
      </c>
      <c r="B5983" s="181">
        <v>3471</v>
      </c>
      <c r="C5983" s="180" t="s">
        <v>9384</v>
      </c>
      <c r="D5983" s="180" t="s">
        <v>9385</v>
      </c>
      <c r="E5983" s="180"/>
    </row>
    <row r="5984" spans="1:5" x14ac:dyDescent="0.25">
      <c r="A5984" s="180" t="s">
        <v>9383</v>
      </c>
      <c r="B5984" s="181">
        <v>3471</v>
      </c>
      <c r="C5984" s="180" t="s">
        <v>9386</v>
      </c>
      <c r="D5984" s="180" t="s">
        <v>9385</v>
      </c>
      <c r="E5984" s="180"/>
    </row>
    <row r="5985" spans="1:5" x14ac:dyDescent="0.25">
      <c r="A5985" s="180" t="s">
        <v>9383</v>
      </c>
      <c r="B5985" s="181">
        <v>3471</v>
      </c>
      <c r="C5985" s="180" t="s">
        <v>9387</v>
      </c>
      <c r="D5985" s="180" t="s">
        <v>9385</v>
      </c>
      <c r="E5985" s="180"/>
    </row>
    <row r="5986" spans="1:5" x14ac:dyDescent="0.25">
      <c r="A5986" s="180" t="s">
        <v>9383</v>
      </c>
      <c r="B5986" s="181">
        <v>3471</v>
      </c>
      <c r="C5986" s="180" t="s">
        <v>9385</v>
      </c>
      <c r="D5986" s="180"/>
      <c r="E5986" s="180"/>
    </row>
    <row r="5987" spans="1:5" x14ac:dyDescent="0.25">
      <c r="A5987" s="180" t="s">
        <v>9388</v>
      </c>
      <c r="B5987" s="181">
        <v>3472</v>
      </c>
      <c r="C5987" s="180" t="s">
        <v>9389</v>
      </c>
      <c r="D5987" s="180" t="s">
        <v>9390</v>
      </c>
      <c r="E5987" s="180"/>
    </row>
    <row r="5988" spans="1:5" x14ac:dyDescent="0.25">
      <c r="A5988" s="180" t="s">
        <v>9388</v>
      </c>
      <c r="B5988" s="181">
        <v>3472</v>
      </c>
      <c r="C5988" s="180" t="s">
        <v>9391</v>
      </c>
      <c r="D5988" s="180" t="s">
        <v>9390</v>
      </c>
      <c r="E5988" s="180"/>
    </row>
    <row r="5989" spans="1:5" x14ac:dyDescent="0.25">
      <c r="A5989" s="180" t="s">
        <v>9388</v>
      </c>
      <c r="B5989" s="181">
        <v>3472</v>
      </c>
      <c r="C5989" s="180" t="s">
        <v>9390</v>
      </c>
      <c r="D5989" s="180"/>
      <c r="E5989" s="180"/>
    </row>
    <row r="5990" spans="1:5" x14ac:dyDescent="0.25">
      <c r="A5990" s="180" t="s">
        <v>9392</v>
      </c>
      <c r="B5990" s="181">
        <v>3473</v>
      </c>
      <c r="C5990" s="180" t="s">
        <v>9393</v>
      </c>
      <c r="D5990" s="180" t="s">
        <v>9394</v>
      </c>
      <c r="E5990" s="180"/>
    </row>
    <row r="5991" spans="1:5" x14ac:dyDescent="0.25">
      <c r="A5991" s="180" t="s">
        <v>9392</v>
      </c>
      <c r="B5991" s="181">
        <v>3473</v>
      </c>
      <c r="C5991" s="180" t="s">
        <v>9394</v>
      </c>
      <c r="D5991" s="180"/>
      <c r="E5991" s="180"/>
    </row>
    <row r="5992" spans="1:5" x14ac:dyDescent="0.25">
      <c r="A5992" s="180" t="s">
        <v>9395</v>
      </c>
      <c r="B5992" s="181">
        <v>3474</v>
      </c>
      <c r="C5992" s="180" t="s">
        <v>9396</v>
      </c>
      <c r="D5992" s="180" t="s">
        <v>9397</v>
      </c>
      <c r="E5992" s="180"/>
    </row>
    <row r="5993" spans="1:5" x14ac:dyDescent="0.25">
      <c r="A5993" s="180" t="s">
        <v>9395</v>
      </c>
      <c r="B5993" s="181">
        <v>3474</v>
      </c>
      <c r="C5993" s="180" t="s">
        <v>9398</v>
      </c>
      <c r="D5993" s="180" t="s">
        <v>9397</v>
      </c>
      <c r="E5993" s="180"/>
    </row>
    <row r="5994" spans="1:5" x14ac:dyDescent="0.25">
      <c r="A5994" s="180" t="s">
        <v>9395</v>
      </c>
      <c r="B5994" s="181">
        <v>3474</v>
      </c>
      <c r="C5994" s="180" t="s">
        <v>9397</v>
      </c>
      <c r="D5994" s="180"/>
      <c r="E5994" s="180"/>
    </row>
    <row r="5995" spans="1:5" x14ac:dyDescent="0.25">
      <c r="A5995" s="180" t="s">
        <v>9399</v>
      </c>
      <c r="B5995" s="181">
        <v>3475</v>
      </c>
      <c r="C5995" s="180" t="s">
        <v>9400</v>
      </c>
      <c r="D5995" s="180" t="s">
        <v>9401</v>
      </c>
      <c r="E5995" s="180"/>
    </row>
    <row r="5996" spans="1:5" x14ac:dyDescent="0.25">
      <c r="A5996" s="180" t="s">
        <v>9399</v>
      </c>
      <c r="B5996" s="181">
        <v>3475</v>
      </c>
      <c r="C5996" s="180" t="s">
        <v>9402</v>
      </c>
      <c r="D5996" s="180" t="s">
        <v>9401</v>
      </c>
      <c r="E5996" s="180"/>
    </row>
    <row r="5997" spans="1:5" x14ac:dyDescent="0.25">
      <c r="A5997" s="180" t="s">
        <v>9399</v>
      </c>
      <c r="B5997" s="181">
        <v>3475</v>
      </c>
      <c r="C5997" s="180" t="s">
        <v>9401</v>
      </c>
      <c r="D5997" s="180"/>
      <c r="E5997" s="180"/>
    </row>
    <row r="5998" spans="1:5" x14ac:dyDescent="0.25">
      <c r="A5998" s="180" t="s">
        <v>9403</v>
      </c>
      <c r="B5998" s="181">
        <v>3476</v>
      </c>
      <c r="C5998" s="180" t="s">
        <v>9404</v>
      </c>
      <c r="D5998" s="180"/>
      <c r="E5998" s="180"/>
    </row>
    <row r="5999" spans="1:5" x14ac:dyDescent="0.25">
      <c r="A5999" s="180" t="s">
        <v>9403</v>
      </c>
      <c r="B5999" s="181">
        <v>3476</v>
      </c>
      <c r="C5999" s="180" t="s">
        <v>9405</v>
      </c>
      <c r="D5999" s="180" t="s">
        <v>9404</v>
      </c>
      <c r="E5999" s="180"/>
    </row>
    <row r="6000" spans="1:5" x14ac:dyDescent="0.25">
      <c r="A6000" s="180" t="s">
        <v>9403</v>
      </c>
      <c r="B6000" s="181">
        <v>3476</v>
      </c>
      <c r="C6000" s="180" t="s">
        <v>9406</v>
      </c>
      <c r="D6000" s="180" t="s">
        <v>9404</v>
      </c>
      <c r="E6000" s="180"/>
    </row>
    <row r="6001" spans="1:5" x14ac:dyDescent="0.25">
      <c r="A6001" s="180" t="s">
        <v>9407</v>
      </c>
      <c r="B6001" s="181">
        <v>3477</v>
      </c>
      <c r="C6001" s="180" t="s">
        <v>9408</v>
      </c>
      <c r="D6001" s="180"/>
      <c r="E6001" s="180"/>
    </row>
    <row r="6002" spans="1:5" x14ac:dyDescent="0.25">
      <c r="A6002" s="180" t="s">
        <v>9407</v>
      </c>
      <c r="B6002" s="181">
        <v>3477</v>
      </c>
      <c r="C6002" s="180" t="s">
        <v>9409</v>
      </c>
      <c r="D6002" s="180" t="s">
        <v>9408</v>
      </c>
      <c r="E6002" s="180"/>
    </row>
    <row r="6003" spans="1:5" x14ac:dyDescent="0.25">
      <c r="A6003" s="180" t="s">
        <v>9410</v>
      </c>
      <c r="B6003" s="181">
        <v>3478</v>
      </c>
      <c r="C6003" s="180" t="s">
        <v>9411</v>
      </c>
      <c r="D6003" s="180"/>
      <c r="E6003" s="180"/>
    </row>
    <row r="6004" spans="1:5" x14ac:dyDescent="0.25">
      <c r="A6004" s="180" t="s">
        <v>9410</v>
      </c>
      <c r="B6004" s="181">
        <v>3478</v>
      </c>
      <c r="C6004" s="180" t="s">
        <v>9412</v>
      </c>
      <c r="D6004" s="180" t="s">
        <v>9411</v>
      </c>
      <c r="E6004" s="180"/>
    </row>
    <row r="6005" spans="1:5" x14ac:dyDescent="0.25">
      <c r="A6005" s="180" t="s">
        <v>9410</v>
      </c>
      <c r="B6005" s="181">
        <v>3478</v>
      </c>
      <c r="C6005" s="180" t="s">
        <v>9413</v>
      </c>
      <c r="D6005" s="180" t="s">
        <v>9411</v>
      </c>
      <c r="E6005" s="180"/>
    </row>
    <row r="6006" spans="1:5" x14ac:dyDescent="0.25">
      <c r="A6006" s="180" t="s">
        <v>9414</v>
      </c>
      <c r="B6006" s="181">
        <v>3479</v>
      </c>
      <c r="C6006" s="180" t="s">
        <v>9415</v>
      </c>
      <c r="D6006" s="180"/>
      <c r="E6006" s="180"/>
    </row>
    <row r="6007" spans="1:5" x14ac:dyDescent="0.25">
      <c r="A6007" s="180" t="s">
        <v>9416</v>
      </c>
      <c r="B6007" s="181">
        <v>3480</v>
      </c>
      <c r="C6007" s="180" t="s">
        <v>9417</v>
      </c>
      <c r="D6007" s="180"/>
      <c r="E6007" s="180"/>
    </row>
    <row r="6008" spans="1:5" x14ac:dyDescent="0.25">
      <c r="A6008" s="180" t="s">
        <v>9416</v>
      </c>
      <c r="B6008" s="181">
        <v>3480</v>
      </c>
      <c r="C6008" s="180" t="s">
        <v>9418</v>
      </c>
      <c r="D6008" s="180" t="s">
        <v>9417</v>
      </c>
      <c r="E6008" s="180"/>
    </row>
    <row r="6009" spans="1:5" x14ac:dyDescent="0.25">
      <c r="A6009" s="180" t="s">
        <v>9416</v>
      </c>
      <c r="B6009" s="181">
        <v>3480</v>
      </c>
      <c r="C6009" s="180" t="s">
        <v>9419</v>
      </c>
      <c r="D6009" s="180" t="s">
        <v>9417</v>
      </c>
      <c r="E6009" s="180"/>
    </row>
    <row r="6010" spans="1:5" x14ac:dyDescent="0.25">
      <c r="A6010" s="180" t="s">
        <v>9416</v>
      </c>
      <c r="B6010" s="181">
        <v>3480</v>
      </c>
      <c r="C6010" s="180" t="s">
        <v>9420</v>
      </c>
      <c r="D6010" s="180" t="s">
        <v>9417</v>
      </c>
      <c r="E6010" s="180"/>
    </row>
    <row r="6011" spans="1:5" x14ac:dyDescent="0.25">
      <c r="A6011" s="180" t="s">
        <v>9416</v>
      </c>
      <c r="B6011" s="181">
        <v>3480</v>
      </c>
      <c r="C6011" s="180" t="s">
        <v>9421</v>
      </c>
      <c r="D6011" s="180" t="s">
        <v>9417</v>
      </c>
      <c r="E6011" s="180"/>
    </row>
    <row r="6012" spans="1:5" x14ac:dyDescent="0.25">
      <c r="A6012" s="180" t="s">
        <v>9416</v>
      </c>
      <c r="B6012" s="181">
        <v>3480</v>
      </c>
      <c r="C6012" s="180" t="s">
        <v>9422</v>
      </c>
      <c r="D6012" s="180" t="s">
        <v>9417</v>
      </c>
      <c r="E6012" s="180"/>
    </row>
    <row r="6013" spans="1:5" x14ac:dyDescent="0.25">
      <c r="A6013" s="180" t="s">
        <v>9416</v>
      </c>
      <c r="B6013" s="181">
        <v>3480</v>
      </c>
      <c r="C6013" s="180" t="s">
        <v>9423</v>
      </c>
      <c r="D6013" s="180" t="s">
        <v>9417</v>
      </c>
      <c r="E6013" s="180"/>
    </row>
    <row r="6014" spans="1:5" x14ac:dyDescent="0.25">
      <c r="A6014" s="180" t="s">
        <v>9424</v>
      </c>
      <c r="B6014" s="181">
        <v>3481</v>
      </c>
      <c r="C6014" s="180" t="s">
        <v>9425</v>
      </c>
      <c r="D6014" s="180"/>
      <c r="E6014" s="180"/>
    </row>
    <row r="6015" spans="1:5" x14ac:dyDescent="0.25">
      <c r="A6015" s="180" t="s">
        <v>9424</v>
      </c>
      <c r="B6015" s="181">
        <v>3481</v>
      </c>
      <c r="C6015" s="180" t="s">
        <v>9426</v>
      </c>
      <c r="D6015" s="180" t="s">
        <v>9425</v>
      </c>
      <c r="E6015" s="180"/>
    </row>
    <row r="6016" spans="1:5" x14ac:dyDescent="0.25">
      <c r="A6016" s="180" t="s">
        <v>9424</v>
      </c>
      <c r="B6016" s="181">
        <v>3481</v>
      </c>
      <c r="C6016" s="180" t="s">
        <v>9427</v>
      </c>
      <c r="D6016" s="180" t="s">
        <v>9425</v>
      </c>
      <c r="E6016" s="180"/>
    </row>
    <row r="6017" spans="1:5" x14ac:dyDescent="0.25">
      <c r="A6017" s="180" t="s">
        <v>9428</v>
      </c>
      <c r="B6017" s="181">
        <v>3482</v>
      </c>
      <c r="C6017" s="180" t="s">
        <v>9429</v>
      </c>
      <c r="D6017" s="180" t="s">
        <v>9430</v>
      </c>
      <c r="E6017" s="180"/>
    </row>
    <row r="6018" spans="1:5" x14ac:dyDescent="0.25">
      <c r="A6018" s="180" t="s">
        <v>9428</v>
      </c>
      <c r="B6018" s="181">
        <v>3482</v>
      </c>
      <c r="C6018" s="180" t="s">
        <v>9431</v>
      </c>
      <c r="D6018" s="180" t="s">
        <v>9430</v>
      </c>
      <c r="E6018" s="180"/>
    </row>
    <row r="6019" spans="1:5" x14ac:dyDescent="0.25">
      <c r="A6019" s="180" t="s">
        <v>9428</v>
      </c>
      <c r="B6019" s="181">
        <v>3482</v>
      </c>
      <c r="C6019" s="180" t="s">
        <v>9430</v>
      </c>
      <c r="D6019" s="180"/>
      <c r="E6019" s="180"/>
    </row>
    <row r="6020" spans="1:5" x14ac:dyDescent="0.25">
      <c r="A6020" s="180" t="s">
        <v>9432</v>
      </c>
      <c r="B6020" s="181">
        <v>3483</v>
      </c>
      <c r="C6020" s="180" t="s">
        <v>9433</v>
      </c>
      <c r="D6020" s="180"/>
      <c r="E6020" s="180"/>
    </row>
    <row r="6021" spans="1:5" x14ac:dyDescent="0.25">
      <c r="A6021" s="180" t="s">
        <v>9432</v>
      </c>
      <c r="B6021" s="181">
        <v>3483</v>
      </c>
      <c r="C6021" s="180" t="s">
        <v>9434</v>
      </c>
      <c r="D6021" s="180" t="s">
        <v>9433</v>
      </c>
      <c r="E6021" s="180"/>
    </row>
    <row r="6022" spans="1:5" x14ac:dyDescent="0.25">
      <c r="A6022" s="180" t="s">
        <v>9432</v>
      </c>
      <c r="B6022" s="181">
        <v>3483</v>
      </c>
      <c r="C6022" s="180" t="s">
        <v>9435</v>
      </c>
      <c r="D6022" s="180" t="s">
        <v>9433</v>
      </c>
      <c r="E6022" s="180"/>
    </row>
    <row r="6023" spans="1:5" x14ac:dyDescent="0.25">
      <c r="A6023" s="180" t="s">
        <v>9432</v>
      </c>
      <c r="B6023" s="181">
        <v>3483</v>
      </c>
      <c r="C6023" s="180" t="s">
        <v>9436</v>
      </c>
      <c r="D6023" s="180" t="s">
        <v>9433</v>
      </c>
      <c r="E6023" s="180"/>
    </row>
    <row r="6024" spans="1:5" x14ac:dyDescent="0.25">
      <c r="A6024" s="180" t="s">
        <v>9437</v>
      </c>
      <c r="B6024" s="181">
        <v>3484</v>
      </c>
      <c r="C6024" s="180" t="s">
        <v>9438</v>
      </c>
      <c r="D6024" s="180" t="s">
        <v>9439</v>
      </c>
      <c r="E6024" s="180"/>
    </row>
    <row r="6025" spans="1:5" x14ac:dyDescent="0.25">
      <c r="A6025" s="180" t="s">
        <v>9437</v>
      </c>
      <c r="B6025" s="181">
        <v>3484</v>
      </c>
      <c r="C6025" s="180" t="s">
        <v>9440</v>
      </c>
      <c r="D6025" s="180" t="s">
        <v>9439</v>
      </c>
      <c r="E6025" s="180"/>
    </row>
    <row r="6026" spans="1:5" x14ac:dyDescent="0.25">
      <c r="A6026" s="180" t="s">
        <v>9437</v>
      </c>
      <c r="B6026" s="181">
        <v>3484</v>
      </c>
      <c r="C6026" s="180" t="s">
        <v>9439</v>
      </c>
      <c r="D6026" s="180"/>
      <c r="E6026" s="180"/>
    </row>
    <row r="6027" spans="1:5" x14ac:dyDescent="0.25">
      <c r="A6027" s="180" t="s">
        <v>9437</v>
      </c>
      <c r="B6027" s="181">
        <v>3484</v>
      </c>
      <c r="C6027" s="180" t="s">
        <v>9441</v>
      </c>
      <c r="D6027" s="180" t="s">
        <v>9439</v>
      </c>
      <c r="E6027" s="180"/>
    </row>
    <row r="6028" spans="1:5" x14ac:dyDescent="0.25">
      <c r="A6028" s="180" t="s">
        <v>9437</v>
      </c>
      <c r="B6028" s="181">
        <v>3484</v>
      </c>
      <c r="C6028" s="180" t="s">
        <v>9442</v>
      </c>
      <c r="D6028" s="180" t="s">
        <v>9439</v>
      </c>
      <c r="E6028" s="180"/>
    </row>
    <row r="6029" spans="1:5" x14ac:dyDescent="0.25">
      <c r="A6029" s="180" t="s">
        <v>9437</v>
      </c>
      <c r="B6029" s="181">
        <v>3484</v>
      </c>
      <c r="C6029" s="180" t="s">
        <v>9443</v>
      </c>
      <c r="D6029" s="180" t="s">
        <v>9439</v>
      </c>
      <c r="E6029" s="180"/>
    </row>
    <row r="6030" spans="1:5" x14ac:dyDescent="0.25">
      <c r="A6030" s="180" t="s">
        <v>9444</v>
      </c>
      <c r="B6030" s="181">
        <v>3485</v>
      </c>
      <c r="C6030" s="180" t="s">
        <v>9445</v>
      </c>
      <c r="D6030" s="180"/>
      <c r="E6030" s="180"/>
    </row>
    <row r="6031" spans="1:5" x14ac:dyDescent="0.25">
      <c r="A6031" s="180" t="s">
        <v>9444</v>
      </c>
      <c r="B6031" s="181">
        <v>3485</v>
      </c>
      <c r="C6031" s="180" t="s">
        <v>9446</v>
      </c>
      <c r="D6031" s="180" t="s">
        <v>9445</v>
      </c>
      <c r="E6031" s="180"/>
    </row>
    <row r="6032" spans="1:5" x14ac:dyDescent="0.25">
      <c r="A6032" s="180" t="s">
        <v>9447</v>
      </c>
      <c r="B6032" s="181">
        <v>3486</v>
      </c>
      <c r="C6032" s="180" t="s">
        <v>9448</v>
      </c>
      <c r="D6032" s="180" t="s">
        <v>9449</v>
      </c>
      <c r="E6032" s="180"/>
    </row>
    <row r="6033" spans="1:5" x14ac:dyDescent="0.25">
      <c r="A6033" s="180" t="s">
        <v>9447</v>
      </c>
      <c r="B6033" s="181">
        <v>3486</v>
      </c>
      <c r="C6033" s="180" t="s">
        <v>9449</v>
      </c>
      <c r="D6033" s="180"/>
      <c r="E6033" s="180"/>
    </row>
    <row r="6034" spans="1:5" x14ac:dyDescent="0.25">
      <c r="A6034" s="180" t="s">
        <v>9447</v>
      </c>
      <c r="B6034" s="181">
        <v>3486</v>
      </c>
      <c r="C6034" s="180" t="s">
        <v>9450</v>
      </c>
      <c r="D6034" s="180" t="s">
        <v>9449</v>
      </c>
      <c r="E6034" s="180"/>
    </row>
    <row r="6035" spans="1:5" x14ac:dyDescent="0.25">
      <c r="A6035" s="180" t="s">
        <v>9447</v>
      </c>
      <c r="B6035" s="181">
        <v>3486</v>
      </c>
      <c r="C6035" s="180" t="s">
        <v>9451</v>
      </c>
      <c r="D6035" s="180" t="s">
        <v>9449</v>
      </c>
      <c r="E6035" s="180"/>
    </row>
    <row r="6036" spans="1:5" x14ac:dyDescent="0.25">
      <c r="A6036" s="180" t="s">
        <v>9452</v>
      </c>
      <c r="B6036" s="181">
        <v>3487</v>
      </c>
      <c r="C6036" s="180" t="s">
        <v>9453</v>
      </c>
      <c r="D6036" s="180" t="s">
        <v>9454</v>
      </c>
      <c r="E6036" s="180"/>
    </row>
    <row r="6037" spans="1:5" x14ac:dyDescent="0.25">
      <c r="A6037" s="180" t="s">
        <v>9452</v>
      </c>
      <c r="B6037" s="181">
        <v>3487</v>
      </c>
      <c r="C6037" s="180" t="s">
        <v>9455</v>
      </c>
      <c r="D6037" s="180" t="s">
        <v>9454</v>
      </c>
      <c r="E6037" s="180"/>
    </row>
    <row r="6038" spans="1:5" x14ac:dyDescent="0.25">
      <c r="A6038" s="180" t="s">
        <v>9452</v>
      </c>
      <c r="B6038" s="181">
        <v>3487</v>
      </c>
      <c r="C6038" s="180" t="s">
        <v>9454</v>
      </c>
      <c r="D6038" s="180"/>
      <c r="E6038" s="180"/>
    </row>
    <row r="6039" spans="1:5" x14ac:dyDescent="0.25">
      <c r="A6039" s="180" t="s">
        <v>9452</v>
      </c>
      <c r="B6039" s="181">
        <v>3487</v>
      </c>
      <c r="C6039" s="180" t="s">
        <v>9456</v>
      </c>
      <c r="D6039" s="180" t="s">
        <v>9454</v>
      </c>
      <c r="E6039" s="180"/>
    </row>
    <row r="6040" spans="1:5" x14ac:dyDescent="0.25">
      <c r="A6040" s="180" t="s">
        <v>9452</v>
      </c>
      <c r="B6040" s="181">
        <v>3487</v>
      </c>
      <c r="C6040" s="180" t="s">
        <v>9457</v>
      </c>
      <c r="D6040" s="180" t="s">
        <v>9454</v>
      </c>
      <c r="E6040" s="180"/>
    </row>
    <row r="6041" spans="1:5" x14ac:dyDescent="0.25">
      <c r="A6041" s="180" t="s">
        <v>9452</v>
      </c>
      <c r="B6041" s="181">
        <v>3487</v>
      </c>
      <c r="C6041" s="180" t="s">
        <v>9458</v>
      </c>
      <c r="D6041" s="180" t="s">
        <v>9454</v>
      </c>
      <c r="E6041" s="180"/>
    </row>
    <row r="6042" spans="1:5" x14ac:dyDescent="0.25">
      <c r="A6042" s="180" t="s">
        <v>9459</v>
      </c>
      <c r="B6042" s="181">
        <v>3488</v>
      </c>
      <c r="C6042" s="180" t="s">
        <v>9460</v>
      </c>
      <c r="D6042" s="180"/>
      <c r="E6042" s="180"/>
    </row>
    <row r="6043" spans="1:5" x14ac:dyDescent="0.25">
      <c r="A6043" s="180" t="s">
        <v>9459</v>
      </c>
      <c r="B6043" s="181">
        <v>3488</v>
      </c>
      <c r="C6043" s="180" t="s">
        <v>9461</v>
      </c>
      <c r="D6043" s="180" t="s">
        <v>9460</v>
      </c>
      <c r="E6043" s="180"/>
    </row>
    <row r="6044" spans="1:5" x14ac:dyDescent="0.25">
      <c r="A6044" s="180" t="s">
        <v>9459</v>
      </c>
      <c r="B6044" s="181">
        <v>3488</v>
      </c>
      <c r="C6044" s="180" t="s">
        <v>9462</v>
      </c>
      <c r="D6044" s="180" t="s">
        <v>9460</v>
      </c>
      <c r="E6044" s="180"/>
    </row>
    <row r="6045" spans="1:5" x14ac:dyDescent="0.25">
      <c r="A6045" s="180" t="s">
        <v>9463</v>
      </c>
      <c r="B6045" s="181">
        <v>3489</v>
      </c>
      <c r="C6045" s="180" t="s">
        <v>9464</v>
      </c>
      <c r="D6045" s="180"/>
      <c r="E6045" s="180"/>
    </row>
    <row r="6046" spans="1:5" x14ac:dyDescent="0.25">
      <c r="A6046" s="180" t="s">
        <v>9463</v>
      </c>
      <c r="B6046" s="181">
        <v>3489</v>
      </c>
      <c r="C6046" s="180" t="s">
        <v>9465</v>
      </c>
      <c r="D6046" s="180" t="s">
        <v>9464</v>
      </c>
      <c r="E6046" s="180"/>
    </row>
    <row r="6047" spans="1:5" x14ac:dyDescent="0.25">
      <c r="A6047" s="180" t="s">
        <v>9466</v>
      </c>
      <c r="B6047" s="181">
        <v>3490</v>
      </c>
      <c r="C6047" s="180" t="s">
        <v>9467</v>
      </c>
      <c r="D6047" s="180"/>
      <c r="E6047" s="180"/>
    </row>
    <row r="6048" spans="1:5" x14ac:dyDescent="0.25">
      <c r="A6048" s="180" t="s">
        <v>9466</v>
      </c>
      <c r="B6048" s="181">
        <v>3490</v>
      </c>
      <c r="C6048" s="180" t="s">
        <v>9468</v>
      </c>
      <c r="D6048" s="180" t="s">
        <v>9467</v>
      </c>
      <c r="E6048" s="180"/>
    </row>
    <row r="6049" spans="1:5" x14ac:dyDescent="0.25">
      <c r="A6049" s="180" t="s">
        <v>9466</v>
      </c>
      <c r="B6049" s="181">
        <v>3490</v>
      </c>
      <c r="C6049" s="180" t="s">
        <v>9469</v>
      </c>
      <c r="D6049" s="180" t="s">
        <v>9467</v>
      </c>
      <c r="E6049" s="180"/>
    </row>
    <row r="6050" spans="1:5" x14ac:dyDescent="0.25">
      <c r="A6050" s="180" t="s">
        <v>9470</v>
      </c>
      <c r="B6050" s="181">
        <v>3491</v>
      </c>
      <c r="C6050" s="180" t="s">
        <v>9471</v>
      </c>
      <c r="D6050" s="180" t="s">
        <v>9472</v>
      </c>
      <c r="E6050" s="180"/>
    </row>
    <row r="6051" spans="1:5" x14ac:dyDescent="0.25">
      <c r="A6051" s="180" t="s">
        <v>9470</v>
      </c>
      <c r="B6051" s="181">
        <v>3491</v>
      </c>
      <c r="C6051" s="180" t="s">
        <v>9473</v>
      </c>
      <c r="D6051" s="180" t="s">
        <v>9472</v>
      </c>
      <c r="E6051" s="180"/>
    </row>
    <row r="6052" spans="1:5" x14ac:dyDescent="0.25">
      <c r="A6052" s="180" t="s">
        <v>9470</v>
      </c>
      <c r="B6052" s="181">
        <v>3491</v>
      </c>
      <c r="C6052" s="180" t="s">
        <v>9472</v>
      </c>
      <c r="D6052" s="180"/>
      <c r="E6052" s="180"/>
    </row>
    <row r="6053" spans="1:5" x14ac:dyDescent="0.25">
      <c r="A6053" s="180" t="s">
        <v>9470</v>
      </c>
      <c r="B6053" s="181">
        <v>3491</v>
      </c>
      <c r="C6053" s="180" t="s">
        <v>9474</v>
      </c>
      <c r="D6053" s="180" t="s">
        <v>9472</v>
      </c>
      <c r="E6053" s="180"/>
    </row>
    <row r="6054" spans="1:5" x14ac:dyDescent="0.25">
      <c r="A6054" s="180" t="s">
        <v>9475</v>
      </c>
      <c r="B6054" s="181">
        <v>3492</v>
      </c>
      <c r="C6054" s="180" t="s">
        <v>9476</v>
      </c>
      <c r="D6054" s="180" t="s">
        <v>9477</v>
      </c>
      <c r="E6054" s="180"/>
    </row>
    <row r="6055" spans="1:5" x14ac:dyDescent="0.25">
      <c r="A6055" s="180" t="s">
        <v>9475</v>
      </c>
      <c r="B6055" s="181">
        <v>3492</v>
      </c>
      <c r="C6055" s="180" t="s">
        <v>9477</v>
      </c>
      <c r="D6055" s="180"/>
      <c r="E6055" s="180"/>
    </row>
    <row r="6056" spans="1:5" x14ac:dyDescent="0.25">
      <c r="A6056" s="180" t="s">
        <v>9475</v>
      </c>
      <c r="B6056" s="181">
        <v>3492</v>
      </c>
      <c r="C6056" s="180" t="s">
        <v>9478</v>
      </c>
      <c r="D6056" s="180" t="s">
        <v>9477</v>
      </c>
      <c r="E6056" s="180"/>
    </row>
    <row r="6057" spans="1:5" x14ac:dyDescent="0.25">
      <c r="A6057" s="180" t="s">
        <v>9475</v>
      </c>
      <c r="B6057" s="181">
        <v>3492</v>
      </c>
      <c r="C6057" s="180" t="s">
        <v>9479</v>
      </c>
      <c r="D6057" s="180" t="s">
        <v>9477</v>
      </c>
      <c r="E6057" s="180"/>
    </row>
    <row r="6058" spans="1:5" x14ac:dyDescent="0.25">
      <c r="A6058" s="180" t="s">
        <v>9480</v>
      </c>
      <c r="B6058" s="181">
        <v>3493</v>
      </c>
      <c r="C6058" s="180" t="s">
        <v>9481</v>
      </c>
      <c r="D6058" s="180" t="s">
        <v>9482</v>
      </c>
      <c r="E6058" s="180"/>
    </row>
    <row r="6059" spans="1:5" x14ac:dyDescent="0.25">
      <c r="A6059" s="180" t="s">
        <v>9480</v>
      </c>
      <c r="B6059" s="181">
        <v>3493</v>
      </c>
      <c r="C6059" s="180" t="s">
        <v>9483</v>
      </c>
      <c r="D6059" s="180" t="s">
        <v>9482</v>
      </c>
      <c r="E6059" s="180"/>
    </row>
    <row r="6060" spans="1:5" x14ac:dyDescent="0.25">
      <c r="A6060" s="180" t="s">
        <v>9480</v>
      </c>
      <c r="B6060" s="181">
        <v>3493</v>
      </c>
      <c r="C6060" s="180" t="s">
        <v>9482</v>
      </c>
      <c r="D6060" s="180"/>
      <c r="E6060" s="180"/>
    </row>
    <row r="6061" spans="1:5" x14ac:dyDescent="0.25">
      <c r="A6061" s="180" t="s">
        <v>9484</v>
      </c>
      <c r="B6061" s="181">
        <v>3494</v>
      </c>
      <c r="C6061" s="180" t="s">
        <v>9485</v>
      </c>
      <c r="D6061" s="180" t="s">
        <v>9486</v>
      </c>
      <c r="E6061" s="180"/>
    </row>
    <row r="6062" spans="1:5" x14ac:dyDescent="0.25">
      <c r="A6062" s="180" t="s">
        <v>9484</v>
      </c>
      <c r="B6062" s="181">
        <v>3494</v>
      </c>
      <c r="C6062" s="180" t="s">
        <v>9487</v>
      </c>
      <c r="D6062" s="180" t="s">
        <v>9486</v>
      </c>
      <c r="E6062" s="180"/>
    </row>
    <row r="6063" spans="1:5" x14ac:dyDescent="0.25">
      <c r="A6063" s="180" t="s">
        <v>9484</v>
      </c>
      <c r="B6063" s="181">
        <v>3494</v>
      </c>
      <c r="C6063" s="180" t="s">
        <v>9486</v>
      </c>
      <c r="D6063" s="180"/>
      <c r="E6063" s="180"/>
    </row>
    <row r="6064" spans="1:5" x14ac:dyDescent="0.25">
      <c r="A6064" s="180" t="s">
        <v>9484</v>
      </c>
      <c r="B6064" s="181">
        <v>3494</v>
      </c>
      <c r="C6064" s="180" t="s">
        <v>9488</v>
      </c>
      <c r="D6064" s="180" t="s">
        <v>9486</v>
      </c>
      <c r="E6064" s="180"/>
    </row>
    <row r="6065" spans="1:5" x14ac:dyDescent="0.25">
      <c r="A6065" s="180" t="s">
        <v>9489</v>
      </c>
      <c r="B6065" s="181">
        <v>3495</v>
      </c>
      <c r="C6065" s="180" t="s">
        <v>9490</v>
      </c>
      <c r="D6065" s="180" t="s">
        <v>9491</v>
      </c>
      <c r="E6065" s="180"/>
    </row>
    <row r="6066" spans="1:5" x14ac:dyDescent="0.25">
      <c r="A6066" s="180" t="s">
        <v>9489</v>
      </c>
      <c r="B6066" s="181">
        <v>3495</v>
      </c>
      <c r="C6066" s="180" t="s">
        <v>9492</v>
      </c>
      <c r="D6066" s="180" t="s">
        <v>9491</v>
      </c>
      <c r="E6066" s="180"/>
    </row>
    <row r="6067" spans="1:5" x14ac:dyDescent="0.25">
      <c r="A6067" s="180" t="s">
        <v>9489</v>
      </c>
      <c r="B6067" s="181">
        <v>3495</v>
      </c>
      <c r="C6067" s="180" t="s">
        <v>9491</v>
      </c>
      <c r="D6067" s="180"/>
      <c r="E6067" s="180"/>
    </row>
    <row r="6068" spans="1:5" x14ac:dyDescent="0.25">
      <c r="A6068" s="180" t="s">
        <v>9493</v>
      </c>
      <c r="B6068" s="181">
        <v>3496</v>
      </c>
      <c r="C6068" s="180" t="s">
        <v>9494</v>
      </c>
      <c r="D6068" s="180" t="s">
        <v>9495</v>
      </c>
      <c r="E6068" s="180"/>
    </row>
    <row r="6069" spans="1:5" x14ac:dyDescent="0.25">
      <c r="A6069" s="180" t="s">
        <v>9493</v>
      </c>
      <c r="B6069" s="181">
        <v>3496</v>
      </c>
      <c r="C6069" s="180" t="s">
        <v>9495</v>
      </c>
      <c r="D6069" s="180"/>
      <c r="E6069" s="180"/>
    </row>
    <row r="6070" spans="1:5" x14ac:dyDescent="0.25">
      <c r="A6070" s="180" t="s">
        <v>9496</v>
      </c>
      <c r="B6070" s="181">
        <v>3497</v>
      </c>
      <c r="C6070" s="180" t="s">
        <v>9497</v>
      </c>
      <c r="D6070" s="180" t="s">
        <v>9498</v>
      </c>
      <c r="E6070" s="180"/>
    </row>
    <row r="6071" spans="1:5" x14ac:dyDescent="0.25">
      <c r="A6071" s="180" t="s">
        <v>9496</v>
      </c>
      <c r="B6071" s="181">
        <v>3497</v>
      </c>
      <c r="C6071" s="180" t="s">
        <v>9498</v>
      </c>
      <c r="D6071" s="180"/>
      <c r="E6071" s="180"/>
    </row>
    <row r="6072" spans="1:5" x14ac:dyDescent="0.25">
      <c r="A6072" s="180" t="s">
        <v>9496</v>
      </c>
      <c r="B6072" s="181">
        <v>3497</v>
      </c>
      <c r="C6072" s="180" t="s">
        <v>9499</v>
      </c>
      <c r="D6072" s="180" t="s">
        <v>9498</v>
      </c>
      <c r="E6072" s="180"/>
    </row>
    <row r="6073" spans="1:5" x14ac:dyDescent="0.25">
      <c r="A6073" s="180" t="s">
        <v>9500</v>
      </c>
      <c r="B6073" s="181">
        <v>3498</v>
      </c>
      <c r="C6073" s="180" t="s">
        <v>9501</v>
      </c>
      <c r="D6073" s="180" t="s">
        <v>9502</v>
      </c>
      <c r="E6073" s="180"/>
    </row>
    <row r="6074" spans="1:5" x14ac:dyDescent="0.25">
      <c r="A6074" s="180" t="s">
        <v>9500</v>
      </c>
      <c r="B6074" s="181">
        <v>3498</v>
      </c>
      <c r="C6074" s="180" t="s">
        <v>9503</v>
      </c>
      <c r="D6074" s="180" t="s">
        <v>9502</v>
      </c>
      <c r="E6074" s="180"/>
    </row>
    <row r="6075" spans="1:5" x14ac:dyDescent="0.25">
      <c r="A6075" s="180" t="s">
        <v>9500</v>
      </c>
      <c r="B6075" s="181">
        <v>3498</v>
      </c>
      <c r="C6075" s="180" t="s">
        <v>9504</v>
      </c>
      <c r="D6075" s="180" t="s">
        <v>9502</v>
      </c>
      <c r="E6075" s="180"/>
    </row>
    <row r="6076" spans="1:5" x14ac:dyDescent="0.25">
      <c r="A6076" s="180" t="s">
        <v>9500</v>
      </c>
      <c r="B6076" s="181">
        <v>3498</v>
      </c>
      <c r="C6076" s="180" t="s">
        <v>9505</v>
      </c>
      <c r="D6076" s="180" t="s">
        <v>9502</v>
      </c>
      <c r="E6076" s="180"/>
    </row>
    <row r="6077" spans="1:5" x14ac:dyDescent="0.25">
      <c r="A6077" s="180" t="s">
        <v>9500</v>
      </c>
      <c r="B6077" s="181">
        <v>3498</v>
      </c>
      <c r="C6077" s="180" t="s">
        <v>9502</v>
      </c>
      <c r="D6077" s="180"/>
      <c r="E6077" s="180"/>
    </row>
    <row r="6078" spans="1:5" x14ac:dyDescent="0.25">
      <c r="A6078" s="180" t="s">
        <v>9506</v>
      </c>
      <c r="B6078" s="181">
        <v>3499</v>
      </c>
      <c r="C6078" s="180" t="s">
        <v>9507</v>
      </c>
      <c r="D6078" s="180" t="s">
        <v>9508</v>
      </c>
      <c r="E6078" s="180"/>
    </row>
    <row r="6079" spans="1:5" x14ac:dyDescent="0.25">
      <c r="A6079" s="180" t="s">
        <v>9506</v>
      </c>
      <c r="B6079" s="181">
        <v>3499</v>
      </c>
      <c r="C6079" s="180" t="s">
        <v>9508</v>
      </c>
      <c r="D6079" s="180"/>
      <c r="E6079" s="180"/>
    </row>
    <row r="6080" spans="1:5" x14ac:dyDescent="0.25">
      <c r="A6080" s="180" t="s">
        <v>9506</v>
      </c>
      <c r="B6080" s="181">
        <v>3499</v>
      </c>
      <c r="C6080" s="180" t="s">
        <v>9509</v>
      </c>
      <c r="D6080" s="180" t="s">
        <v>9508</v>
      </c>
      <c r="E6080" s="180"/>
    </row>
    <row r="6081" spans="1:5" x14ac:dyDescent="0.25">
      <c r="A6081" s="180" t="s">
        <v>9510</v>
      </c>
      <c r="B6081" s="181">
        <v>3500</v>
      </c>
      <c r="C6081" s="180" t="s">
        <v>9511</v>
      </c>
      <c r="D6081" s="180" t="s">
        <v>9512</v>
      </c>
      <c r="E6081" s="180"/>
    </row>
    <row r="6082" spans="1:5" x14ac:dyDescent="0.25">
      <c r="A6082" s="180" t="s">
        <v>9510</v>
      </c>
      <c r="B6082" s="181">
        <v>3500</v>
      </c>
      <c r="C6082" s="180" t="s">
        <v>9513</v>
      </c>
      <c r="D6082" s="180" t="s">
        <v>9512</v>
      </c>
      <c r="E6082" s="180"/>
    </row>
    <row r="6083" spans="1:5" x14ac:dyDescent="0.25">
      <c r="A6083" s="180" t="s">
        <v>9510</v>
      </c>
      <c r="B6083" s="181">
        <v>3500</v>
      </c>
      <c r="C6083" s="180" t="s">
        <v>9512</v>
      </c>
      <c r="D6083" s="180"/>
      <c r="E6083" s="180"/>
    </row>
    <row r="6084" spans="1:5" x14ac:dyDescent="0.25">
      <c r="A6084" s="180" t="s">
        <v>9510</v>
      </c>
      <c r="B6084" s="181">
        <v>3500</v>
      </c>
      <c r="C6084" s="180" t="s">
        <v>9514</v>
      </c>
      <c r="D6084" s="180" t="s">
        <v>9512</v>
      </c>
      <c r="E6084" s="180"/>
    </row>
    <row r="6085" spans="1:5" x14ac:dyDescent="0.25">
      <c r="A6085" s="180" t="s">
        <v>9510</v>
      </c>
      <c r="B6085" s="181">
        <v>3500</v>
      </c>
      <c r="C6085" s="180" t="s">
        <v>9515</v>
      </c>
      <c r="D6085" s="180" t="s">
        <v>9512</v>
      </c>
      <c r="E6085" s="180"/>
    </row>
    <row r="6086" spans="1:5" x14ac:dyDescent="0.25">
      <c r="A6086" s="180" t="s">
        <v>9516</v>
      </c>
      <c r="B6086" s="181">
        <v>3501</v>
      </c>
      <c r="C6086" s="180" t="s">
        <v>9517</v>
      </c>
      <c r="D6086" s="180" t="s">
        <v>9518</v>
      </c>
      <c r="E6086" s="180"/>
    </row>
    <row r="6087" spans="1:5" x14ac:dyDescent="0.25">
      <c r="A6087" s="180" t="s">
        <v>9516</v>
      </c>
      <c r="B6087" s="181">
        <v>3501</v>
      </c>
      <c r="C6087" s="180" t="s">
        <v>9519</v>
      </c>
      <c r="D6087" s="180" t="s">
        <v>9518</v>
      </c>
      <c r="E6087" s="180"/>
    </row>
    <row r="6088" spans="1:5" x14ac:dyDescent="0.25">
      <c r="A6088" s="180" t="s">
        <v>9516</v>
      </c>
      <c r="B6088" s="181">
        <v>3501</v>
      </c>
      <c r="C6088" s="180" t="s">
        <v>9518</v>
      </c>
      <c r="D6088" s="180"/>
      <c r="E6088" s="180"/>
    </row>
    <row r="6089" spans="1:5" x14ac:dyDescent="0.25">
      <c r="A6089" s="180" t="s">
        <v>9516</v>
      </c>
      <c r="B6089" s="181">
        <v>3501</v>
      </c>
      <c r="C6089" s="180" t="s">
        <v>9520</v>
      </c>
      <c r="D6089" s="180" t="s">
        <v>9518</v>
      </c>
      <c r="E6089" s="180"/>
    </row>
    <row r="6090" spans="1:5" x14ac:dyDescent="0.25">
      <c r="A6090" s="180" t="s">
        <v>9521</v>
      </c>
      <c r="B6090" s="181">
        <v>3502</v>
      </c>
      <c r="C6090" s="180" t="s">
        <v>9522</v>
      </c>
      <c r="D6090" s="180" t="s">
        <v>9523</v>
      </c>
      <c r="E6090" s="180"/>
    </row>
    <row r="6091" spans="1:5" x14ac:dyDescent="0.25">
      <c r="A6091" s="180" t="s">
        <v>9521</v>
      </c>
      <c r="B6091" s="181">
        <v>3502</v>
      </c>
      <c r="C6091" s="180" t="s">
        <v>9524</v>
      </c>
      <c r="D6091" s="180" t="s">
        <v>9523</v>
      </c>
      <c r="E6091" s="180"/>
    </row>
    <row r="6092" spans="1:5" x14ac:dyDescent="0.25">
      <c r="A6092" s="180" t="s">
        <v>9521</v>
      </c>
      <c r="B6092" s="181">
        <v>3502</v>
      </c>
      <c r="C6092" s="180" t="s">
        <v>9525</v>
      </c>
      <c r="D6092" s="180" t="s">
        <v>9523</v>
      </c>
      <c r="E6092" s="180"/>
    </row>
    <row r="6093" spans="1:5" x14ac:dyDescent="0.25">
      <c r="A6093" s="180" t="s">
        <v>9521</v>
      </c>
      <c r="B6093" s="181">
        <v>3502</v>
      </c>
      <c r="C6093" s="180" t="s">
        <v>9523</v>
      </c>
      <c r="D6093" s="180"/>
      <c r="E6093" s="180"/>
    </row>
    <row r="6094" spans="1:5" x14ac:dyDescent="0.25">
      <c r="A6094" s="180" t="s">
        <v>9521</v>
      </c>
      <c r="B6094" s="181">
        <v>3502</v>
      </c>
      <c r="C6094" s="180" t="s">
        <v>9526</v>
      </c>
      <c r="D6094" s="180" t="s">
        <v>9523</v>
      </c>
      <c r="E6094" s="180"/>
    </row>
    <row r="6095" spans="1:5" x14ac:dyDescent="0.25">
      <c r="A6095" s="180" t="s">
        <v>9527</v>
      </c>
      <c r="B6095" s="181">
        <v>3503</v>
      </c>
      <c r="C6095" s="180" t="s">
        <v>9528</v>
      </c>
      <c r="D6095" s="180" t="s">
        <v>9529</v>
      </c>
      <c r="E6095" s="180"/>
    </row>
    <row r="6096" spans="1:5" x14ac:dyDescent="0.25">
      <c r="A6096" s="180" t="s">
        <v>9527</v>
      </c>
      <c r="B6096" s="181">
        <v>3503</v>
      </c>
      <c r="C6096" s="180" t="s">
        <v>9529</v>
      </c>
      <c r="D6096" s="180"/>
      <c r="E6096" s="180"/>
    </row>
    <row r="6097" spans="1:5" x14ac:dyDescent="0.25">
      <c r="A6097" s="180" t="s">
        <v>9527</v>
      </c>
      <c r="B6097" s="181">
        <v>3503</v>
      </c>
      <c r="C6097" s="180" t="s">
        <v>9530</v>
      </c>
      <c r="D6097" s="180" t="s">
        <v>9529</v>
      </c>
      <c r="E6097" s="180"/>
    </row>
    <row r="6098" spans="1:5" x14ac:dyDescent="0.25">
      <c r="A6098" s="180" t="s">
        <v>9527</v>
      </c>
      <c r="B6098" s="181">
        <v>3503</v>
      </c>
      <c r="C6098" s="180" t="s">
        <v>9531</v>
      </c>
      <c r="D6098" s="180" t="s">
        <v>9529</v>
      </c>
      <c r="E6098" s="180"/>
    </row>
    <row r="6099" spans="1:5" x14ac:dyDescent="0.25">
      <c r="A6099" s="180" t="s">
        <v>9532</v>
      </c>
      <c r="B6099" s="181">
        <v>3504</v>
      </c>
      <c r="C6099" s="180" t="s">
        <v>9533</v>
      </c>
      <c r="D6099" s="180" t="s">
        <v>9534</v>
      </c>
      <c r="E6099" s="180"/>
    </row>
    <row r="6100" spans="1:5" x14ac:dyDescent="0.25">
      <c r="A6100" s="180" t="s">
        <v>9532</v>
      </c>
      <c r="B6100" s="181">
        <v>3504</v>
      </c>
      <c r="C6100" s="180" t="s">
        <v>9535</v>
      </c>
      <c r="D6100" s="180" t="s">
        <v>9534</v>
      </c>
      <c r="E6100" s="180"/>
    </row>
    <row r="6101" spans="1:5" x14ac:dyDescent="0.25">
      <c r="A6101" s="180" t="s">
        <v>9532</v>
      </c>
      <c r="B6101" s="181">
        <v>3504</v>
      </c>
      <c r="C6101" s="180" t="s">
        <v>9536</v>
      </c>
      <c r="D6101" s="180" t="s">
        <v>9534</v>
      </c>
      <c r="E6101" s="180"/>
    </row>
    <row r="6102" spans="1:5" x14ac:dyDescent="0.25">
      <c r="A6102" s="180" t="s">
        <v>9532</v>
      </c>
      <c r="B6102" s="181">
        <v>3504</v>
      </c>
      <c r="C6102" s="180" t="s">
        <v>9534</v>
      </c>
      <c r="D6102" s="180"/>
      <c r="E6102" s="180"/>
    </row>
    <row r="6103" spans="1:5" x14ac:dyDescent="0.25">
      <c r="A6103" s="180" t="s">
        <v>9532</v>
      </c>
      <c r="B6103" s="181">
        <v>3504</v>
      </c>
      <c r="C6103" s="180" t="s">
        <v>9537</v>
      </c>
      <c r="D6103" s="180" t="s">
        <v>9534</v>
      </c>
      <c r="E6103" s="180"/>
    </row>
    <row r="6104" spans="1:5" x14ac:dyDescent="0.25">
      <c r="A6104" s="180" t="s">
        <v>9538</v>
      </c>
      <c r="B6104" s="181">
        <v>3505</v>
      </c>
      <c r="C6104" s="180" t="s">
        <v>9539</v>
      </c>
      <c r="D6104" s="180" t="s">
        <v>9540</v>
      </c>
      <c r="E6104" s="180"/>
    </row>
    <row r="6105" spans="1:5" x14ac:dyDescent="0.25">
      <c r="A6105" s="180" t="s">
        <v>9538</v>
      </c>
      <c r="B6105" s="181">
        <v>3505</v>
      </c>
      <c r="C6105" s="180" t="s">
        <v>9541</v>
      </c>
      <c r="D6105" s="180" t="s">
        <v>9540</v>
      </c>
      <c r="E6105" s="180"/>
    </row>
    <row r="6106" spans="1:5" x14ac:dyDescent="0.25">
      <c r="A6106" s="180" t="s">
        <v>9538</v>
      </c>
      <c r="B6106" s="181">
        <v>3505</v>
      </c>
      <c r="C6106" s="180" t="s">
        <v>9542</v>
      </c>
      <c r="D6106" s="180" t="s">
        <v>9540</v>
      </c>
      <c r="E6106" s="180"/>
    </row>
    <row r="6107" spans="1:5" x14ac:dyDescent="0.25">
      <c r="A6107" s="180" t="s">
        <v>9538</v>
      </c>
      <c r="B6107" s="181">
        <v>3505</v>
      </c>
      <c r="C6107" s="180" t="s">
        <v>9543</v>
      </c>
      <c r="D6107" s="180" t="s">
        <v>9540</v>
      </c>
      <c r="E6107" s="180"/>
    </row>
    <row r="6108" spans="1:5" x14ac:dyDescent="0.25">
      <c r="A6108" s="180" t="s">
        <v>9538</v>
      </c>
      <c r="B6108" s="181">
        <v>3505</v>
      </c>
      <c r="C6108" s="180" t="s">
        <v>9544</v>
      </c>
      <c r="D6108" s="180" t="s">
        <v>9540</v>
      </c>
      <c r="E6108" s="180"/>
    </row>
    <row r="6109" spans="1:5" x14ac:dyDescent="0.25">
      <c r="A6109" s="180" t="s">
        <v>9538</v>
      </c>
      <c r="B6109" s="181">
        <v>3505</v>
      </c>
      <c r="C6109" s="180" t="s">
        <v>9540</v>
      </c>
      <c r="D6109" s="180"/>
      <c r="E6109" s="180"/>
    </row>
    <row r="6110" spans="1:5" x14ac:dyDescent="0.25">
      <c r="A6110" s="180" t="s">
        <v>9545</v>
      </c>
      <c r="B6110" s="181">
        <v>3506</v>
      </c>
      <c r="C6110" s="180" t="s">
        <v>9546</v>
      </c>
      <c r="D6110" s="180" t="s">
        <v>9547</v>
      </c>
      <c r="E6110" s="180"/>
    </row>
    <row r="6111" spans="1:5" x14ac:dyDescent="0.25">
      <c r="A6111" s="180" t="s">
        <v>9545</v>
      </c>
      <c r="B6111" s="181">
        <v>3506</v>
      </c>
      <c r="C6111" s="180" t="s">
        <v>9548</v>
      </c>
      <c r="D6111" s="180" t="s">
        <v>9547</v>
      </c>
      <c r="E6111" s="180"/>
    </row>
    <row r="6112" spans="1:5" x14ac:dyDescent="0.25">
      <c r="A6112" s="180" t="s">
        <v>9545</v>
      </c>
      <c r="B6112" s="181">
        <v>3506</v>
      </c>
      <c r="C6112" s="180" t="s">
        <v>9549</v>
      </c>
      <c r="D6112" s="180" t="s">
        <v>9547</v>
      </c>
      <c r="E6112" s="180"/>
    </row>
    <row r="6113" spans="1:5" x14ac:dyDescent="0.25">
      <c r="A6113" s="180" t="s">
        <v>9545</v>
      </c>
      <c r="B6113" s="181">
        <v>3506</v>
      </c>
      <c r="C6113" s="180" t="s">
        <v>9550</v>
      </c>
      <c r="D6113" s="180" t="s">
        <v>9547</v>
      </c>
      <c r="E6113" s="180"/>
    </row>
    <row r="6114" spans="1:5" x14ac:dyDescent="0.25">
      <c r="A6114" s="180" t="s">
        <v>9545</v>
      </c>
      <c r="B6114" s="181">
        <v>3506</v>
      </c>
      <c r="C6114" s="180" t="s">
        <v>9547</v>
      </c>
      <c r="D6114" s="180"/>
      <c r="E6114" s="180"/>
    </row>
    <row r="6115" spans="1:5" x14ac:dyDescent="0.25">
      <c r="A6115" s="180" t="s">
        <v>9551</v>
      </c>
      <c r="B6115" s="181">
        <v>3507</v>
      </c>
      <c r="C6115" s="180" t="s">
        <v>9552</v>
      </c>
      <c r="D6115" s="180" t="s">
        <v>9553</v>
      </c>
      <c r="E6115" s="180"/>
    </row>
    <row r="6116" spans="1:5" x14ac:dyDescent="0.25">
      <c r="A6116" s="180" t="s">
        <v>9551</v>
      </c>
      <c r="B6116" s="181">
        <v>3507</v>
      </c>
      <c r="C6116" s="180" t="s">
        <v>9554</v>
      </c>
      <c r="D6116" s="180" t="s">
        <v>9553</v>
      </c>
      <c r="E6116" s="180"/>
    </row>
    <row r="6117" spans="1:5" x14ac:dyDescent="0.25">
      <c r="A6117" s="180" t="s">
        <v>9551</v>
      </c>
      <c r="B6117" s="181">
        <v>3507</v>
      </c>
      <c r="C6117" s="180" t="s">
        <v>9555</v>
      </c>
      <c r="D6117" s="180" t="s">
        <v>9553</v>
      </c>
      <c r="E6117" s="180"/>
    </row>
    <row r="6118" spans="1:5" x14ac:dyDescent="0.25">
      <c r="A6118" s="180" t="s">
        <v>9551</v>
      </c>
      <c r="B6118" s="181">
        <v>3507</v>
      </c>
      <c r="C6118" s="180" t="s">
        <v>9556</v>
      </c>
      <c r="D6118" s="180" t="s">
        <v>9553</v>
      </c>
      <c r="E6118" s="180"/>
    </row>
    <row r="6119" spans="1:5" x14ac:dyDescent="0.25">
      <c r="A6119" s="180" t="s">
        <v>9551</v>
      </c>
      <c r="B6119" s="181">
        <v>3507</v>
      </c>
      <c r="C6119" s="180" t="s">
        <v>9557</v>
      </c>
      <c r="D6119" s="180" t="s">
        <v>9553</v>
      </c>
      <c r="E6119" s="180"/>
    </row>
    <row r="6120" spans="1:5" x14ac:dyDescent="0.25">
      <c r="A6120" s="180" t="s">
        <v>9551</v>
      </c>
      <c r="B6120" s="181">
        <v>3507</v>
      </c>
      <c r="C6120" s="180" t="s">
        <v>9558</v>
      </c>
      <c r="D6120" s="180" t="s">
        <v>9553</v>
      </c>
      <c r="E6120" s="180"/>
    </row>
    <row r="6121" spans="1:5" x14ac:dyDescent="0.25">
      <c r="A6121" s="180" t="s">
        <v>9551</v>
      </c>
      <c r="B6121" s="181">
        <v>3507</v>
      </c>
      <c r="C6121" s="180" t="s">
        <v>9553</v>
      </c>
      <c r="D6121" s="180"/>
      <c r="E6121" s="180"/>
    </row>
    <row r="6122" spans="1:5" x14ac:dyDescent="0.25">
      <c r="A6122" s="180" t="s">
        <v>9551</v>
      </c>
      <c r="B6122" s="181">
        <v>3507</v>
      </c>
      <c r="C6122" s="180" t="s">
        <v>9559</v>
      </c>
      <c r="D6122" s="180" t="s">
        <v>9553</v>
      </c>
      <c r="E6122" s="180"/>
    </row>
    <row r="6123" spans="1:5" x14ac:dyDescent="0.25">
      <c r="A6123" s="180" t="s">
        <v>9560</v>
      </c>
      <c r="B6123" s="181">
        <v>3508</v>
      </c>
      <c r="C6123" s="180" t="s">
        <v>9561</v>
      </c>
      <c r="D6123" s="180" t="s">
        <v>9562</v>
      </c>
      <c r="E6123" s="180"/>
    </row>
    <row r="6124" spans="1:5" x14ac:dyDescent="0.25">
      <c r="A6124" s="180" t="s">
        <v>9560</v>
      </c>
      <c r="B6124" s="181">
        <v>3508</v>
      </c>
      <c r="C6124" s="180" t="s">
        <v>9563</v>
      </c>
      <c r="D6124" s="180" t="s">
        <v>9562</v>
      </c>
      <c r="E6124" s="180"/>
    </row>
    <row r="6125" spans="1:5" x14ac:dyDescent="0.25">
      <c r="A6125" s="180" t="s">
        <v>9560</v>
      </c>
      <c r="B6125" s="181">
        <v>3508</v>
      </c>
      <c r="C6125" s="180" t="s">
        <v>9564</v>
      </c>
      <c r="D6125" s="180" t="s">
        <v>9562</v>
      </c>
      <c r="E6125" s="180"/>
    </row>
    <row r="6126" spans="1:5" x14ac:dyDescent="0.25">
      <c r="A6126" s="180" t="s">
        <v>9560</v>
      </c>
      <c r="B6126" s="181">
        <v>3508</v>
      </c>
      <c r="C6126" s="180" t="s">
        <v>9565</v>
      </c>
      <c r="D6126" s="180" t="s">
        <v>9562</v>
      </c>
      <c r="E6126" s="180"/>
    </row>
    <row r="6127" spans="1:5" x14ac:dyDescent="0.25">
      <c r="A6127" s="180" t="s">
        <v>9560</v>
      </c>
      <c r="B6127" s="181">
        <v>3508</v>
      </c>
      <c r="C6127" s="180" t="s">
        <v>9562</v>
      </c>
      <c r="D6127" s="180"/>
      <c r="E6127" s="180"/>
    </row>
    <row r="6128" spans="1:5" x14ac:dyDescent="0.25">
      <c r="A6128" s="180" t="s">
        <v>9566</v>
      </c>
      <c r="B6128" s="181">
        <v>3509</v>
      </c>
      <c r="C6128" s="180" t="s">
        <v>9567</v>
      </c>
      <c r="D6128" s="180" t="s">
        <v>9568</v>
      </c>
      <c r="E6128" s="180"/>
    </row>
    <row r="6129" spans="1:5" x14ac:dyDescent="0.25">
      <c r="A6129" s="180" t="s">
        <v>9566</v>
      </c>
      <c r="B6129" s="181">
        <v>3509</v>
      </c>
      <c r="C6129" s="180" t="s">
        <v>9569</v>
      </c>
      <c r="D6129" s="180" t="s">
        <v>9568</v>
      </c>
      <c r="E6129" s="180"/>
    </row>
    <row r="6130" spans="1:5" x14ac:dyDescent="0.25">
      <c r="A6130" s="180" t="s">
        <v>9566</v>
      </c>
      <c r="B6130" s="181">
        <v>3509</v>
      </c>
      <c r="C6130" s="180" t="s">
        <v>9568</v>
      </c>
      <c r="D6130" s="180"/>
      <c r="E6130" s="180"/>
    </row>
    <row r="6131" spans="1:5" x14ac:dyDescent="0.25">
      <c r="A6131" s="180" t="s">
        <v>9570</v>
      </c>
      <c r="B6131" s="181">
        <v>3510</v>
      </c>
      <c r="C6131" s="180" t="s">
        <v>9571</v>
      </c>
      <c r="D6131" s="180"/>
      <c r="E6131" s="180"/>
    </row>
    <row r="6132" spans="1:5" x14ac:dyDescent="0.25">
      <c r="A6132" s="180" t="s">
        <v>9570</v>
      </c>
      <c r="B6132" s="181">
        <v>3510</v>
      </c>
      <c r="C6132" s="180" t="s">
        <v>9572</v>
      </c>
      <c r="D6132" s="180" t="s">
        <v>9571</v>
      </c>
      <c r="E6132" s="180"/>
    </row>
    <row r="6133" spans="1:5" x14ac:dyDescent="0.25">
      <c r="A6133" s="180" t="s">
        <v>9573</v>
      </c>
      <c r="B6133" s="181">
        <v>3511</v>
      </c>
      <c r="C6133" s="180" t="s">
        <v>9574</v>
      </c>
      <c r="D6133" s="180"/>
      <c r="E6133" s="180"/>
    </row>
    <row r="6134" spans="1:5" x14ac:dyDescent="0.25">
      <c r="A6134" s="180" t="s">
        <v>9573</v>
      </c>
      <c r="B6134" s="181">
        <v>3511</v>
      </c>
      <c r="C6134" s="180" t="s">
        <v>9575</v>
      </c>
      <c r="D6134" s="180" t="s">
        <v>9574</v>
      </c>
      <c r="E6134" s="180"/>
    </row>
    <row r="6135" spans="1:5" x14ac:dyDescent="0.25">
      <c r="A6135" s="180" t="s">
        <v>9576</v>
      </c>
      <c r="B6135" s="181">
        <v>3512</v>
      </c>
      <c r="C6135" s="180" t="s">
        <v>9577</v>
      </c>
      <c r="D6135" s="180" t="s">
        <v>9578</v>
      </c>
      <c r="E6135" s="180"/>
    </row>
    <row r="6136" spans="1:5" x14ac:dyDescent="0.25">
      <c r="A6136" s="180" t="s">
        <v>9576</v>
      </c>
      <c r="B6136" s="181">
        <v>3512</v>
      </c>
      <c r="C6136" s="180" t="s">
        <v>9578</v>
      </c>
      <c r="D6136" s="180"/>
      <c r="E6136" s="180"/>
    </row>
    <row r="6137" spans="1:5" x14ac:dyDescent="0.25">
      <c r="A6137" s="180" t="s">
        <v>9576</v>
      </c>
      <c r="B6137" s="181">
        <v>3512</v>
      </c>
      <c r="C6137" s="180" t="s">
        <v>9579</v>
      </c>
      <c r="D6137" s="180" t="s">
        <v>9578</v>
      </c>
      <c r="E6137" s="180"/>
    </row>
    <row r="6138" spans="1:5" x14ac:dyDescent="0.25">
      <c r="A6138" s="180" t="s">
        <v>9576</v>
      </c>
      <c r="B6138" s="181">
        <v>3512</v>
      </c>
      <c r="C6138" s="180" t="s">
        <v>9580</v>
      </c>
      <c r="D6138" s="180" t="s">
        <v>9578</v>
      </c>
      <c r="E6138" s="180"/>
    </row>
    <row r="6139" spans="1:5" x14ac:dyDescent="0.25">
      <c r="A6139" s="180" t="s">
        <v>9581</v>
      </c>
      <c r="B6139" s="181">
        <v>3513</v>
      </c>
      <c r="C6139" s="180" t="s">
        <v>9582</v>
      </c>
      <c r="D6139" s="180" t="s">
        <v>9583</v>
      </c>
      <c r="E6139" s="180"/>
    </row>
    <row r="6140" spans="1:5" x14ac:dyDescent="0.25">
      <c r="A6140" s="180" t="s">
        <v>9581</v>
      </c>
      <c r="B6140" s="181">
        <v>3513</v>
      </c>
      <c r="C6140" s="180" t="s">
        <v>9584</v>
      </c>
      <c r="D6140" s="180" t="s">
        <v>9583</v>
      </c>
      <c r="E6140" s="180"/>
    </row>
    <row r="6141" spans="1:5" x14ac:dyDescent="0.25">
      <c r="A6141" s="180" t="s">
        <v>9581</v>
      </c>
      <c r="B6141" s="181">
        <v>3513</v>
      </c>
      <c r="C6141" s="180" t="s">
        <v>9583</v>
      </c>
      <c r="D6141" s="180"/>
      <c r="E6141" s="180"/>
    </row>
    <row r="6142" spans="1:5" x14ac:dyDescent="0.25">
      <c r="A6142" s="180" t="s">
        <v>9585</v>
      </c>
      <c r="B6142" s="181">
        <v>3514</v>
      </c>
      <c r="C6142" s="180" t="s">
        <v>9586</v>
      </c>
      <c r="D6142" s="180" t="s">
        <v>9587</v>
      </c>
      <c r="E6142" s="180"/>
    </row>
    <row r="6143" spans="1:5" x14ac:dyDescent="0.25">
      <c r="A6143" s="180" t="s">
        <v>9585</v>
      </c>
      <c r="B6143" s="181">
        <v>3514</v>
      </c>
      <c r="C6143" s="180" t="s">
        <v>9588</v>
      </c>
      <c r="D6143" s="180" t="s">
        <v>9587</v>
      </c>
      <c r="E6143" s="180"/>
    </row>
    <row r="6144" spans="1:5" x14ac:dyDescent="0.25">
      <c r="A6144" s="180" t="s">
        <v>9585</v>
      </c>
      <c r="B6144" s="181">
        <v>3514</v>
      </c>
      <c r="C6144" s="180" t="s">
        <v>9587</v>
      </c>
      <c r="D6144" s="180"/>
      <c r="E6144" s="180"/>
    </row>
    <row r="6145" spans="1:5" x14ac:dyDescent="0.25">
      <c r="A6145" s="180" t="s">
        <v>9589</v>
      </c>
      <c r="B6145" s="181">
        <v>3515</v>
      </c>
      <c r="C6145" s="180" t="s">
        <v>9590</v>
      </c>
      <c r="D6145" s="180" t="s">
        <v>9591</v>
      </c>
      <c r="E6145" s="180"/>
    </row>
    <row r="6146" spans="1:5" x14ac:dyDescent="0.25">
      <c r="A6146" s="180" t="s">
        <v>9589</v>
      </c>
      <c r="B6146" s="181">
        <v>3515</v>
      </c>
      <c r="C6146" s="180" t="s">
        <v>9591</v>
      </c>
      <c r="D6146" s="180"/>
      <c r="E6146" s="180"/>
    </row>
    <row r="6147" spans="1:5" x14ac:dyDescent="0.25">
      <c r="A6147" s="180" t="s">
        <v>9589</v>
      </c>
      <c r="B6147" s="181">
        <v>3515</v>
      </c>
      <c r="C6147" s="180" t="s">
        <v>9592</v>
      </c>
      <c r="D6147" s="180" t="s">
        <v>9591</v>
      </c>
      <c r="E6147" s="180"/>
    </row>
    <row r="6148" spans="1:5" x14ac:dyDescent="0.25">
      <c r="A6148" s="180" t="s">
        <v>9593</v>
      </c>
      <c r="B6148" s="181">
        <v>3516</v>
      </c>
      <c r="C6148" s="180" t="s">
        <v>9594</v>
      </c>
      <c r="D6148" s="180" t="s">
        <v>9595</v>
      </c>
      <c r="E6148" s="180"/>
    </row>
    <row r="6149" spans="1:5" x14ac:dyDescent="0.25">
      <c r="A6149" s="180" t="s">
        <v>9593</v>
      </c>
      <c r="B6149" s="181">
        <v>3516</v>
      </c>
      <c r="C6149" s="180" t="s">
        <v>9595</v>
      </c>
      <c r="D6149" s="180"/>
      <c r="E6149" s="180"/>
    </row>
    <row r="6150" spans="1:5" x14ac:dyDescent="0.25">
      <c r="A6150" s="180" t="s">
        <v>9596</v>
      </c>
      <c r="B6150" s="181">
        <v>3517</v>
      </c>
      <c r="C6150" s="180" t="s">
        <v>9597</v>
      </c>
      <c r="D6150" s="180"/>
      <c r="E6150" s="180"/>
    </row>
    <row r="6151" spans="1:5" x14ac:dyDescent="0.25">
      <c r="A6151" s="180" t="s">
        <v>9596</v>
      </c>
      <c r="B6151" s="181">
        <v>3517</v>
      </c>
      <c r="C6151" s="180" t="s">
        <v>9598</v>
      </c>
      <c r="D6151" s="180" t="s">
        <v>9597</v>
      </c>
      <c r="E6151" s="180"/>
    </row>
    <row r="6152" spans="1:5" x14ac:dyDescent="0.25">
      <c r="A6152" s="180" t="s">
        <v>9599</v>
      </c>
      <c r="B6152" s="181">
        <v>3518</v>
      </c>
      <c r="C6152" s="180" t="s">
        <v>9600</v>
      </c>
      <c r="D6152" s="180" t="s">
        <v>9601</v>
      </c>
      <c r="E6152" s="180"/>
    </row>
    <row r="6153" spans="1:5" x14ac:dyDescent="0.25">
      <c r="A6153" s="180" t="s">
        <v>9599</v>
      </c>
      <c r="B6153" s="181">
        <v>3518</v>
      </c>
      <c r="C6153" s="180" t="s">
        <v>9602</v>
      </c>
      <c r="D6153" s="180" t="s">
        <v>9601</v>
      </c>
      <c r="E6153" s="180"/>
    </row>
    <row r="6154" spans="1:5" x14ac:dyDescent="0.25">
      <c r="A6154" s="180" t="s">
        <v>9599</v>
      </c>
      <c r="B6154" s="181">
        <v>3518</v>
      </c>
      <c r="C6154" s="180" t="s">
        <v>9601</v>
      </c>
      <c r="D6154" s="180"/>
      <c r="E6154" s="180"/>
    </row>
    <row r="6155" spans="1:5" x14ac:dyDescent="0.25">
      <c r="A6155" s="180" t="s">
        <v>9603</v>
      </c>
      <c r="B6155" s="181">
        <v>3519</v>
      </c>
      <c r="C6155" s="180" t="s">
        <v>9604</v>
      </c>
      <c r="D6155" s="180" t="s">
        <v>9605</v>
      </c>
      <c r="E6155" s="180"/>
    </row>
    <row r="6156" spans="1:5" x14ac:dyDescent="0.25">
      <c r="A6156" s="180" t="s">
        <v>9603</v>
      </c>
      <c r="B6156" s="181">
        <v>3519</v>
      </c>
      <c r="C6156" s="180" t="s">
        <v>9605</v>
      </c>
      <c r="D6156" s="180"/>
      <c r="E6156" s="180"/>
    </row>
    <row r="6157" spans="1:5" x14ac:dyDescent="0.25">
      <c r="A6157" s="180" t="s">
        <v>9606</v>
      </c>
      <c r="B6157" s="181">
        <v>3520</v>
      </c>
      <c r="C6157" s="180" t="s">
        <v>9607</v>
      </c>
      <c r="D6157" s="180" t="s">
        <v>9608</v>
      </c>
      <c r="E6157" s="180"/>
    </row>
    <row r="6158" spans="1:5" x14ac:dyDescent="0.25">
      <c r="A6158" s="180" t="s">
        <v>9606</v>
      </c>
      <c r="B6158" s="181">
        <v>3520</v>
      </c>
      <c r="C6158" s="180" t="s">
        <v>9608</v>
      </c>
      <c r="D6158" s="180"/>
      <c r="E6158" s="180"/>
    </row>
    <row r="6159" spans="1:5" x14ac:dyDescent="0.25">
      <c r="A6159" s="180" t="s">
        <v>9609</v>
      </c>
      <c r="B6159" s="181">
        <v>3521</v>
      </c>
      <c r="C6159" s="180" t="s">
        <v>9610</v>
      </c>
      <c r="D6159" s="180"/>
      <c r="E6159" s="180"/>
    </row>
    <row r="6160" spans="1:5" x14ac:dyDescent="0.25">
      <c r="A6160" s="180" t="s">
        <v>9609</v>
      </c>
      <c r="B6160" s="181">
        <v>3521</v>
      </c>
      <c r="C6160" s="180" t="s">
        <v>9611</v>
      </c>
      <c r="D6160" s="180" t="s">
        <v>9610</v>
      </c>
      <c r="E6160" s="180"/>
    </row>
    <row r="6161" spans="1:5" x14ac:dyDescent="0.25">
      <c r="A6161" s="180" t="s">
        <v>9609</v>
      </c>
      <c r="B6161" s="181">
        <v>3521</v>
      </c>
      <c r="C6161" s="180" t="s">
        <v>9612</v>
      </c>
      <c r="D6161" s="180" t="s">
        <v>9610</v>
      </c>
      <c r="E6161" s="180"/>
    </row>
    <row r="6162" spans="1:5" x14ac:dyDescent="0.25">
      <c r="A6162" s="180" t="s">
        <v>9609</v>
      </c>
      <c r="B6162" s="181">
        <v>3521</v>
      </c>
      <c r="C6162" s="180" t="s">
        <v>9613</v>
      </c>
      <c r="D6162" s="180" t="s">
        <v>9610</v>
      </c>
      <c r="E6162" s="180"/>
    </row>
    <row r="6163" spans="1:5" x14ac:dyDescent="0.25">
      <c r="A6163" s="180" t="s">
        <v>9609</v>
      </c>
      <c r="B6163" s="181">
        <v>3521</v>
      </c>
      <c r="C6163" s="180" t="s">
        <v>9614</v>
      </c>
      <c r="D6163" s="180" t="s">
        <v>9610</v>
      </c>
      <c r="E6163" s="180"/>
    </row>
    <row r="6164" spans="1:5" x14ac:dyDescent="0.25">
      <c r="A6164" s="180" t="s">
        <v>9615</v>
      </c>
      <c r="B6164" s="181">
        <v>3522</v>
      </c>
      <c r="C6164" s="180" t="s">
        <v>9616</v>
      </c>
      <c r="D6164" s="180" t="s">
        <v>9617</v>
      </c>
      <c r="E6164" s="180"/>
    </row>
    <row r="6165" spans="1:5" x14ac:dyDescent="0.25">
      <c r="A6165" s="180" t="s">
        <v>9615</v>
      </c>
      <c r="B6165" s="181">
        <v>3522</v>
      </c>
      <c r="C6165" s="180" t="s">
        <v>9618</v>
      </c>
      <c r="D6165" s="180" t="s">
        <v>9617</v>
      </c>
      <c r="E6165" s="180"/>
    </row>
    <row r="6166" spans="1:5" x14ac:dyDescent="0.25">
      <c r="A6166" s="180" t="s">
        <v>9615</v>
      </c>
      <c r="B6166" s="181">
        <v>3522</v>
      </c>
      <c r="C6166" s="180" t="s">
        <v>9619</v>
      </c>
      <c r="D6166" s="180" t="s">
        <v>9617</v>
      </c>
      <c r="E6166" s="180"/>
    </row>
    <row r="6167" spans="1:5" x14ac:dyDescent="0.25">
      <c r="A6167" s="180" t="s">
        <v>9615</v>
      </c>
      <c r="B6167" s="181">
        <v>3522</v>
      </c>
      <c r="C6167" s="180" t="s">
        <v>9617</v>
      </c>
      <c r="D6167" s="180"/>
      <c r="E6167" s="180"/>
    </row>
    <row r="6168" spans="1:5" x14ac:dyDescent="0.25">
      <c r="A6168" s="180" t="s">
        <v>9620</v>
      </c>
      <c r="B6168" s="181">
        <v>3523</v>
      </c>
      <c r="C6168" s="180" t="s">
        <v>9621</v>
      </c>
      <c r="D6168" s="180"/>
      <c r="E6168" s="180"/>
    </row>
    <row r="6169" spans="1:5" x14ac:dyDescent="0.25">
      <c r="A6169" s="180" t="s">
        <v>9620</v>
      </c>
      <c r="B6169" s="181">
        <v>3523</v>
      </c>
      <c r="C6169" s="180" t="s">
        <v>9622</v>
      </c>
      <c r="D6169" s="180" t="s">
        <v>9621</v>
      </c>
      <c r="E6169" s="180"/>
    </row>
    <row r="6170" spans="1:5" x14ac:dyDescent="0.25">
      <c r="A6170" s="180" t="s">
        <v>9620</v>
      </c>
      <c r="B6170" s="181">
        <v>3523</v>
      </c>
      <c r="C6170" s="180" t="s">
        <v>9623</v>
      </c>
      <c r="D6170" s="180" t="s">
        <v>9621</v>
      </c>
      <c r="E6170" s="180"/>
    </row>
    <row r="6171" spans="1:5" x14ac:dyDescent="0.25">
      <c r="A6171" s="180" t="s">
        <v>9624</v>
      </c>
      <c r="B6171" s="181">
        <v>3524</v>
      </c>
      <c r="C6171" s="180" t="s">
        <v>9625</v>
      </c>
      <c r="D6171" s="180" t="s">
        <v>9626</v>
      </c>
      <c r="E6171" s="180"/>
    </row>
    <row r="6172" spans="1:5" x14ac:dyDescent="0.25">
      <c r="A6172" s="180" t="s">
        <v>9624</v>
      </c>
      <c r="B6172" s="181">
        <v>3524</v>
      </c>
      <c r="C6172" s="180" t="s">
        <v>9627</v>
      </c>
      <c r="D6172" s="180" t="s">
        <v>9626</v>
      </c>
      <c r="E6172" s="180"/>
    </row>
    <row r="6173" spans="1:5" x14ac:dyDescent="0.25">
      <c r="A6173" s="180" t="s">
        <v>9624</v>
      </c>
      <c r="B6173" s="181">
        <v>3524</v>
      </c>
      <c r="C6173" s="180" t="s">
        <v>9626</v>
      </c>
      <c r="D6173" s="180"/>
      <c r="E6173" s="180"/>
    </row>
    <row r="6174" spans="1:5" x14ac:dyDescent="0.25">
      <c r="A6174" s="180" t="s">
        <v>9624</v>
      </c>
      <c r="B6174" s="181">
        <v>3524</v>
      </c>
      <c r="C6174" s="180" t="s">
        <v>9628</v>
      </c>
      <c r="D6174" s="180" t="s">
        <v>9626</v>
      </c>
      <c r="E6174" s="180"/>
    </row>
    <row r="6175" spans="1:5" x14ac:dyDescent="0.25">
      <c r="A6175" s="180" t="s">
        <v>9629</v>
      </c>
      <c r="B6175" s="181">
        <v>3525</v>
      </c>
      <c r="C6175" s="180" t="s">
        <v>9630</v>
      </c>
      <c r="D6175" s="180" t="s">
        <v>9631</v>
      </c>
      <c r="E6175" s="180"/>
    </row>
    <row r="6176" spans="1:5" x14ac:dyDescent="0.25">
      <c r="A6176" s="180" t="s">
        <v>9629</v>
      </c>
      <c r="B6176" s="181">
        <v>3525</v>
      </c>
      <c r="C6176" s="180" t="s">
        <v>9632</v>
      </c>
      <c r="D6176" s="180" t="s">
        <v>9631</v>
      </c>
      <c r="E6176" s="180"/>
    </row>
    <row r="6177" spans="1:5" x14ac:dyDescent="0.25">
      <c r="A6177" s="180" t="s">
        <v>9629</v>
      </c>
      <c r="B6177" s="181">
        <v>3525</v>
      </c>
      <c r="C6177" s="180" t="s">
        <v>9631</v>
      </c>
      <c r="D6177" s="180"/>
      <c r="E6177" s="180"/>
    </row>
    <row r="6178" spans="1:5" x14ac:dyDescent="0.25">
      <c r="A6178" s="180" t="s">
        <v>9633</v>
      </c>
      <c r="B6178" s="181">
        <v>3526</v>
      </c>
      <c r="C6178" s="180" t="s">
        <v>9634</v>
      </c>
      <c r="D6178" s="180" t="s">
        <v>9635</v>
      </c>
      <c r="E6178" s="180"/>
    </row>
    <row r="6179" spans="1:5" x14ac:dyDescent="0.25">
      <c r="A6179" s="180" t="s">
        <v>9633</v>
      </c>
      <c r="B6179" s="181">
        <v>3526</v>
      </c>
      <c r="C6179" s="180" t="s">
        <v>9635</v>
      </c>
      <c r="D6179" s="180"/>
      <c r="E6179" s="180"/>
    </row>
    <row r="6180" spans="1:5" x14ac:dyDescent="0.25">
      <c r="A6180" s="180" t="s">
        <v>9633</v>
      </c>
      <c r="B6180" s="181">
        <v>3526</v>
      </c>
      <c r="C6180" s="180" t="s">
        <v>9636</v>
      </c>
      <c r="D6180" s="180" t="s">
        <v>9635</v>
      </c>
      <c r="E6180" s="180"/>
    </row>
    <row r="6181" spans="1:5" x14ac:dyDescent="0.25">
      <c r="A6181" s="180" t="s">
        <v>9633</v>
      </c>
      <c r="B6181" s="181">
        <v>3526</v>
      </c>
      <c r="C6181" s="180" t="s">
        <v>9637</v>
      </c>
      <c r="D6181" s="180" t="s">
        <v>9635</v>
      </c>
      <c r="E6181" s="180"/>
    </row>
    <row r="6182" spans="1:5" x14ac:dyDescent="0.25">
      <c r="A6182" s="180" t="s">
        <v>9633</v>
      </c>
      <c r="B6182" s="181">
        <v>3526</v>
      </c>
      <c r="C6182" s="180" t="s">
        <v>9638</v>
      </c>
      <c r="D6182" s="180" t="s">
        <v>9635</v>
      </c>
      <c r="E6182" s="180"/>
    </row>
    <row r="6183" spans="1:5" s="261" customFormat="1" x14ac:dyDescent="0.25">
      <c r="A6183" s="261" t="s">
        <v>9639</v>
      </c>
      <c r="B6183" s="262">
        <v>3527</v>
      </c>
      <c r="C6183" s="261" t="s">
        <v>9640</v>
      </c>
      <c r="E6183" s="261" t="s">
        <v>13289</v>
      </c>
    </row>
    <row r="6184" spans="1:5" s="261" customFormat="1" x14ac:dyDescent="0.25">
      <c r="A6184" s="261" t="s">
        <v>9639</v>
      </c>
      <c r="B6184" s="262">
        <v>3527</v>
      </c>
      <c r="C6184" s="261" t="s">
        <v>9641</v>
      </c>
      <c r="D6184" s="261" t="s">
        <v>9640</v>
      </c>
      <c r="E6184" s="261" t="s">
        <v>13289</v>
      </c>
    </row>
    <row r="6185" spans="1:5" s="261" customFormat="1" x14ac:dyDescent="0.25">
      <c r="A6185" s="261" t="s">
        <v>9639</v>
      </c>
      <c r="B6185" s="262">
        <v>3527</v>
      </c>
      <c r="C6185" s="261" t="s">
        <v>9642</v>
      </c>
      <c r="D6185" s="261" t="s">
        <v>9640</v>
      </c>
      <c r="E6185" s="261" t="s">
        <v>13289</v>
      </c>
    </row>
    <row r="6186" spans="1:5" x14ac:dyDescent="0.25">
      <c r="A6186" s="180" t="s">
        <v>9643</v>
      </c>
      <c r="B6186" s="181">
        <v>3528</v>
      </c>
      <c r="C6186" s="180" t="s">
        <v>9644</v>
      </c>
      <c r="D6186" s="180"/>
      <c r="E6186" s="180"/>
    </row>
    <row r="6187" spans="1:5" x14ac:dyDescent="0.25">
      <c r="A6187" s="180" t="s">
        <v>9643</v>
      </c>
      <c r="B6187" s="181">
        <v>3528</v>
      </c>
      <c r="C6187" s="180" t="s">
        <v>9645</v>
      </c>
      <c r="D6187" s="180" t="s">
        <v>9644</v>
      </c>
      <c r="E6187" s="180"/>
    </row>
    <row r="6188" spans="1:5" x14ac:dyDescent="0.25">
      <c r="A6188" s="180" t="s">
        <v>9646</v>
      </c>
      <c r="B6188" s="181">
        <v>3529</v>
      </c>
      <c r="C6188" s="180" t="s">
        <v>9647</v>
      </c>
      <c r="D6188" s="180"/>
      <c r="E6188" s="180"/>
    </row>
    <row r="6189" spans="1:5" x14ac:dyDescent="0.25">
      <c r="A6189" s="180" t="s">
        <v>9646</v>
      </c>
      <c r="B6189" s="181">
        <v>3529</v>
      </c>
      <c r="C6189" s="180" t="s">
        <v>9648</v>
      </c>
      <c r="D6189" s="180" t="s">
        <v>9647</v>
      </c>
      <c r="E6189" s="180"/>
    </row>
    <row r="6190" spans="1:5" x14ac:dyDescent="0.25">
      <c r="A6190" s="180" t="s">
        <v>9649</v>
      </c>
      <c r="B6190" s="181">
        <v>3530</v>
      </c>
      <c r="C6190" s="180" t="s">
        <v>9650</v>
      </c>
      <c r="D6190" s="180"/>
      <c r="E6190" s="180"/>
    </row>
    <row r="6191" spans="1:5" x14ac:dyDescent="0.25">
      <c r="A6191" s="180" t="s">
        <v>9649</v>
      </c>
      <c r="B6191" s="181">
        <v>3530</v>
      </c>
      <c r="C6191" s="180" t="s">
        <v>9651</v>
      </c>
      <c r="D6191" s="180" t="s">
        <v>9650</v>
      </c>
      <c r="E6191" s="180"/>
    </row>
    <row r="6192" spans="1:5" x14ac:dyDescent="0.25">
      <c r="A6192" s="180" t="s">
        <v>9649</v>
      </c>
      <c r="B6192" s="181">
        <v>3530</v>
      </c>
      <c r="C6192" s="180" t="s">
        <v>9652</v>
      </c>
      <c r="D6192" s="180" t="s">
        <v>9650</v>
      </c>
      <c r="E6192" s="180"/>
    </row>
    <row r="6193" spans="1:5" x14ac:dyDescent="0.25">
      <c r="A6193" s="180" t="s">
        <v>9649</v>
      </c>
      <c r="B6193" s="181">
        <v>3530</v>
      </c>
      <c r="C6193" s="180" t="s">
        <v>9653</v>
      </c>
      <c r="D6193" s="180" t="s">
        <v>9650</v>
      </c>
      <c r="E6193" s="180"/>
    </row>
    <row r="6194" spans="1:5" x14ac:dyDescent="0.25">
      <c r="A6194" s="180" t="s">
        <v>9649</v>
      </c>
      <c r="B6194" s="181">
        <v>3530</v>
      </c>
      <c r="C6194" s="180" t="s">
        <v>9654</v>
      </c>
      <c r="D6194" s="180" t="s">
        <v>9650</v>
      </c>
      <c r="E6194" s="180"/>
    </row>
    <row r="6195" spans="1:5" x14ac:dyDescent="0.25">
      <c r="A6195" s="180" t="s">
        <v>9649</v>
      </c>
      <c r="B6195" s="181">
        <v>3530</v>
      </c>
      <c r="C6195" s="180" t="s">
        <v>9655</v>
      </c>
      <c r="D6195" s="180" t="s">
        <v>9650</v>
      </c>
      <c r="E6195" s="180"/>
    </row>
    <row r="6196" spans="1:5" x14ac:dyDescent="0.25">
      <c r="A6196" s="180" t="s">
        <v>9649</v>
      </c>
      <c r="B6196" s="181">
        <v>3530</v>
      </c>
      <c r="C6196" s="180" t="s">
        <v>9656</v>
      </c>
      <c r="D6196" s="180" t="s">
        <v>9650</v>
      </c>
      <c r="E6196" s="180"/>
    </row>
    <row r="6197" spans="1:5" x14ac:dyDescent="0.25">
      <c r="A6197" s="180" t="s">
        <v>9649</v>
      </c>
      <c r="B6197" s="181">
        <v>3530</v>
      </c>
      <c r="C6197" s="180" t="s">
        <v>9657</v>
      </c>
      <c r="D6197" s="180" t="s">
        <v>9650</v>
      </c>
      <c r="E6197" s="180"/>
    </row>
    <row r="6198" spans="1:5" x14ac:dyDescent="0.25">
      <c r="A6198" s="180" t="s">
        <v>9658</v>
      </c>
      <c r="B6198" s="181">
        <v>3531</v>
      </c>
      <c r="C6198" s="180" t="s">
        <v>9659</v>
      </c>
      <c r="D6198" s="180"/>
      <c r="E6198" s="180"/>
    </row>
    <row r="6199" spans="1:5" x14ac:dyDescent="0.25">
      <c r="A6199" s="180" t="s">
        <v>9660</v>
      </c>
      <c r="B6199" s="181">
        <v>3532</v>
      </c>
      <c r="C6199" s="180" t="s">
        <v>9661</v>
      </c>
      <c r="D6199" s="180"/>
      <c r="E6199" s="180"/>
    </row>
    <row r="6200" spans="1:5" x14ac:dyDescent="0.25">
      <c r="A6200" s="180" t="s">
        <v>9660</v>
      </c>
      <c r="B6200" s="181">
        <v>3532</v>
      </c>
      <c r="C6200" s="180" t="s">
        <v>9662</v>
      </c>
      <c r="D6200" s="180" t="s">
        <v>9661</v>
      </c>
      <c r="E6200" s="180"/>
    </row>
    <row r="6201" spans="1:5" x14ac:dyDescent="0.25">
      <c r="A6201" s="180" t="s">
        <v>9660</v>
      </c>
      <c r="B6201" s="181">
        <v>3532</v>
      </c>
      <c r="C6201" s="180" t="s">
        <v>9663</v>
      </c>
      <c r="D6201" s="180" t="s">
        <v>9661</v>
      </c>
      <c r="E6201" s="180"/>
    </row>
    <row r="6202" spans="1:5" x14ac:dyDescent="0.25">
      <c r="A6202" s="180" t="s">
        <v>9664</v>
      </c>
      <c r="B6202" s="181">
        <v>3533</v>
      </c>
      <c r="C6202" s="180" t="s">
        <v>9665</v>
      </c>
      <c r="D6202" s="180" t="s">
        <v>9666</v>
      </c>
      <c r="E6202" s="180"/>
    </row>
    <row r="6203" spans="1:5" x14ac:dyDescent="0.25">
      <c r="A6203" s="180" t="s">
        <v>9664</v>
      </c>
      <c r="B6203" s="181">
        <v>3533</v>
      </c>
      <c r="C6203" s="180" t="s">
        <v>9666</v>
      </c>
      <c r="D6203" s="180"/>
      <c r="E6203" s="180"/>
    </row>
    <row r="6204" spans="1:5" x14ac:dyDescent="0.25">
      <c r="A6204" s="180" t="s">
        <v>9664</v>
      </c>
      <c r="B6204" s="181">
        <v>3533</v>
      </c>
      <c r="C6204" s="180" t="s">
        <v>9667</v>
      </c>
      <c r="D6204" s="180" t="s">
        <v>9666</v>
      </c>
      <c r="E6204" s="180"/>
    </row>
    <row r="6205" spans="1:5" x14ac:dyDescent="0.25">
      <c r="A6205" s="180" t="s">
        <v>9664</v>
      </c>
      <c r="B6205" s="181">
        <v>3533</v>
      </c>
      <c r="C6205" s="180" t="s">
        <v>9668</v>
      </c>
      <c r="D6205" s="180" t="s">
        <v>9666</v>
      </c>
      <c r="E6205" s="180"/>
    </row>
    <row r="6206" spans="1:5" x14ac:dyDescent="0.25">
      <c r="A6206" s="180" t="s">
        <v>9669</v>
      </c>
      <c r="B6206" s="181">
        <v>3534</v>
      </c>
      <c r="C6206" s="180" t="s">
        <v>9670</v>
      </c>
      <c r="D6206" s="180"/>
      <c r="E6206" s="180"/>
    </row>
    <row r="6207" spans="1:5" x14ac:dyDescent="0.25">
      <c r="A6207" s="180" t="s">
        <v>9669</v>
      </c>
      <c r="B6207" s="181">
        <v>3534</v>
      </c>
      <c r="C6207" s="180" t="s">
        <v>9671</v>
      </c>
      <c r="D6207" s="180" t="s">
        <v>9670</v>
      </c>
      <c r="E6207" s="180"/>
    </row>
    <row r="6208" spans="1:5" x14ac:dyDescent="0.25">
      <c r="A6208" s="180" t="s">
        <v>9672</v>
      </c>
      <c r="B6208" s="181">
        <v>3535</v>
      </c>
      <c r="C6208" s="180" t="s">
        <v>9673</v>
      </c>
      <c r="D6208" s="180" t="s">
        <v>9674</v>
      </c>
      <c r="E6208" s="180"/>
    </row>
    <row r="6209" spans="1:5" x14ac:dyDescent="0.25">
      <c r="A6209" s="180" t="s">
        <v>9672</v>
      </c>
      <c r="B6209" s="181">
        <v>3535</v>
      </c>
      <c r="C6209" s="180" t="s">
        <v>9674</v>
      </c>
      <c r="D6209" s="180"/>
      <c r="E6209" s="180"/>
    </row>
    <row r="6210" spans="1:5" x14ac:dyDescent="0.25">
      <c r="A6210" s="180" t="s">
        <v>9675</v>
      </c>
      <c r="B6210" s="181">
        <v>3536</v>
      </c>
      <c r="C6210" s="180" t="s">
        <v>9676</v>
      </c>
      <c r="D6210" s="180"/>
      <c r="E6210" s="180"/>
    </row>
    <row r="6211" spans="1:5" x14ac:dyDescent="0.25">
      <c r="A6211" s="180" t="s">
        <v>9675</v>
      </c>
      <c r="B6211" s="181">
        <v>3536</v>
      </c>
      <c r="C6211" s="180" t="s">
        <v>9677</v>
      </c>
      <c r="D6211" s="180" t="s">
        <v>9676</v>
      </c>
      <c r="E6211" s="180"/>
    </row>
    <row r="6212" spans="1:5" x14ac:dyDescent="0.25">
      <c r="A6212" s="180" t="s">
        <v>9675</v>
      </c>
      <c r="B6212" s="181">
        <v>3536</v>
      </c>
      <c r="C6212" s="180" t="s">
        <v>9678</v>
      </c>
      <c r="D6212" s="180" t="s">
        <v>9676</v>
      </c>
      <c r="E6212" s="180"/>
    </row>
    <row r="6213" spans="1:5" x14ac:dyDescent="0.25">
      <c r="A6213" s="180" t="s">
        <v>9679</v>
      </c>
      <c r="B6213" s="181">
        <v>3537</v>
      </c>
      <c r="C6213" s="180" t="s">
        <v>9680</v>
      </c>
      <c r="D6213" s="180" t="s">
        <v>9681</v>
      </c>
      <c r="E6213" s="180"/>
    </row>
    <row r="6214" spans="1:5" x14ac:dyDescent="0.25">
      <c r="A6214" s="180" t="s">
        <v>9679</v>
      </c>
      <c r="B6214" s="181">
        <v>3537</v>
      </c>
      <c r="C6214" s="180" t="s">
        <v>9681</v>
      </c>
      <c r="D6214" s="180"/>
      <c r="E6214" s="180"/>
    </row>
    <row r="6215" spans="1:5" x14ac:dyDescent="0.25">
      <c r="A6215" s="180" t="s">
        <v>9679</v>
      </c>
      <c r="B6215" s="181">
        <v>3537</v>
      </c>
      <c r="C6215" s="180" t="s">
        <v>9682</v>
      </c>
      <c r="D6215" s="180" t="s">
        <v>9681</v>
      </c>
      <c r="E6215" s="180"/>
    </row>
    <row r="6216" spans="1:5" x14ac:dyDescent="0.25">
      <c r="A6216" s="180" t="s">
        <v>9679</v>
      </c>
      <c r="B6216" s="181">
        <v>3537</v>
      </c>
      <c r="C6216" s="180" t="s">
        <v>9683</v>
      </c>
      <c r="D6216" s="180" t="s">
        <v>9681</v>
      </c>
      <c r="E6216" s="180"/>
    </row>
    <row r="6217" spans="1:5" x14ac:dyDescent="0.25">
      <c r="A6217" s="180" t="s">
        <v>9679</v>
      </c>
      <c r="B6217" s="181">
        <v>3537</v>
      </c>
      <c r="C6217" s="180" t="s">
        <v>9684</v>
      </c>
      <c r="D6217" s="180" t="s">
        <v>9681</v>
      </c>
      <c r="E6217" s="180"/>
    </row>
    <row r="6218" spans="1:5" x14ac:dyDescent="0.25">
      <c r="A6218" s="180" t="s">
        <v>9685</v>
      </c>
      <c r="B6218" s="181">
        <v>3538</v>
      </c>
      <c r="C6218" s="180" t="s">
        <v>9686</v>
      </c>
      <c r="D6218" s="180" t="s">
        <v>9687</v>
      </c>
      <c r="E6218" s="180"/>
    </row>
    <row r="6219" spans="1:5" x14ac:dyDescent="0.25">
      <c r="A6219" s="180" t="s">
        <v>9685</v>
      </c>
      <c r="B6219" s="181">
        <v>3538</v>
      </c>
      <c r="C6219" s="180" t="s">
        <v>9687</v>
      </c>
      <c r="D6219" s="180"/>
      <c r="E6219" s="180"/>
    </row>
    <row r="6220" spans="1:5" x14ac:dyDescent="0.25">
      <c r="A6220" s="180" t="s">
        <v>9685</v>
      </c>
      <c r="B6220" s="181">
        <v>3538</v>
      </c>
      <c r="C6220" s="180" t="s">
        <v>9688</v>
      </c>
      <c r="D6220" s="180" t="s">
        <v>9687</v>
      </c>
      <c r="E6220" s="180"/>
    </row>
    <row r="6221" spans="1:5" x14ac:dyDescent="0.25">
      <c r="A6221" s="180" t="s">
        <v>9685</v>
      </c>
      <c r="B6221" s="181">
        <v>3538</v>
      </c>
      <c r="C6221" s="180" t="s">
        <v>9689</v>
      </c>
      <c r="D6221" s="180" t="s">
        <v>9687</v>
      </c>
      <c r="E6221" s="180"/>
    </row>
    <row r="6222" spans="1:5" x14ac:dyDescent="0.25">
      <c r="A6222" s="180" t="s">
        <v>9690</v>
      </c>
      <c r="B6222" s="181">
        <v>3539</v>
      </c>
      <c r="C6222" s="180" t="s">
        <v>9691</v>
      </c>
      <c r="D6222" s="180"/>
      <c r="E6222" s="180"/>
    </row>
    <row r="6223" spans="1:5" x14ac:dyDescent="0.25">
      <c r="A6223" s="180" t="s">
        <v>9690</v>
      </c>
      <c r="B6223" s="181">
        <v>3539</v>
      </c>
      <c r="C6223" s="180" t="s">
        <v>9692</v>
      </c>
      <c r="D6223" s="180" t="s">
        <v>9691</v>
      </c>
      <c r="E6223" s="180"/>
    </row>
    <row r="6224" spans="1:5" x14ac:dyDescent="0.25">
      <c r="A6224" s="180" t="s">
        <v>9690</v>
      </c>
      <c r="B6224" s="181">
        <v>3539</v>
      </c>
      <c r="C6224" s="180" t="s">
        <v>9693</v>
      </c>
      <c r="D6224" s="180" t="s">
        <v>9691</v>
      </c>
      <c r="E6224" s="180"/>
    </row>
    <row r="6225" spans="1:5" x14ac:dyDescent="0.25">
      <c r="A6225" s="180" t="s">
        <v>9690</v>
      </c>
      <c r="B6225" s="181">
        <v>3539</v>
      </c>
      <c r="C6225" s="180" t="s">
        <v>9694</v>
      </c>
      <c r="D6225" s="180" t="s">
        <v>9691</v>
      </c>
      <c r="E6225" s="180"/>
    </row>
    <row r="6226" spans="1:5" x14ac:dyDescent="0.25">
      <c r="A6226" s="180" t="s">
        <v>9695</v>
      </c>
      <c r="B6226" s="181">
        <v>3540</v>
      </c>
      <c r="C6226" s="180" t="s">
        <v>9696</v>
      </c>
      <c r="D6226" s="180"/>
      <c r="E6226" s="180"/>
    </row>
    <row r="6227" spans="1:5" x14ac:dyDescent="0.25">
      <c r="A6227" s="180" t="s">
        <v>9695</v>
      </c>
      <c r="B6227" s="181">
        <v>3540</v>
      </c>
      <c r="C6227" s="180" t="s">
        <v>9697</v>
      </c>
      <c r="D6227" s="180" t="s">
        <v>9696</v>
      </c>
      <c r="E6227" s="180"/>
    </row>
    <row r="6228" spans="1:5" x14ac:dyDescent="0.25">
      <c r="A6228" s="180" t="s">
        <v>9698</v>
      </c>
      <c r="B6228" s="181">
        <v>3541</v>
      </c>
      <c r="C6228" s="180" t="s">
        <v>9699</v>
      </c>
      <c r="D6228" s="180"/>
      <c r="E6228" s="180"/>
    </row>
    <row r="6229" spans="1:5" x14ac:dyDescent="0.25">
      <c r="A6229" s="180" t="s">
        <v>9698</v>
      </c>
      <c r="B6229" s="181">
        <v>3541</v>
      </c>
      <c r="C6229" s="180" t="s">
        <v>9700</v>
      </c>
      <c r="D6229" s="180" t="s">
        <v>9699</v>
      </c>
      <c r="E6229" s="180"/>
    </row>
    <row r="6230" spans="1:5" x14ac:dyDescent="0.25">
      <c r="A6230" s="180" t="s">
        <v>9701</v>
      </c>
      <c r="B6230" s="181">
        <v>3542</v>
      </c>
      <c r="C6230" s="180" t="s">
        <v>9702</v>
      </c>
      <c r="D6230" s="180" t="s">
        <v>9703</v>
      </c>
      <c r="E6230" s="180"/>
    </row>
    <row r="6231" spans="1:5" x14ac:dyDescent="0.25">
      <c r="A6231" s="180" t="s">
        <v>9701</v>
      </c>
      <c r="B6231" s="181">
        <v>3542</v>
      </c>
      <c r="C6231" s="180" t="s">
        <v>9703</v>
      </c>
      <c r="D6231" s="180"/>
      <c r="E6231" s="180"/>
    </row>
    <row r="6232" spans="1:5" x14ac:dyDescent="0.25">
      <c r="A6232" s="180" t="s">
        <v>9701</v>
      </c>
      <c r="B6232" s="181">
        <v>3542</v>
      </c>
      <c r="C6232" s="180" t="s">
        <v>9704</v>
      </c>
      <c r="D6232" s="180" t="s">
        <v>9703</v>
      </c>
      <c r="E6232" s="180"/>
    </row>
    <row r="6233" spans="1:5" x14ac:dyDescent="0.25">
      <c r="A6233" s="180" t="s">
        <v>9701</v>
      </c>
      <c r="B6233" s="181">
        <v>3542</v>
      </c>
      <c r="C6233" s="180" t="s">
        <v>9705</v>
      </c>
      <c r="D6233" s="180" t="s">
        <v>9703</v>
      </c>
      <c r="E6233" s="180"/>
    </row>
    <row r="6234" spans="1:5" x14ac:dyDescent="0.25">
      <c r="A6234" s="180" t="s">
        <v>9706</v>
      </c>
      <c r="B6234" s="181">
        <v>3543</v>
      </c>
      <c r="C6234" s="180" t="s">
        <v>9707</v>
      </c>
      <c r="D6234" s="180" t="s">
        <v>9708</v>
      </c>
      <c r="E6234" s="180"/>
    </row>
    <row r="6235" spans="1:5" x14ac:dyDescent="0.25">
      <c r="A6235" s="180" t="s">
        <v>9706</v>
      </c>
      <c r="B6235" s="181">
        <v>3543</v>
      </c>
      <c r="C6235" s="180" t="s">
        <v>9709</v>
      </c>
      <c r="D6235" s="180" t="s">
        <v>9708</v>
      </c>
      <c r="E6235" s="180"/>
    </row>
    <row r="6236" spans="1:5" x14ac:dyDescent="0.25">
      <c r="A6236" s="180" t="s">
        <v>9706</v>
      </c>
      <c r="B6236" s="181">
        <v>3543</v>
      </c>
      <c r="C6236" s="180" t="s">
        <v>9710</v>
      </c>
      <c r="D6236" s="180" t="s">
        <v>9708</v>
      </c>
      <c r="E6236" s="180"/>
    </row>
    <row r="6237" spans="1:5" x14ac:dyDescent="0.25">
      <c r="A6237" s="180" t="s">
        <v>9706</v>
      </c>
      <c r="B6237" s="181">
        <v>3543</v>
      </c>
      <c r="C6237" s="180" t="s">
        <v>9708</v>
      </c>
      <c r="D6237" s="180"/>
      <c r="E6237" s="180"/>
    </row>
    <row r="6238" spans="1:5" x14ac:dyDescent="0.25">
      <c r="A6238" s="180" t="s">
        <v>9706</v>
      </c>
      <c r="B6238" s="181">
        <v>3543</v>
      </c>
      <c r="C6238" s="180" t="s">
        <v>9711</v>
      </c>
      <c r="D6238" s="180" t="s">
        <v>9708</v>
      </c>
      <c r="E6238" s="180"/>
    </row>
    <row r="6239" spans="1:5" x14ac:dyDescent="0.25">
      <c r="A6239" s="180" t="s">
        <v>9706</v>
      </c>
      <c r="B6239" s="181">
        <v>3543</v>
      </c>
      <c r="C6239" s="180" t="s">
        <v>9712</v>
      </c>
      <c r="D6239" s="180" t="s">
        <v>9708</v>
      </c>
      <c r="E6239" s="180"/>
    </row>
    <row r="6240" spans="1:5" x14ac:dyDescent="0.25">
      <c r="A6240" s="180" t="s">
        <v>9706</v>
      </c>
      <c r="B6240" s="181">
        <v>3543</v>
      </c>
      <c r="C6240" s="180" t="s">
        <v>9713</v>
      </c>
      <c r="D6240" s="180" t="s">
        <v>9708</v>
      </c>
      <c r="E6240" s="180"/>
    </row>
    <row r="6241" spans="1:5" x14ac:dyDescent="0.25">
      <c r="A6241" s="180" t="s">
        <v>9706</v>
      </c>
      <c r="B6241" s="181">
        <v>3543</v>
      </c>
      <c r="C6241" s="180" t="s">
        <v>9714</v>
      </c>
      <c r="D6241" s="180" t="s">
        <v>9708</v>
      </c>
      <c r="E6241" s="180"/>
    </row>
    <row r="6242" spans="1:5" x14ac:dyDescent="0.25">
      <c r="A6242" s="180" t="s">
        <v>9715</v>
      </c>
      <c r="B6242" s="181">
        <v>3544</v>
      </c>
      <c r="C6242" s="180" t="s">
        <v>9716</v>
      </c>
      <c r="D6242" s="180" t="s">
        <v>9717</v>
      </c>
      <c r="E6242" s="180"/>
    </row>
    <row r="6243" spans="1:5" x14ac:dyDescent="0.25">
      <c r="A6243" s="180" t="s">
        <v>9715</v>
      </c>
      <c r="B6243" s="181">
        <v>3544</v>
      </c>
      <c r="C6243" s="180" t="s">
        <v>9717</v>
      </c>
      <c r="D6243" s="180"/>
      <c r="E6243" s="180"/>
    </row>
    <row r="6244" spans="1:5" x14ac:dyDescent="0.25">
      <c r="A6244" s="180" t="s">
        <v>9718</v>
      </c>
      <c r="B6244" s="181">
        <v>3545</v>
      </c>
      <c r="C6244" s="180" t="s">
        <v>9719</v>
      </c>
      <c r="D6244" s="180"/>
      <c r="E6244" s="180"/>
    </row>
    <row r="6245" spans="1:5" x14ac:dyDescent="0.25">
      <c r="A6245" s="180" t="s">
        <v>9718</v>
      </c>
      <c r="B6245" s="181">
        <v>3545</v>
      </c>
      <c r="C6245" s="180" t="s">
        <v>9720</v>
      </c>
      <c r="D6245" s="180" t="s">
        <v>9719</v>
      </c>
      <c r="E6245" s="180"/>
    </row>
    <row r="6246" spans="1:5" x14ac:dyDescent="0.25">
      <c r="A6246" s="180" t="s">
        <v>9721</v>
      </c>
      <c r="B6246" s="181">
        <v>3546</v>
      </c>
      <c r="C6246" s="180" t="s">
        <v>9722</v>
      </c>
      <c r="D6246" s="180"/>
      <c r="E6246" s="180"/>
    </row>
    <row r="6247" spans="1:5" x14ac:dyDescent="0.25">
      <c r="A6247" s="180" t="s">
        <v>9721</v>
      </c>
      <c r="B6247" s="181">
        <v>3546</v>
      </c>
      <c r="C6247" s="180" t="s">
        <v>9723</v>
      </c>
      <c r="D6247" s="180" t="s">
        <v>9722</v>
      </c>
      <c r="E6247" s="180"/>
    </row>
    <row r="6248" spans="1:5" x14ac:dyDescent="0.25">
      <c r="A6248" s="180" t="s">
        <v>9721</v>
      </c>
      <c r="B6248" s="181">
        <v>3546</v>
      </c>
      <c r="C6248" s="180" t="s">
        <v>9724</v>
      </c>
      <c r="D6248" s="180" t="s">
        <v>9722</v>
      </c>
      <c r="E6248" s="180"/>
    </row>
    <row r="6249" spans="1:5" x14ac:dyDescent="0.25">
      <c r="A6249" s="180" t="s">
        <v>9725</v>
      </c>
      <c r="B6249" s="181">
        <v>3547</v>
      </c>
      <c r="C6249" s="180" t="s">
        <v>9726</v>
      </c>
      <c r="D6249" s="180" t="s">
        <v>9727</v>
      </c>
      <c r="E6249" s="180"/>
    </row>
    <row r="6250" spans="1:5" x14ac:dyDescent="0.25">
      <c r="A6250" s="180" t="s">
        <v>9725</v>
      </c>
      <c r="B6250" s="181">
        <v>3547</v>
      </c>
      <c r="C6250" s="180" t="s">
        <v>9728</v>
      </c>
      <c r="D6250" s="180" t="s">
        <v>9727</v>
      </c>
      <c r="E6250" s="180"/>
    </row>
    <row r="6251" spans="1:5" x14ac:dyDescent="0.25">
      <c r="A6251" s="180" t="s">
        <v>9725</v>
      </c>
      <c r="B6251" s="181">
        <v>3547</v>
      </c>
      <c r="C6251" s="180" t="s">
        <v>9727</v>
      </c>
      <c r="D6251" s="180"/>
      <c r="E6251" s="180"/>
    </row>
    <row r="6252" spans="1:5" x14ac:dyDescent="0.25">
      <c r="A6252" s="180" t="s">
        <v>9729</v>
      </c>
      <c r="B6252" s="181">
        <v>3548</v>
      </c>
      <c r="C6252" s="180" t="s">
        <v>9730</v>
      </c>
      <c r="D6252" s="180" t="s">
        <v>9731</v>
      </c>
      <c r="E6252" s="180"/>
    </row>
    <row r="6253" spans="1:5" x14ac:dyDescent="0.25">
      <c r="A6253" s="180" t="s">
        <v>9729</v>
      </c>
      <c r="B6253" s="181">
        <v>3548</v>
      </c>
      <c r="C6253" s="180" t="s">
        <v>9732</v>
      </c>
      <c r="D6253" s="180" t="s">
        <v>9731</v>
      </c>
      <c r="E6253" s="180"/>
    </row>
    <row r="6254" spans="1:5" x14ac:dyDescent="0.25">
      <c r="A6254" s="180" t="s">
        <v>9729</v>
      </c>
      <c r="B6254" s="181">
        <v>3548</v>
      </c>
      <c r="C6254" s="180" t="s">
        <v>9731</v>
      </c>
      <c r="D6254" s="180"/>
      <c r="E6254" s="180"/>
    </row>
    <row r="6255" spans="1:5" x14ac:dyDescent="0.25">
      <c r="A6255" s="180" t="s">
        <v>9729</v>
      </c>
      <c r="B6255" s="181">
        <v>3548</v>
      </c>
      <c r="C6255" s="180" t="s">
        <v>9733</v>
      </c>
      <c r="D6255" s="180" t="s">
        <v>9731</v>
      </c>
      <c r="E6255" s="180"/>
    </row>
    <row r="6256" spans="1:5" x14ac:dyDescent="0.25">
      <c r="A6256" s="180" t="s">
        <v>9734</v>
      </c>
      <c r="B6256" s="181">
        <v>3549</v>
      </c>
      <c r="C6256" s="180" t="s">
        <v>9735</v>
      </c>
      <c r="D6256" s="180"/>
      <c r="E6256" s="180"/>
    </row>
    <row r="6257" spans="1:5" x14ac:dyDescent="0.25">
      <c r="A6257" s="180" t="s">
        <v>9734</v>
      </c>
      <c r="B6257" s="181">
        <v>3549</v>
      </c>
      <c r="C6257" s="180" t="s">
        <v>9736</v>
      </c>
      <c r="D6257" s="180" t="s">
        <v>9735</v>
      </c>
      <c r="E6257" s="180"/>
    </row>
    <row r="6258" spans="1:5" x14ac:dyDescent="0.25">
      <c r="A6258" s="180" t="s">
        <v>9734</v>
      </c>
      <c r="B6258" s="181">
        <v>3549</v>
      </c>
      <c r="C6258" s="180" t="s">
        <v>9737</v>
      </c>
      <c r="D6258" s="180" t="s">
        <v>9735</v>
      </c>
      <c r="E6258" s="180"/>
    </row>
    <row r="6259" spans="1:5" x14ac:dyDescent="0.25">
      <c r="A6259" s="180" t="s">
        <v>9738</v>
      </c>
      <c r="B6259" s="181">
        <v>3550</v>
      </c>
      <c r="C6259" s="180" t="s">
        <v>9739</v>
      </c>
      <c r="D6259" s="180" t="s">
        <v>9740</v>
      </c>
      <c r="E6259" s="180"/>
    </row>
    <row r="6260" spans="1:5" x14ac:dyDescent="0.25">
      <c r="A6260" s="180" t="s">
        <v>9738</v>
      </c>
      <c r="B6260" s="181">
        <v>3550</v>
      </c>
      <c r="C6260" s="180" t="s">
        <v>9740</v>
      </c>
      <c r="D6260" s="180"/>
      <c r="E6260" s="180"/>
    </row>
    <row r="6261" spans="1:5" x14ac:dyDescent="0.25">
      <c r="A6261" s="180" t="s">
        <v>9738</v>
      </c>
      <c r="B6261" s="181">
        <v>3550</v>
      </c>
      <c r="C6261" s="180" t="s">
        <v>9741</v>
      </c>
      <c r="D6261" s="180" t="s">
        <v>9740</v>
      </c>
      <c r="E6261" s="180"/>
    </row>
    <row r="6262" spans="1:5" x14ac:dyDescent="0.25">
      <c r="A6262" s="180" t="s">
        <v>9742</v>
      </c>
      <c r="B6262" s="181">
        <v>3551</v>
      </c>
      <c r="C6262" s="180" t="s">
        <v>9743</v>
      </c>
      <c r="D6262" s="180" t="s">
        <v>9744</v>
      </c>
      <c r="E6262" s="180"/>
    </row>
    <row r="6263" spans="1:5" x14ac:dyDescent="0.25">
      <c r="A6263" s="180" t="s">
        <v>9742</v>
      </c>
      <c r="B6263" s="181">
        <v>3551</v>
      </c>
      <c r="C6263" s="180" t="s">
        <v>9745</v>
      </c>
      <c r="D6263" s="180" t="s">
        <v>9744</v>
      </c>
      <c r="E6263" s="180"/>
    </row>
    <row r="6264" spans="1:5" x14ac:dyDescent="0.25">
      <c r="A6264" s="180" t="s">
        <v>9742</v>
      </c>
      <c r="B6264" s="181">
        <v>3551</v>
      </c>
      <c r="C6264" s="180" t="s">
        <v>9744</v>
      </c>
      <c r="D6264" s="180"/>
      <c r="E6264" s="180"/>
    </row>
    <row r="6265" spans="1:5" x14ac:dyDescent="0.25">
      <c r="A6265" s="180" t="s">
        <v>9742</v>
      </c>
      <c r="B6265" s="181">
        <v>3551</v>
      </c>
      <c r="C6265" s="180" t="s">
        <v>9746</v>
      </c>
      <c r="D6265" s="180" t="s">
        <v>9744</v>
      </c>
      <c r="E6265" s="180"/>
    </row>
    <row r="6266" spans="1:5" x14ac:dyDescent="0.25">
      <c r="A6266" s="180" t="s">
        <v>9742</v>
      </c>
      <c r="B6266" s="181">
        <v>3551</v>
      </c>
      <c r="C6266" s="180" t="s">
        <v>9747</v>
      </c>
      <c r="D6266" s="180" t="s">
        <v>9744</v>
      </c>
      <c r="E6266" s="180"/>
    </row>
    <row r="6267" spans="1:5" x14ac:dyDescent="0.25">
      <c r="A6267" s="180" t="s">
        <v>9742</v>
      </c>
      <c r="B6267" s="181">
        <v>3551</v>
      </c>
      <c r="C6267" s="180" t="s">
        <v>9748</v>
      </c>
      <c r="D6267" s="180" t="s">
        <v>9744</v>
      </c>
      <c r="E6267" s="180"/>
    </row>
    <row r="6268" spans="1:5" x14ac:dyDescent="0.25">
      <c r="A6268" s="180" t="s">
        <v>9742</v>
      </c>
      <c r="B6268" s="181">
        <v>3551</v>
      </c>
      <c r="C6268" s="180" t="s">
        <v>9749</v>
      </c>
      <c r="D6268" s="180" t="s">
        <v>9744</v>
      </c>
      <c r="E6268" s="180"/>
    </row>
    <row r="6269" spans="1:5" x14ac:dyDescent="0.25">
      <c r="A6269" s="180" t="s">
        <v>9750</v>
      </c>
      <c r="B6269" s="181">
        <v>3552</v>
      </c>
      <c r="C6269" s="180" t="s">
        <v>9751</v>
      </c>
      <c r="D6269" s="180" t="s">
        <v>9752</v>
      </c>
      <c r="E6269" s="180"/>
    </row>
    <row r="6270" spans="1:5" x14ac:dyDescent="0.25">
      <c r="A6270" s="180" t="s">
        <v>9750</v>
      </c>
      <c r="B6270" s="181">
        <v>3552</v>
      </c>
      <c r="C6270" s="180" t="s">
        <v>9753</v>
      </c>
      <c r="D6270" s="180" t="s">
        <v>9752</v>
      </c>
      <c r="E6270" s="180"/>
    </row>
    <row r="6271" spans="1:5" x14ac:dyDescent="0.25">
      <c r="A6271" s="180" t="s">
        <v>9750</v>
      </c>
      <c r="B6271" s="181">
        <v>3552</v>
      </c>
      <c r="C6271" s="180" t="s">
        <v>9754</v>
      </c>
      <c r="D6271" s="180" t="s">
        <v>9752</v>
      </c>
      <c r="E6271" s="180"/>
    </row>
    <row r="6272" spans="1:5" x14ac:dyDescent="0.25">
      <c r="A6272" s="180" t="s">
        <v>9750</v>
      </c>
      <c r="B6272" s="181">
        <v>3552</v>
      </c>
      <c r="C6272" s="180" t="s">
        <v>9752</v>
      </c>
      <c r="D6272" s="180"/>
      <c r="E6272" s="180"/>
    </row>
    <row r="6273" spans="1:5" x14ac:dyDescent="0.25">
      <c r="A6273" s="180" t="s">
        <v>9750</v>
      </c>
      <c r="B6273" s="181">
        <v>3552</v>
      </c>
      <c r="C6273" s="180" t="s">
        <v>9755</v>
      </c>
      <c r="D6273" s="180" t="s">
        <v>9752</v>
      </c>
      <c r="E6273" s="180"/>
    </row>
    <row r="6274" spans="1:5" x14ac:dyDescent="0.25">
      <c r="A6274" s="180" t="s">
        <v>9756</v>
      </c>
      <c r="B6274" s="181">
        <v>3553</v>
      </c>
      <c r="C6274" s="180" t="s">
        <v>9757</v>
      </c>
      <c r="D6274" s="180" t="s">
        <v>9758</v>
      </c>
      <c r="E6274" s="180"/>
    </row>
    <row r="6275" spans="1:5" x14ac:dyDescent="0.25">
      <c r="A6275" s="180" t="s">
        <v>9756</v>
      </c>
      <c r="B6275" s="181">
        <v>3553</v>
      </c>
      <c r="C6275" s="180" t="s">
        <v>9759</v>
      </c>
      <c r="D6275" s="180" t="s">
        <v>9758</v>
      </c>
      <c r="E6275" s="180"/>
    </row>
    <row r="6276" spans="1:5" x14ac:dyDescent="0.25">
      <c r="A6276" s="180" t="s">
        <v>9756</v>
      </c>
      <c r="B6276" s="181">
        <v>3553</v>
      </c>
      <c r="C6276" s="180" t="s">
        <v>9758</v>
      </c>
      <c r="D6276" s="180"/>
      <c r="E6276" s="180"/>
    </row>
    <row r="6277" spans="1:5" x14ac:dyDescent="0.25">
      <c r="A6277" s="180" t="s">
        <v>9756</v>
      </c>
      <c r="B6277" s="181">
        <v>3553</v>
      </c>
      <c r="C6277" s="180" t="s">
        <v>9760</v>
      </c>
      <c r="D6277" s="180" t="s">
        <v>9758</v>
      </c>
      <c r="E6277" s="180"/>
    </row>
    <row r="6278" spans="1:5" x14ac:dyDescent="0.25">
      <c r="A6278" s="180" t="s">
        <v>9761</v>
      </c>
      <c r="B6278" s="181">
        <v>3554</v>
      </c>
      <c r="C6278" s="180" t="s">
        <v>9762</v>
      </c>
      <c r="D6278" s="180"/>
      <c r="E6278" s="180"/>
    </row>
    <row r="6279" spans="1:5" x14ac:dyDescent="0.25">
      <c r="A6279" s="180" t="s">
        <v>9761</v>
      </c>
      <c r="B6279" s="181">
        <v>3554</v>
      </c>
      <c r="C6279" s="180" t="s">
        <v>9763</v>
      </c>
      <c r="D6279" s="180" t="s">
        <v>9762</v>
      </c>
      <c r="E6279" s="180"/>
    </row>
    <row r="6280" spans="1:5" x14ac:dyDescent="0.25">
      <c r="A6280" s="180" t="s">
        <v>9761</v>
      </c>
      <c r="B6280" s="181">
        <v>3554</v>
      </c>
      <c r="C6280" s="180" t="s">
        <v>9764</v>
      </c>
      <c r="D6280" s="180" t="s">
        <v>9762</v>
      </c>
      <c r="E6280" s="180"/>
    </row>
    <row r="6281" spans="1:5" x14ac:dyDescent="0.25">
      <c r="A6281" s="180" t="s">
        <v>9765</v>
      </c>
      <c r="B6281" s="181">
        <v>3555</v>
      </c>
      <c r="C6281" s="180" t="s">
        <v>9766</v>
      </c>
      <c r="D6281" s="180"/>
      <c r="E6281" s="180"/>
    </row>
    <row r="6282" spans="1:5" x14ac:dyDescent="0.25">
      <c r="A6282" s="180" t="s">
        <v>9765</v>
      </c>
      <c r="B6282" s="181">
        <v>3555</v>
      </c>
      <c r="C6282" s="180" t="s">
        <v>9767</v>
      </c>
      <c r="D6282" s="180" t="s">
        <v>9766</v>
      </c>
      <c r="E6282" s="180"/>
    </row>
    <row r="6283" spans="1:5" x14ac:dyDescent="0.25">
      <c r="A6283" s="180" t="s">
        <v>9765</v>
      </c>
      <c r="B6283" s="181">
        <v>3555</v>
      </c>
      <c r="C6283" s="180" t="s">
        <v>9768</v>
      </c>
      <c r="D6283" s="180" t="s">
        <v>9766</v>
      </c>
      <c r="E6283" s="180"/>
    </row>
    <row r="6284" spans="1:5" x14ac:dyDescent="0.25">
      <c r="A6284" s="180" t="s">
        <v>9769</v>
      </c>
      <c r="B6284" s="181">
        <v>3556</v>
      </c>
      <c r="C6284" s="180" t="s">
        <v>9770</v>
      </c>
      <c r="D6284" s="180"/>
      <c r="E6284" s="180"/>
    </row>
    <row r="6285" spans="1:5" x14ac:dyDescent="0.25">
      <c r="A6285" s="180" t="s">
        <v>9769</v>
      </c>
      <c r="B6285" s="181">
        <v>3556</v>
      </c>
      <c r="C6285" s="180" t="s">
        <v>9771</v>
      </c>
      <c r="D6285" s="180" t="s">
        <v>9770</v>
      </c>
      <c r="E6285" s="180"/>
    </row>
    <row r="6286" spans="1:5" x14ac:dyDescent="0.25">
      <c r="A6286" s="180" t="s">
        <v>9769</v>
      </c>
      <c r="B6286" s="181">
        <v>3556</v>
      </c>
      <c r="C6286" s="180" t="s">
        <v>9772</v>
      </c>
      <c r="D6286" s="180" t="s">
        <v>9770</v>
      </c>
      <c r="E6286" s="180"/>
    </row>
    <row r="6287" spans="1:5" x14ac:dyDescent="0.25">
      <c r="A6287" s="180" t="s">
        <v>9773</v>
      </c>
      <c r="B6287" s="181">
        <v>3557</v>
      </c>
      <c r="C6287" s="180" t="s">
        <v>9774</v>
      </c>
      <c r="D6287" s="180" t="s">
        <v>9775</v>
      </c>
      <c r="E6287" s="180"/>
    </row>
    <row r="6288" spans="1:5" x14ac:dyDescent="0.25">
      <c r="A6288" s="180" t="s">
        <v>9773</v>
      </c>
      <c r="B6288" s="181">
        <v>3557</v>
      </c>
      <c r="C6288" s="180" t="s">
        <v>9776</v>
      </c>
      <c r="D6288" s="180" t="s">
        <v>9775</v>
      </c>
      <c r="E6288" s="180"/>
    </row>
    <row r="6289" spans="1:5" x14ac:dyDescent="0.25">
      <c r="A6289" s="180" t="s">
        <v>9773</v>
      </c>
      <c r="B6289" s="181">
        <v>3557</v>
      </c>
      <c r="C6289" s="180" t="s">
        <v>9777</v>
      </c>
      <c r="D6289" s="180" t="s">
        <v>9775</v>
      </c>
      <c r="E6289" s="180"/>
    </row>
    <row r="6290" spans="1:5" x14ac:dyDescent="0.25">
      <c r="A6290" s="180" t="s">
        <v>9773</v>
      </c>
      <c r="B6290" s="181">
        <v>3557</v>
      </c>
      <c r="C6290" s="180" t="s">
        <v>9775</v>
      </c>
      <c r="D6290" s="180"/>
      <c r="E6290" s="180"/>
    </row>
    <row r="6291" spans="1:5" x14ac:dyDescent="0.25">
      <c r="A6291" s="180" t="s">
        <v>9773</v>
      </c>
      <c r="B6291" s="181">
        <v>3557</v>
      </c>
      <c r="C6291" s="180" t="s">
        <v>9778</v>
      </c>
      <c r="D6291" s="180" t="s">
        <v>9775</v>
      </c>
      <c r="E6291" s="180"/>
    </row>
    <row r="6292" spans="1:5" x14ac:dyDescent="0.25">
      <c r="A6292" s="180" t="s">
        <v>9773</v>
      </c>
      <c r="B6292" s="181">
        <v>3557</v>
      </c>
      <c r="C6292" s="180" t="s">
        <v>9779</v>
      </c>
      <c r="D6292" s="180" t="s">
        <v>9775</v>
      </c>
      <c r="E6292" s="180"/>
    </row>
    <row r="6293" spans="1:5" x14ac:dyDescent="0.25">
      <c r="A6293" s="180" t="s">
        <v>9780</v>
      </c>
      <c r="B6293" s="181">
        <v>3558</v>
      </c>
      <c r="C6293" s="180" t="s">
        <v>9781</v>
      </c>
      <c r="D6293" s="180" t="s">
        <v>9782</v>
      </c>
      <c r="E6293" s="180"/>
    </row>
    <row r="6294" spans="1:5" x14ac:dyDescent="0.25">
      <c r="A6294" s="180" t="s">
        <v>9780</v>
      </c>
      <c r="B6294" s="181">
        <v>3558</v>
      </c>
      <c r="C6294" s="180" t="s">
        <v>9782</v>
      </c>
      <c r="D6294" s="180"/>
      <c r="E6294" s="180"/>
    </row>
    <row r="6295" spans="1:5" x14ac:dyDescent="0.25">
      <c r="A6295" s="180" t="s">
        <v>9780</v>
      </c>
      <c r="B6295" s="181">
        <v>3558</v>
      </c>
      <c r="C6295" s="180" t="s">
        <v>9783</v>
      </c>
      <c r="D6295" s="180" t="s">
        <v>9782</v>
      </c>
      <c r="E6295" s="180"/>
    </row>
    <row r="6296" spans="1:5" x14ac:dyDescent="0.25">
      <c r="A6296" s="180" t="s">
        <v>9780</v>
      </c>
      <c r="B6296" s="181">
        <v>3558</v>
      </c>
      <c r="C6296" s="180" t="s">
        <v>9784</v>
      </c>
      <c r="D6296" s="180" t="s">
        <v>9782</v>
      </c>
      <c r="E6296" s="180"/>
    </row>
    <row r="6297" spans="1:5" x14ac:dyDescent="0.25">
      <c r="A6297" s="180" t="s">
        <v>9780</v>
      </c>
      <c r="B6297" s="181">
        <v>3558</v>
      </c>
      <c r="C6297" s="180" t="s">
        <v>9785</v>
      </c>
      <c r="D6297" s="180" t="s">
        <v>9782</v>
      </c>
      <c r="E6297" s="180"/>
    </row>
    <row r="6298" spans="1:5" x14ac:dyDescent="0.25">
      <c r="A6298" s="180" t="s">
        <v>9786</v>
      </c>
      <c r="B6298" s="181">
        <v>3559</v>
      </c>
      <c r="C6298" s="180" t="s">
        <v>9787</v>
      </c>
      <c r="D6298" s="180" t="s">
        <v>9788</v>
      </c>
      <c r="E6298" s="180"/>
    </row>
    <row r="6299" spans="1:5" x14ac:dyDescent="0.25">
      <c r="A6299" s="180" t="s">
        <v>9786</v>
      </c>
      <c r="B6299" s="181">
        <v>3559</v>
      </c>
      <c r="C6299" s="180" t="s">
        <v>9789</v>
      </c>
      <c r="D6299" s="180" t="s">
        <v>9788</v>
      </c>
      <c r="E6299" s="180"/>
    </row>
    <row r="6300" spans="1:5" x14ac:dyDescent="0.25">
      <c r="A6300" s="180" t="s">
        <v>9786</v>
      </c>
      <c r="B6300" s="181">
        <v>3559</v>
      </c>
      <c r="C6300" s="180" t="s">
        <v>9788</v>
      </c>
      <c r="D6300" s="180"/>
      <c r="E6300" s="180"/>
    </row>
    <row r="6301" spans="1:5" x14ac:dyDescent="0.25">
      <c r="A6301" s="180" t="s">
        <v>9786</v>
      </c>
      <c r="B6301" s="181">
        <v>3559</v>
      </c>
      <c r="C6301" s="180" t="s">
        <v>9790</v>
      </c>
      <c r="D6301" s="180" t="s">
        <v>9788</v>
      </c>
      <c r="E6301" s="180"/>
    </row>
    <row r="6302" spans="1:5" x14ac:dyDescent="0.25">
      <c r="A6302" s="180" t="s">
        <v>9786</v>
      </c>
      <c r="B6302" s="181">
        <v>3559</v>
      </c>
      <c r="C6302" s="180" t="s">
        <v>9791</v>
      </c>
      <c r="D6302" s="180" t="s">
        <v>9788</v>
      </c>
      <c r="E6302" s="180"/>
    </row>
    <row r="6303" spans="1:5" x14ac:dyDescent="0.25">
      <c r="A6303" s="180" t="s">
        <v>9786</v>
      </c>
      <c r="B6303" s="181">
        <v>3559</v>
      </c>
      <c r="C6303" s="180" t="s">
        <v>9792</v>
      </c>
      <c r="D6303" s="180" t="s">
        <v>9788</v>
      </c>
      <c r="E6303" s="180"/>
    </row>
    <row r="6304" spans="1:5" x14ac:dyDescent="0.25">
      <c r="A6304" s="180" t="s">
        <v>9793</v>
      </c>
      <c r="B6304" s="181">
        <v>3560</v>
      </c>
      <c r="C6304" s="180" t="s">
        <v>9794</v>
      </c>
      <c r="D6304" s="180" t="s">
        <v>9795</v>
      </c>
      <c r="E6304" s="180"/>
    </row>
    <row r="6305" spans="1:5" x14ac:dyDescent="0.25">
      <c r="A6305" s="180" t="s">
        <v>9793</v>
      </c>
      <c r="B6305" s="181">
        <v>3560</v>
      </c>
      <c r="C6305" s="180" t="s">
        <v>9795</v>
      </c>
      <c r="D6305" s="180"/>
      <c r="E6305" s="180"/>
    </row>
    <row r="6306" spans="1:5" x14ac:dyDescent="0.25">
      <c r="A6306" s="180" t="s">
        <v>9793</v>
      </c>
      <c r="B6306" s="181">
        <v>3560</v>
      </c>
      <c r="C6306" s="180" t="s">
        <v>9796</v>
      </c>
      <c r="D6306" s="180" t="s">
        <v>9795</v>
      </c>
      <c r="E6306" s="180"/>
    </row>
    <row r="6307" spans="1:5" x14ac:dyDescent="0.25">
      <c r="A6307" s="180" t="s">
        <v>9793</v>
      </c>
      <c r="B6307" s="181">
        <v>3560</v>
      </c>
      <c r="C6307" s="180" t="s">
        <v>9797</v>
      </c>
      <c r="D6307" s="180" t="s">
        <v>9795</v>
      </c>
      <c r="E6307" s="180"/>
    </row>
    <row r="6308" spans="1:5" x14ac:dyDescent="0.25">
      <c r="A6308" s="180" t="s">
        <v>9798</v>
      </c>
      <c r="B6308" s="181">
        <v>3561</v>
      </c>
      <c r="C6308" s="180" t="s">
        <v>9799</v>
      </c>
      <c r="D6308" s="180" t="s">
        <v>9800</v>
      </c>
      <c r="E6308" s="180"/>
    </row>
    <row r="6309" spans="1:5" x14ac:dyDescent="0.25">
      <c r="A6309" s="180" t="s">
        <v>9798</v>
      </c>
      <c r="B6309" s="181">
        <v>3561</v>
      </c>
      <c r="C6309" s="180" t="s">
        <v>9801</v>
      </c>
      <c r="D6309" s="180" t="s">
        <v>9800</v>
      </c>
      <c r="E6309" s="180"/>
    </row>
    <row r="6310" spans="1:5" x14ac:dyDescent="0.25">
      <c r="A6310" s="180" t="s">
        <v>9798</v>
      </c>
      <c r="B6310" s="181">
        <v>3561</v>
      </c>
      <c r="C6310" s="180" t="s">
        <v>9802</v>
      </c>
      <c r="D6310" s="180" t="s">
        <v>9800</v>
      </c>
      <c r="E6310" s="180"/>
    </row>
    <row r="6311" spans="1:5" x14ac:dyDescent="0.25">
      <c r="A6311" s="180" t="s">
        <v>9798</v>
      </c>
      <c r="B6311" s="181">
        <v>3561</v>
      </c>
      <c r="C6311" s="180" t="s">
        <v>9803</v>
      </c>
      <c r="D6311" s="180" t="s">
        <v>9800</v>
      </c>
      <c r="E6311" s="180"/>
    </row>
    <row r="6312" spans="1:5" x14ac:dyDescent="0.25">
      <c r="A6312" s="180" t="s">
        <v>9798</v>
      </c>
      <c r="B6312" s="181">
        <v>3561</v>
      </c>
      <c r="C6312" s="180" t="s">
        <v>9804</v>
      </c>
      <c r="D6312" s="180" t="s">
        <v>9800</v>
      </c>
      <c r="E6312" s="180"/>
    </row>
    <row r="6313" spans="1:5" x14ac:dyDescent="0.25">
      <c r="A6313" s="180" t="s">
        <v>9798</v>
      </c>
      <c r="B6313" s="181">
        <v>3561</v>
      </c>
      <c r="C6313" s="180" t="s">
        <v>9800</v>
      </c>
      <c r="D6313" s="180"/>
      <c r="E6313" s="180"/>
    </row>
    <row r="6314" spans="1:5" x14ac:dyDescent="0.25">
      <c r="A6314" s="180" t="s">
        <v>9798</v>
      </c>
      <c r="B6314" s="181">
        <v>3561</v>
      </c>
      <c r="C6314" s="180" t="s">
        <v>9805</v>
      </c>
      <c r="D6314" s="180" t="s">
        <v>9800</v>
      </c>
      <c r="E6314" s="180"/>
    </row>
    <row r="6315" spans="1:5" x14ac:dyDescent="0.25">
      <c r="A6315" s="180" t="s">
        <v>9798</v>
      </c>
      <c r="B6315" s="181">
        <v>3561</v>
      </c>
      <c r="C6315" s="180" t="s">
        <v>9806</v>
      </c>
      <c r="D6315" s="180" t="s">
        <v>9800</v>
      </c>
      <c r="E6315" s="180"/>
    </row>
    <row r="6316" spans="1:5" x14ac:dyDescent="0.25">
      <c r="A6316" s="180" t="s">
        <v>9807</v>
      </c>
      <c r="B6316" s="181">
        <v>3562</v>
      </c>
      <c r="C6316" s="180" t="s">
        <v>9808</v>
      </c>
      <c r="D6316" s="180" t="s">
        <v>9809</v>
      </c>
      <c r="E6316" s="180"/>
    </row>
    <row r="6317" spans="1:5" x14ac:dyDescent="0.25">
      <c r="A6317" s="180" t="s">
        <v>9807</v>
      </c>
      <c r="B6317" s="181">
        <v>3562</v>
      </c>
      <c r="C6317" s="180" t="s">
        <v>9810</v>
      </c>
      <c r="D6317" s="180" t="s">
        <v>9809</v>
      </c>
      <c r="E6317" s="180"/>
    </row>
    <row r="6318" spans="1:5" x14ac:dyDescent="0.25">
      <c r="A6318" s="180" t="s">
        <v>9807</v>
      </c>
      <c r="B6318" s="181">
        <v>3562</v>
      </c>
      <c r="C6318" s="180" t="s">
        <v>9811</v>
      </c>
      <c r="D6318" s="180" t="s">
        <v>9809</v>
      </c>
      <c r="E6318" s="180"/>
    </row>
    <row r="6319" spans="1:5" x14ac:dyDescent="0.25">
      <c r="A6319" s="180" t="s">
        <v>9807</v>
      </c>
      <c r="B6319" s="181">
        <v>3562</v>
      </c>
      <c r="C6319" s="180" t="s">
        <v>9812</v>
      </c>
      <c r="D6319" s="180" t="s">
        <v>9809</v>
      </c>
      <c r="E6319" s="180"/>
    </row>
    <row r="6320" spans="1:5" x14ac:dyDescent="0.25">
      <c r="A6320" s="180" t="s">
        <v>9807</v>
      </c>
      <c r="B6320" s="181">
        <v>3562</v>
      </c>
      <c r="C6320" s="180" t="s">
        <v>9809</v>
      </c>
      <c r="D6320" s="180"/>
      <c r="E6320" s="180"/>
    </row>
    <row r="6321" spans="1:5" x14ac:dyDescent="0.25">
      <c r="A6321" s="180" t="s">
        <v>9807</v>
      </c>
      <c r="B6321" s="181">
        <v>3562</v>
      </c>
      <c r="C6321" s="180" t="s">
        <v>9813</v>
      </c>
      <c r="D6321" s="180" t="s">
        <v>9809</v>
      </c>
      <c r="E6321" s="180"/>
    </row>
    <row r="6322" spans="1:5" x14ac:dyDescent="0.25">
      <c r="A6322" s="180" t="s">
        <v>9814</v>
      </c>
      <c r="B6322" s="181">
        <v>3563</v>
      </c>
      <c r="C6322" s="180" t="s">
        <v>9815</v>
      </c>
      <c r="D6322" s="180" t="s">
        <v>9816</v>
      </c>
      <c r="E6322" s="180"/>
    </row>
    <row r="6323" spans="1:5" x14ac:dyDescent="0.25">
      <c r="A6323" s="180" t="s">
        <v>9814</v>
      </c>
      <c r="B6323" s="181">
        <v>3563</v>
      </c>
      <c r="C6323" s="180" t="s">
        <v>9817</v>
      </c>
      <c r="D6323" s="180" t="s">
        <v>9816</v>
      </c>
      <c r="E6323" s="180"/>
    </row>
    <row r="6324" spans="1:5" x14ac:dyDescent="0.25">
      <c r="A6324" s="180" t="s">
        <v>9814</v>
      </c>
      <c r="B6324" s="181">
        <v>3563</v>
      </c>
      <c r="C6324" s="180" t="s">
        <v>9816</v>
      </c>
      <c r="D6324" s="180"/>
      <c r="E6324" s="180"/>
    </row>
    <row r="6325" spans="1:5" x14ac:dyDescent="0.25">
      <c r="A6325" s="180" t="s">
        <v>9814</v>
      </c>
      <c r="B6325" s="181">
        <v>3563</v>
      </c>
      <c r="C6325" s="180" t="s">
        <v>9818</v>
      </c>
      <c r="D6325" s="180" t="s">
        <v>9816</v>
      </c>
      <c r="E6325" s="180"/>
    </row>
    <row r="6326" spans="1:5" x14ac:dyDescent="0.25">
      <c r="A6326" s="180" t="s">
        <v>9814</v>
      </c>
      <c r="B6326" s="181">
        <v>3563</v>
      </c>
      <c r="C6326" s="180" t="s">
        <v>9819</v>
      </c>
      <c r="D6326" s="180" t="s">
        <v>9816</v>
      </c>
      <c r="E6326" s="180"/>
    </row>
    <row r="6327" spans="1:5" x14ac:dyDescent="0.25">
      <c r="A6327" s="180" t="s">
        <v>9820</v>
      </c>
      <c r="B6327" s="181">
        <v>3564</v>
      </c>
      <c r="C6327" s="180" t="s">
        <v>9821</v>
      </c>
      <c r="D6327" s="180" t="s">
        <v>9822</v>
      </c>
      <c r="E6327" s="180"/>
    </row>
    <row r="6328" spans="1:5" x14ac:dyDescent="0.25">
      <c r="A6328" s="180" t="s">
        <v>9820</v>
      </c>
      <c r="B6328" s="181">
        <v>3564</v>
      </c>
      <c r="C6328" s="180" t="s">
        <v>9823</v>
      </c>
      <c r="D6328" s="180" t="s">
        <v>9822</v>
      </c>
      <c r="E6328" s="180"/>
    </row>
    <row r="6329" spans="1:5" x14ac:dyDescent="0.25">
      <c r="A6329" s="180" t="s">
        <v>9820</v>
      </c>
      <c r="B6329" s="181">
        <v>3564</v>
      </c>
      <c r="C6329" s="180" t="s">
        <v>9822</v>
      </c>
      <c r="D6329" s="180"/>
      <c r="E6329" s="180"/>
    </row>
    <row r="6330" spans="1:5" x14ac:dyDescent="0.25">
      <c r="A6330" s="180" t="s">
        <v>9820</v>
      </c>
      <c r="B6330" s="181">
        <v>3564</v>
      </c>
      <c r="C6330" s="180" t="s">
        <v>9824</v>
      </c>
      <c r="D6330" s="180" t="s">
        <v>9822</v>
      </c>
      <c r="E6330" s="180"/>
    </row>
    <row r="6331" spans="1:5" x14ac:dyDescent="0.25">
      <c r="A6331" s="180" t="s">
        <v>9820</v>
      </c>
      <c r="B6331" s="181">
        <v>3564</v>
      </c>
      <c r="C6331" s="180" t="s">
        <v>9825</v>
      </c>
      <c r="D6331" s="180" t="s">
        <v>9822</v>
      </c>
      <c r="E6331" s="180"/>
    </row>
    <row r="6332" spans="1:5" x14ac:dyDescent="0.25">
      <c r="A6332" s="180" t="s">
        <v>9820</v>
      </c>
      <c r="B6332" s="181">
        <v>3564</v>
      </c>
      <c r="C6332" s="180" t="s">
        <v>9826</v>
      </c>
      <c r="D6332" s="180" t="s">
        <v>9822</v>
      </c>
      <c r="E6332" s="180"/>
    </row>
    <row r="6333" spans="1:5" x14ac:dyDescent="0.25">
      <c r="A6333" s="180" t="s">
        <v>9827</v>
      </c>
      <c r="B6333" s="181">
        <v>3565</v>
      </c>
      <c r="C6333" s="180" t="s">
        <v>9828</v>
      </c>
      <c r="D6333" s="180" t="s">
        <v>9829</v>
      </c>
      <c r="E6333" s="180"/>
    </row>
    <row r="6334" spans="1:5" x14ac:dyDescent="0.25">
      <c r="A6334" s="180" t="s">
        <v>9827</v>
      </c>
      <c r="B6334" s="181">
        <v>3565</v>
      </c>
      <c r="C6334" s="180" t="s">
        <v>9830</v>
      </c>
      <c r="D6334" s="180" t="s">
        <v>9829</v>
      </c>
      <c r="E6334" s="180"/>
    </row>
    <row r="6335" spans="1:5" x14ac:dyDescent="0.25">
      <c r="A6335" s="180" t="s">
        <v>9827</v>
      </c>
      <c r="B6335" s="181">
        <v>3565</v>
      </c>
      <c r="C6335" s="180" t="s">
        <v>9831</v>
      </c>
      <c r="D6335" s="180" t="s">
        <v>9829</v>
      </c>
      <c r="E6335" s="180"/>
    </row>
    <row r="6336" spans="1:5" x14ac:dyDescent="0.25">
      <c r="A6336" s="180" t="s">
        <v>9827</v>
      </c>
      <c r="B6336" s="181">
        <v>3565</v>
      </c>
      <c r="C6336" s="180" t="s">
        <v>9832</v>
      </c>
      <c r="D6336" s="180" t="s">
        <v>9829</v>
      </c>
      <c r="E6336" s="180"/>
    </row>
    <row r="6337" spans="1:5" x14ac:dyDescent="0.25">
      <c r="A6337" s="180" t="s">
        <v>9827</v>
      </c>
      <c r="B6337" s="181">
        <v>3565</v>
      </c>
      <c r="C6337" s="180" t="s">
        <v>9829</v>
      </c>
      <c r="D6337" s="180"/>
      <c r="E6337" s="180"/>
    </row>
    <row r="6338" spans="1:5" x14ac:dyDescent="0.25">
      <c r="A6338" s="180" t="s">
        <v>9827</v>
      </c>
      <c r="B6338" s="181">
        <v>3565</v>
      </c>
      <c r="C6338" s="180" t="s">
        <v>9833</v>
      </c>
      <c r="D6338" s="180" t="s">
        <v>9829</v>
      </c>
      <c r="E6338" s="180"/>
    </row>
    <row r="6339" spans="1:5" x14ac:dyDescent="0.25">
      <c r="A6339" s="180" t="s">
        <v>9827</v>
      </c>
      <c r="B6339" s="181">
        <v>3565</v>
      </c>
      <c r="C6339" s="180" t="s">
        <v>9834</v>
      </c>
      <c r="D6339" s="180" t="s">
        <v>9829</v>
      </c>
      <c r="E6339" s="180"/>
    </row>
    <row r="6340" spans="1:5" x14ac:dyDescent="0.25">
      <c r="A6340" s="180" t="s">
        <v>9835</v>
      </c>
      <c r="B6340" s="181">
        <v>3566</v>
      </c>
      <c r="C6340" s="180" t="s">
        <v>9836</v>
      </c>
      <c r="D6340" s="180" t="s">
        <v>9837</v>
      </c>
      <c r="E6340" s="180"/>
    </row>
    <row r="6341" spans="1:5" x14ac:dyDescent="0.25">
      <c r="A6341" s="180" t="s">
        <v>9835</v>
      </c>
      <c r="B6341" s="181">
        <v>3566</v>
      </c>
      <c r="C6341" s="180" t="s">
        <v>9838</v>
      </c>
      <c r="D6341" s="180" t="s">
        <v>9837</v>
      </c>
      <c r="E6341" s="180"/>
    </row>
    <row r="6342" spans="1:5" x14ac:dyDescent="0.25">
      <c r="A6342" s="180" t="s">
        <v>9835</v>
      </c>
      <c r="B6342" s="181">
        <v>3566</v>
      </c>
      <c r="C6342" s="180" t="s">
        <v>9837</v>
      </c>
      <c r="D6342" s="180"/>
      <c r="E6342" s="180"/>
    </row>
    <row r="6343" spans="1:5" x14ac:dyDescent="0.25">
      <c r="A6343" s="180" t="s">
        <v>9835</v>
      </c>
      <c r="B6343" s="181">
        <v>3566</v>
      </c>
      <c r="C6343" s="180" t="s">
        <v>9839</v>
      </c>
      <c r="D6343" s="180" t="s">
        <v>9837</v>
      </c>
      <c r="E6343" s="180"/>
    </row>
    <row r="6344" spans="1:5" x14ac:dyDescent="0.25">
      <c r="A6344" s="180" t="s">
        <v>9840</v>
      </c>
      <c r="B6344" s="181">
        <v>3567</v>
      </c>
      <c r="C6344" s="180" t="s">
        <v>9841</v>
      </c>
      <c r="D6344" s="180" t="s">
        <v>9842</v>
      </c>
      <c r="E6344" s="180"/>
    </row>
    <row r="6345" spans="1:5" x14ac:dyDescent="0.25">
      <c r="A6345" s="180" t="s">
        <v>9840</v>
      </c>
      <c r="B6345" s="181">
        <v>3567</v>
      </c>
      <c r="C6345" s="180" t="s">
        <v>9842</v>
      </c>
      <c r="D6345" s="180"/>
      <c r="E6345" s="180"/>
    </row>
    <row r="6346" spans="1:5" x14ac:dyDescent="0.25">
      <c r="A6346" s="180" t="s">
        <v>9840</v>
      </c>
      <c r="B6346" s="181">
        <v>3567</v>
      </c>
      <c r="C6346" s="180" t="s">
        <v>9843</v>
      </c>
      <c r="D6346" s="180" t="s">
        <v>9842</v>
      </c>
      <c r="E6346" s="180"/>
    </row>
    <row r="6347" spans="1:5" x14ac:dyDescent="0.25">
      <c r="A6347" s="180" t="s">
        <v>9840</v>
      </c>
      <c r="B6347" s="181">
        <v>3567</v>
      </c>
      <c r="C6347" s="180" t="s">
        <v>9844</v>
      </c>
      <c r="D6347" s="180" t="s">
        <v>9842</v>
      </c>
      <c r="E6347" s="180"/>
    </row>
    <row r="6348" spans="1:5" x14ac:dyDescent="0.25">
      <c r="A6348" s="180" t="s">
        <v>9845</v>
      </c>
      <c r="B6348" s="181">
        <v>3568</v>
      </c>
      <c r="C6348" s="180" t="s">
        <v>9846</v>
      </c>
      <c r="D6348" s="180" t="s">
        <v>9847</v>
      </c>
      <c r="E6348" s="180"/>
    </row>
    <row r="6349" spans="1:5" x14ac:dyDescent="0.25">
      <c r="A6349" s="180" t="s">
        <v>9845</v>
      </c>
      <c r="B6349" s="181">
        <v>3568</v>
      </c>
      <c r="C6349" s="180" t="s">
        <v>9847</v>
      </c>
      <c r="D6349" s="180"/>
      <c r="E6349" s="180"/>
    </row>
    <row r="6350" spans="1:5" x14ac:dyDescent="0.25">
      <c r="A6350" s="180" t="s">
        <v>9848</v>
      </c>
      <c r="B6350" s="181">
        <v>3569</v>
      </c>
      <c r="C6350" s="180" t="s">
        <v>9849</v>
      </c>
      <c r="D6350" s="180"/>
      <c r="E6350" s="180"/>
    </row>
    <row r="6351" spans="1:5" x14ac:dyDescent="0.25">
      <c r="A6351" s="180" t="s">
        <v>9850</v>
      </c>
      <c r="B6351" s="181">
        <v>3570</v>
      </c>
      <c r="C6351" s="180" t="s">
        <v>9851</v>
      </c>
      <c r="D6351" s="180" t="s">
        <v>9852</v>
      </c>
      <c r="E6351" s="180"/>
    </row>
    <row r="6352" spans="1:5" x14ac:dyDescent="0.25">
      <c r="A6352" s="180" t="s">
        <v>9850</v>
      </c>
      <c r="B6352" s="181">
        <v>3570</v>
      </c>
      <c r="C6352" s="180" t="s">
        <v>9853</v>
      </c>
      <c r="D6352" s="180" t="s">
        <v>9852</v>
      </c>
      <c r="E6352" s="180"/>
    </row>
    <row r="6353" spans="1:5" x14ac:dyDescent="0.25">
      <c r="A6353" s="180" t="s">
        <v>9850</v>
      </c>
      <c r="B6353" s="181">
        <v>3570</v>
      </c>
      <c r="C6353" s="180" t="s">
        <v>9852</v>
      </c>
      <c r="D6353" s="180"/>
      <c r="E6353" s="180"/>
    </row>
    <row r="6354" spans="1:5" x14ac:dyDescent="0.25">
      <c r="A6354" s="180" t="s">
        <v>9854</v>
      </c>
      <c r="B6354" s="181">
        <v>3571</v>
      </c>
      <c r="C6354" s="180" t="s">
        <v>9855</v>
      </c>
      <c r="D6354" s="180" t="s">
        <v>9856</v>
      </c>
      <c r="E6354" s="180"/>
    </row>
    <row r="6355" spans="1:5" x14ac:dyDescent="0.25">
      <c r="A6355" s="180" t="s">
        <v>9854</v>
      </c>
      <c r="B6355" s="181">
        <v>3571</v>
      </c>
      <c r="C6355" s="180" t="s">
        <v>9856</v>
      </c>
      <c r="D6355" s="180"/>
      <c r="E6355" s="180"/>
    </row>
    <row r="6356" spans="1:5" x14ac:dyDescent="0.25">
      <c r="A6356" s="180" t="s">
        <v>9854</v>
      </c>
      <c r="B6356" s="181">
        <v>3571</v>
      </c>
      <c r="C6356" s="180" t="s">
        <v>9857</v>
      </c>
      <c r="D6356" s="180" t="s">
        <v>9856</v>
      </c>
      <c r="E6356" s="180"/>
    </row>
    <row r="6357" spans="1:5" x14ac:dyDescent="0.25">
      <c r="A6357" s="180" t="s">
        <v>9858</v>
      </c>
      <c r="B6357" s="181">
        <v>3572</v>
      </c>
      <c r="C6357" s="180" t="s">
        <v>9859</v>
      </c>
      <c r="D6357" s="180" t="s">
        <v>9860</v>
      </c>
      <c r="E6357" s="180"/>
    </row>
    <row r="6358" spans="1:5" x14ac:dyDescent="0.25">
      <c r="A6358" s="180" t="s">
        <v>9858</v>
      </c>
      <c r="B6358" s="181">
        <v>3572</v>
      </c>
      <c r="C6358" s="180" t="s">
        <v>9861</v>
      </c>
      <c r="D6358" s="180" t="s">
        <v>9860</v>
      </c>
      <c r="E6358" s="180"/>
    </row>
    <row r="6359" spans="1:5" x14ac:dyDescent="0.25">
      <c r="A6359" s="180" t="s">
        <v>9858</v>
      </c>
      <c r="B6359" s="181">
        <v>3572</v>
      </c>
      <c r="C6359" s="180" t="s">
        <v>9862</v>
      </c>
      <c r="D6359" s="180" t="s">
        <v>9860</v>
      </c>
      <c r="E6359" s="180"/>
    </row>
    <row r="6360" spans="1:5" x14ac:dyDescent="0.25">
      <c r="A6360" s="180" t="s">
        <v>9858</v>
      </c>
      <c r="B6360" s="181">
        <v>3572</v>
      </c>
      <c r="C6360" s="180" t="s">
        <v>9860</v>
      </c>
      <c r="D6360" s="180"/>
      <c r="E6360" s="180"/>
    </row>
    <row r="6361" spans="1:5" x14ac:dyDescent="0.25">
      <c r="A6361" s="180" t="s">
        <v>9863</v>
      </c>
      <c r="B6361" s="181">
        <v>3573</v>
      </c>
      <c r="C6361" s="180" t="s">
        <v>9864</v>
      </c>
      <c r="D6361" s="180" t="s">
        <v>9865</v>
      </c>
      <c r="E6361" s="180"/>
    </row>
    <row r="6362" spans="1:5" x14ac:dyDescent="0.25">
      <c r="A6362" s="180" t="s">
        <v>9863</v>
      </c>
      <c r="B6362" s="181">
        <v>3573</v>
      </c>
      <c r="C6362" s="180" t="s">
        <v>9865</v>
      </c>
      <c r="D6362" s="180"/>
      <c r="E6362" s="180"/>
    </row>
    <row r="6363" spans="1:5" x14ac:dyDescent="0.25">
      <c r="A6363" s="180" t="s">
        <v>9866</v>
      </c>
      <c r="B6363" s="181">
        <v>3574</v>
      </c>
      <c r="C6363" s="180" t="s">
        <v>9867</v>
      </c>
      <c r="D6363" s="180"/>
      <c r="E6363" s="180"/>
    </row>
    <row r="6364" spans="1:5" x14ac:dyDescent="0.25">
      <c r="A6364" s="180" t="s">
        <v>9866</v>
      </c>
      <c r="B6364" s="181">
        <v>3574</v>
      </c>
      <c r="C6364" s="180" t="s">
        <v>9868</v>
      </c>
      <c r="D6364" s="180" t="s">
        <v>9867</v>
      </c>
      <c r="E6364" s="180"/>
    </row>
    <row r="6365" spans="1:5" x14ac:dyDescent="0.25">
      <c r="A6365" s="180" t="s">
        <v>9866</v>
      </c>
      <c r="B6365" s="181">
        <v>3574</v>
      </c>
      <c r="C6365" s="180" t="s">
        <v>9869</v>
      </c>
      <c r="D6365" s="180" t="s">
        <v>9867</v>
      </c>
      <c r="E6365" s="180"/>
    </row>
    <row r="6366" spans="1:5" x14ac:dyDescent="0.25">
      <c r="A6366" s="180" t="s">
        <v>9870</v>
      </c>
      <c r="B6366" s="181">
        <v>3575</v>
      </c>
      <c r="C6366" s="180" t="s">
        <v>9871</v>
      </c>
      <c r="D6366" s="180"/>
      <c r="E6366" s="180"/>
    </row>
    <row r="6367" spans="1:5" x14ac:dyDescent="0.25">
      <c r="A6367" s="180" t="s">
        <v>9870</v>
      </c>
      <c r="B6367" s="181">
        <v>3575</v>
      </c>
      <c r="C6367" s="180" t="s">
        <v>9872</v>
      </c>
      <c r="D6367" s="180" t="s">
        <v>9871</v>
      </c>
      <c r="E6367" s="180"/>
    </row>
    <row r="6368" spans="1:5" x14ac:dyDescent="0.25">
      <c r="A6368" s="180" t="s">
        <v>9873</v>
      </c>
      <c r="B6368" s="181">
        <v>3576</v>
      </c>
      <c r="C6368" s="180" t="s">
        <v>9874</v>
      </c>
      <c r="D6368" s="180" t="s">
        <v>9875</v>
      </c>
      <c r="E6368" s="180"/>
    </row>
    <row r="6369" spans="1:5" x14ac:dyDescent="0.25">
      <c r="A6369" s="180" t="s">
        <v>9873</v>
      </c>
      <c r="B6369" s="181">
        <v>3576</v>
      </c>
      <c r="C6369" s="180" t="s">
        <v>9876</v>
      </c>
      <c r="D6369" s="180" t="s">
        <v>9875</v>
      </c>
      <c r="E6369" s="180"/>
    </row>
    <row r="6370" spans="1:5" x14ac:dyDescent="0.25">
      <c r="A6370" s="180" t="s">
        <v>9873</v>
      </c>
      <c r="B6370" s="181">
        <v>3576</v>
      </c>
      <c r="C6370" s="180" t="s">
        <v>9875</v>
      </c>
      <c r="D6370" s="180"/>
      <c r="E6370" s="180"/>
    </row>
    <row r="6371" spans="1:5" x14ac:dyDescent="0.25">
      <c r="A6371" s="180" t="s">
        <v>9873</v>
      </c>
      <c r="B6371" s="181">
        <v>3576</v>
      </c>
      <c r="C6371" s="180" t="s">
        <v>9877</v>
      </c>
      <c r="D6371" s="180" t="s">
        <v>9875</v>
      </c>
      <c r="E6371" s="180"/>
    </row>
    <row r="6372" spans="1:5" x14ac:dyDescent="0.25">
      <c r="A6372" s="180" t="s">
        <v>9878</v>
      </c>
      <c r="B6372" s="181">
        <v>3577</v>
      </c>
      <c r="C6372" s="180" t="s">
        <v>9879</v>
      </c>
      <c r="D6372" s="180" t="s">
        <v>9880</v>
      </c>
      <c r="E6372" s="180"/>
    </row>
    <row r="6373" spans="1:5" x14ac:dyDescent="0.25">
      <c r="A6373" s="180" t="s">
        <v>9878</v>
      </c>
      <c r="B6373" s="181">
        <v>3577</v>
      </c>
      <c r="C6373" s="180" t="s">
        <v>9881</v>
      </c>
      <c r="D6373" s="180" t="s">
        <v>9880</v>
      </c>
      <c r="E6373" s="180"/>
    </row>
    <row r="6374" spans="1:5" x14ac:dyDescent="0.25">
      <c r="A6374" s="180" t="s">
        <v>9878</v>
      </c>
      <c r="B6374" s="181">
        <v>3577</v>
      </c>
      <c r="C6374" s="180" t="s">
        <v>9880</v>
      </c>
      <c r="D6374" s="180"/>
      <c r="E6374" s="180"/>
    </row>
    <row r="6375" spans="1:5" x14ac:dyDescent="0.25">
      <c r="A6375" s="180" t="s">
        <v>9878</v>
      </c>
      <c r="B6375" s="181">
        <v>3577</v>
      </c>
      <c r="C6375" s="180" t="s">
        <v>9882</v>
      </c>
      <c r="D6375" s="180" t="s">
        <v>9880</v>
      </c>
      <c r="E6375" s="180"/>
    </row>
    <row r="6376" spans="1:5" x14ac:dyDescent="0.25">
      <c r="A6376" s="180" t="s">
        <v>9883</v>
      </c>
      <c r="B6376" s="181">
        <v>3578</v>
      </c>
      <c r="C6376" s="180" t="s">
        <v>9884</v>
      </c>
      <c r="D6376" s="180"/>
      <c r="E6376" s="180"/>
    </row>
    <row r="6377" spans="1:5" x14ac:dyDescent="0.25">
      <c r="A6377" s="180" t="s">
        <v>9883</v>
      </c>
      <c r="B6377" s="181">
        <v>3578</v>
      </c>
      <c r="C6377" s="180" t="s">
        <v>9885</v>
      </c>
      <c r="D6377" s="180" t="s">
        <v>9884</v>
      </c>
      <c r="E6377" s="180"/>
    </row>
    <row r="6378" spans="1:5" x14ac:dyDescent="0.25">
      <c r="A6378" s="180" t="s">
        <v>9886</v>
      </c>
      <c r="B6378" s="181">
        <v>3579</v>
      </c>
      <c r="C6378" s="180" t="s">
        <v>9887</v>
      </c>
      <c r="D6378" s="180" t="s">
        <v>9888</v>
      </c>
      <c r="E6378" s="180"/>
    </row>
    <row r="6379" spans="1:5" x14ac:dyDescent="0.25">
      <c r="A6379" s="180" t="s">
        <v>9886</v>
      </c>
      <c r="B6379" s="181">
        <v>3579</v>
      </c>
      <c r="C6379" s="180" t="s">
        <v>9888</v>
      </c>
      <c r="D6379" s="180"/>
      <c r="E6379" s="180"/>
    </row>
    <row r="6380" spans="1:5" x14ac:dyDescent="0.25">
      <c r="A6380" s="180" t="s">
        <v>9889</v>
      </c>
      <c r="B6380" s="181">
        <v>3580</v>
      </c>
      <c r="C6380" s="180" t="s">
        <v>9890</v>
      </c>
      <c r="D6380" s="180" t="s">
        <v>9891</v>
      </c>
      <c r="E6380" s="180"/>
    </row>
    <row r="6381" spans="1:5" x14ac:dyDescent="0.25">
      <c r="A6381" s="180" t="s">
        <v>9889</v>
      </c>
      <c r="B6381" s="181">
        <v>3580</v>
      </c>
      <c r="C6381" s="180" t="s">
        <v>9892</v>
      </c>
      <c r="D6381" s="180" t="s">
        <v>9891</v>
      </c>
      <c r="E6381" s="180"/>
    </row>
    <row r="6382" spans="1:5" x14ac:dyDescent="0.25">
      <c r="A6382" s="180" t="s">
        <v>9889</v>
      </c>
      <c r="B6382" s="181">
        <v>3580</v>
      </c>
      <c r="C6382" s="180" t="s">
        <v>9891</v>
      </c>
      <c r="D6382" s="180"/>
      <c r="E6382" s="180"/>
    </row>
    <row r="6383" spans="1:5" x14ac:dyDescent="0.25">
      <c r="A6383" s="180" t="s">
        <v>9893</v>
      </c>
      <c r="B6383" s="181">
        <v>3581</v>
      </c>
      <c r="C6383" s="180" t="s">
        <v>9894</v>
      </c>
      <c r="D6383" s="180" t="s">
        <v>9895</v>
      </c>
      <c r="E6383" s="180"/>
    </row>
    <row r="6384" spans="1:5" x14ac:dyDescent="0.25">
      <c r="A6384" s="180" t="s">
        <v>9893</v>
      </c>
      <c r="B6384" s="181">
        <v>3581</v>
      </c>
      <c r="C6384" s="180" t="s">
        <v>9896</v>
      </c>
      <c r="D6384" s="180" t="s">
        <v>9895</v>
      </c>
      <c r="E6384" s="180"/>
    </row>
    <row r="6385" spans="1:5" x14ac:dyDescent="0.25">
      <c r="A6385" s="180" t="s">
        <v>9893</v>
      </c>
      <c r="B6385" s="181">
        <v>3581</v>
      </c>
      <c r="C6385" s="180" t="s">
        <v>9897</v>
      </c>
      <c r="D6385" s="180" t="s">
        <v>9895</v>
      </c>
      <c r="E6385" s="180"/>
    </row>
    <row r="6386" spans="1:5" x14ac:dyDescent="0.25">
      <c r="A6386" s="180" t="s">
        <v>9893</v>
      </c>
      <c r="B6386" s="181">
        <v>3581</v>
      </c>
      <c r="C6386" s="180" t="s">
        <v>9895</v>
      </c>
      <c r="D6386" s="180"/>
      <c r="E6386" s="180"/>
    </row>
    <row r="6387" spans="1:5" x14ac:dyDescent="0.25">
      <c r="A6387" s="180" t="s">
        <v>9898</v>
      </c>
      <c r="B6387" s="181">
        <v>3582</v>
      </c>
      <c r="C6387" s="180" t="s">
        <v>9899</v>
      </c>
      <c r="D6387" s="180" t="s">
        <v>9900</v>
      </c>
      <c r="E6387" s="180"/>
    </row>
    <row r="6388" spans="1:5" x14ac:dyDescent="0.25">
      <c r="A6388" s="180" t="s">
        <v>9898</v>
      </c>
      <c r="B6388" s="181">
        <v>3582</v>
      </c>
      <c r="C6388" s="180" t="s">
        <v>9901</v>
      </c>
      <c r="D6388" s="180" t="s">
        <v>9900</v>
      </c>
      <c r="E6388" s="180"/>
    </row>
    <row r="6389" spans="1:5" x14ac:dyDescent="0.25">
      <c r="A6389" s="180" t="s">
        <v>9898</v>
      </c>
      <c r="B6389" s="181">
        <v>3582</v>
      </c>
      <c r="C6389" s="180" t="s">
        <v>9902</v>
      </c>
      <c r="D6389" s="180" t="s">
        <v>9900</v>
      </c>
      <c r="E6389" s="180"/>
    </row>
    <row r="6390" spans="1:5" x14ac:dyDescent="0.25">
      <c r="A6390" s="180" t="s">
        <v>9898</v>
      </c>
      <c r="B6390" s="181">
        <v>3582</v>
      </c>
      <c r="C6390" s="180" t="s">
        <v>9903</v>
      </c>
      <c r="D6390" s="180" t="s">
        <v>9900</v>
      </c>
      <c r="E6390" s="180"/>
    </row>
    <row r="6391" spans="1:5" x14ac:dyDescent="0.25">
      <c r="A6391" s="180" t="s">
        <v>9898</v>
      </c>
      <c r="B6391" s="181">
        <v>3582</v>
      </c>
      <c r="C6391" s="180" t="s">
        <v>9904</v>
      </c>
      <c r="D6391" s="180" t="s">
        <v>9900</v>
      </c>
      <c r="E6391" s="180"/>
    </row>
    <row r="6392" spans="1:5" x14ac:dyDescent="0.25">
      <c r="A6392" s="180" t="s">
        <v>9898</v>
      </c>
      <c r="B6392" s="181">
        <v>3582</v>
      </c>
      <c r="C6392" s="180" t="s">
        <v>9905</v>
      </c>
      <c r="D6392" s="180" t="s">
        <v>9900</v>
      </c>
      <c r="E6392" s="180"/>
    </row>
    <row r="6393" spans="1:5" x14ac:dyDescent="0.25">
      <c r="A6393" s="180" t="s">
        <v>9898</v>
      </c>
      <c r="B6393" s="181">
        <v>3582</v>
      </c>
      <c r="C6393" s="180" t="s">
        <v>9900</v>
      </c>
      <c r="D6393" s="180"/>
      <c r="E6393" s="180"/>
    </row>
    <row r="6394" spans="1:5" x14ac:dyDescent="0.25">
      <c r="A6394" s="180" t="s">
        <v>9898</v>
      </c>
      <c r="B6394" s="181">
        <v>3582</v>
      </c>
      <c r="C6394" s="180" t="s">
        <v>9906</v>
      </c>
      <c r="D6394" s="180" t="s">
        <v>9900</v>
      </c>
      <c r="E6394" s="180"/>
    </row>
    <row r="6395" spans="1:5" x14ac:dyDescent="0.25">
      <c r="A6395" s="180" t="s">
        <v>9907</v>
      </c>
      <c r="B6395" s="181">
        <v>3583</v>
      </c>
      <c r="C6395" s="180" t="s">
        <v>9908</v>
      </c>
      <c r="D6395" s="180" t="s">
        <v>9909</v>
      </c>
      <c r="E6395" s="180"/>
    </row>
    <row r="6396" spans="1:5" x14ac:dyDescent="0.25">
      <c r="A6396" s="180" t="s">
        <v>9907</v>
      </c>
      <c r="B6396" s="181">
        <v>3583</v>
      </c>
      <c r="C6396" s="180" t="s">
        <v>9910</v>
      </c>
      <c r="D6396" s="180" t="s">
        <v>9909</v>
      </c>
      <c r="E6396" s="180"/>
    </row>
    <row r="6397" spans="1:5" x14ac:dyDescent="0.25">
      <c r="A6397" s="180" t="s">
        <v>9907</v>
      </c>
      <c r="B6397" s="181">
        <v>3583</v>
      </c>
      <c r="C6397" s="180" t="s">
        <v>9909</v>
      </c>
      <c r="D6397" s="180"/>
      <c r="E6397" s="180"/>
    </row>
    <row r="6398" spans="1:5" x14ac:dyDescent="0.25">
      <c r="A6398" s="180" t="s">
        <v>9911</v>
      </c>
      <c r="B6398" s="181">
        <v>3584</v>
      </c>
      <c r="C6398" s="180" t="s">
        <v>9912</v>
      </c>
      <c r="D6398" s="180" t="s">
        <v>9913</v>
      </c>
      <c r="E6398" s="180"/>
    </row>
    <row r="6399" spans="1:5" x14ac:dyDescent="0.25">
      <c r="A6399" s="180" t="s">
        <v>9911</v>
      </c>
      <c r="B6399" s="181">
        <v>3584</v>
      </c>
      <c r="C6399" s="180" t="s">
        <v>9913</v>
      </c>
      <c r="D6399" s="180"/>
      <c r="E6399" s="180"/>
    </row>
    <row r="6400" spans="1:5" x14ac:dyDescent="0.25">
      <c r="A6400" s="180" t="s">
        <v>9911</v>
      </c>
      <c r="B6400" s="181">
        <v>3584</v>
      </c>
      <c r="C6400" s="180" t="s">
        <v>9914</v>
      </c>
      <c r="D6400" s="180" t="s">
        <v>9913</v>
      </c>
      <c r="E6400" s="180"/>
    </row>
    <row r="6401" spans="1:5" x14ac:dyDescent="0.25">
      <c r="A6401" s="180" t="s">
        <v>9915</v>
      </c>
      <c r="B6401" s="181">
        <v>3585</v>
      </c>
      <c r="C6401" s="180" t="s">
        <v>9916</v>
      </c>
      <c r="D6401" s="180" t="s">
        <v>9917</v>
      </c>
      <c r="E6401" s="180"/>
    </row>
    <row r="6402" spans="1:5" x14ac:dyDescent="0.25">
      <c r="A6402" s="180" t="s">
        <v>9915</v>
      </c>
      <c r="B6402" s="181">
        <v>3585</v>
      </c>
      <c r="C6402" s="180" t="s">
        <v>9918</v>
      </c>
      <c r="D6402" s="180" t="s">
        <v>9917</v>
      </c>
      <c r="E6402" s="180"/>
    </row>
    <row r="6403" spans="1:5" x14ac:dyDescent="0.25">
      <c r="A6403" s="180" t="s">
        <v>9915</v>
      </c>
      <c r="B6403" s="181">
        <v>3585</v>
      </c>
      <c r="C6403" s="180" t="s">
        <v>9919</v>
      </c>
      <c r="D6403" s="180" t="s">
        <v>9917</v>
      </c>
      <c r="E6403" s="180"/>
    </row>
    <row r="6404" spans="1:5" x14ac:dyDescent="0.25">
      <c r="A6404" s="180" t="s">
        <v>9915</v>
      </c>
      <c r="B6404" s="181">
        <v>3585</v>
      </c>
      <c r="C6404" s="180" t="s">
        <v>9920</v>
      </c>
      <c r="D6404" s="180" t="s">
        <v>9917</v>
      </c>
      <c r="E6404" s="180"/>
    </row>
    <row r="6405" spans="1:5" x14ac:dyDescent="0.25">
      <c r="A6405" s="180" t="s">
        <v>9915</v>
      </c>
      <c r="B6405" s="181">
        <v>3585</v>
      </c>
      <c r="C6405" s="180" t="s">
        <v>9917</v>
      </c>
      <c r="D6405" s="180"/>
      <c r="E6405" s="180"/>
    </row>
    <row r="6406" spans="1:5" x14ac:dyDescent="0.25">
      <c r="A6406" s="180" t="s">
        <v>9915</v>
      </c>
      <c r="B6406" s="181">
        <v>3585</v>
      </c>
      <c r="C6406" s="180" t="s">
        <v>9921</v>
      </c>
      <c r="D6406" s="180" t="s">
        <v>9917</v>
      </c>
      <c r="E6406" s="180"/>
    </row>
    <row r="6407" spans="1:5" x14ac:dyDescent="0.25">
      <c r="A6407" s="180" t="s">
        <v>9915</v>
      </c>
      <c r="B6407" s="181">
        <v>3585</v>
      </c>
      <c r="C6407" s="180" t="s">
        <v>9922</v>
      </c>
      <c r="D6407" s="180" t="s">
        <v>9917</v>
      </c>
      <c r="E6407" s="180"/>
    </row>
    <row r="6408" spans="1:5" x14ac:dyDescent="0.25">
      <c r="A6408" s="180" t="s">
        <v>9923</v>
      </c>
      <c r="B6408" s="181">
        <v>3586</v>
      </c>
      <c r="C6408" s="180" t="s">
        <v>9924</v>
      </c>
      <c r="D6408" s="180" t="s">
        <v>9925</v>
      </c>
      <c r="E6408" s="180"/>
    </row>
    <row r="6409" spans="1:5" x14ac:dyDescent="0.25">
      <c r="A6409" s="180" t="s">
        <v>9923</v>
      </c>
      <c r="B6409" s="181">
        <v>3586</v>
      </c>
      <c r="C6409" s="180" t="s">
        <v>9926</v>
      </c>
      <c r="D6409" s="180" t="s">
        <v>9925</v>
      </c>
      <c r="E6409" s="180"/>
    </row>
    <row r="6410" spans="1:5" x14ac:dyDescent="0.25">
      <c r="A6410" s="180" t="s">
        <v>9923</v>
      </c>
      <c r="B6410" s="181">
        <v>3586</v>
      </c>
      <c r="C6410" s="180" t="s">
        <v>9925</v>
      </c>
      <c r="D6410" s="180"/>
      <c r="E6410" s="180"/>
    </row>
    <row r="6411" spans="1:5" x14ac:dyDescent="0.25">
      <c r="A6411" s="180" t="s">
        <v>9927</v>
      </c>
      <c r="B6411" s="181">
        <v>3587</v>
      </c>
      <c r="C6411" s="180" t="s">
        <v>9928</v>
      </c>
      <c r="D6411" s="180" t="s">
        <v>9929</v>
      </c>
      <c r="E6411" s="180"/>
    </row>
    <row r="6412" spans="1:5" x14ac:dyDescent="0.25">
      <c r="A6412" s="180" t="s">
        <v>9927</v>
      </c>
      <c r="B6412" s="181">
        <v>3587</v>
      </c>
      <c r="C6412" s="180" t="s">
        <v>9930</v>
      </c>
      <c r="D6412" s="180" t="s">
        <v>9929</v>
      </c>
      <c r="E6412" s="180"/>
    </row>
    <row r="6413" spans="1:5" x14ac:dyDescent="0.25">
      <c r="A6413" s="180" t="s">
        <v>9927</v>
      </c>
      <c r="B6413" s="181">
        <v>3587</v>
      </c>
      <c r="C6413" s="180" t="s">
        <v>9931</v>
      </c>
      <c r="D6413" s="180" t="s">
        <v>9929</v>
      </c>
      <c r="E6413" s="180"/>
    </row>
    <row r="6414" spans="1:5" x14ac:dyDescent="0.25">
      <c r="A6414" s="180" t="s">
        <v>9927</v>
      </c>
      <c r="B6414" s="181">
        <v>3587</v>
      </c>
      <c r="C6414" s="180" t="s">
        <v>9929</v>
      </c>
      <c r="D6414" s="180"/>
      <c r="E6414" s="180"/>
    </row>
    <row r="6415" spans="1:5" x14ac:dyDescent="0.25">
      <c r="A6415" s="180" t="s">
        <v>9927</v>
      </c>
      <c r="B6415" s="181">
        <v>3587</v>
      </c>
      <c r="C6415" s="180" t="s">
        <v>9932</v>
      </c>
      <c r="D6415" s="180" t="s">
        <v>9929</v>
      </c>
      <c r="E6415" s="180"/>
    </row>
    <row r="6416" spans="1:5" x14ac:dyDescent="0.25">
      <c r="A6416" s="180" t="s">
        <v>9933</v>
      </c>
      <c r="B6416" s="181">
        <v>3588</v>
      </c>
      <c r="C6416" s="180" t="s">
        <v>9934</v>
      </c>
      <c r="D6416" s="180" t="s">
        <v>9935</v>
      </c>
      <c r="E6416" s="180"/>
    </row>
    <row r="6417" spans="1:5" x14ac:dyDescent="0.25">
      <c r="A6417" s="180" t="s">
        <v>9933</v>
      </c>
      <c r="B6417" s="181">
        <v>3588</v>
      </c>
      <c r="C6417" s="180" t="s">
        <v>9935</v>
      </c>
      <c r="D6417" s="180"/>
      <c r="E6417" s="180"/>
    </row>
    <row r="6418" spans="1:5" x14ac:dyDescent="0.25">
      <c r="A6418" s="180" t="s">
        <v>9933</v>
      </c>
      <c r="B6418" s="181">
        <v>3588</v>
      </c>
      <c r="C6418" s="180" t="s">
        <v>9936</v>
      </c>
      <c r="D6418" s="180" t="s">
        <v>9935</v>
      </c>
      <c r="E6418" s="180"/>
    </row>
    <row r="6419" spans="1:5" x14ac:dyDescent="0.25">
      <c r="A6419" s="180" t="s">
        <v>9937</v>
      </c>
      <c r="B6419" s="181">
        <v>3589</v>
      </c>
      <c r="C6419" s="180" t="s">
        <v>9938</v>
      </c>
      <c r="D6419" s="180" t="s">
        <v>9939</v>
      </c>
      <c r="E6419" s="180"/>
    </row>
    <row r="6420" spans="1:5" x14ac:dyDescent="0.25">
      <c r="A6420" s="180" t="s">
        <v>9937</v>
      </c>
      <c r="B6420" s="181">
        <v>3589</v>
      </c>
      <c r="C6420" s="180" t="s">
        <v>9940</v>
      </c>
      <c r="D6420" s="180" t="s">
        <v>9939</v>
      </c>
      <c r="E6420" s="180"/>
    </row>
    <row r="6421" spans="1:5" x14ac:dyDescent="0.25">
      <c r="A6421" s="180" t="s">
        <v>9937</v>
      </c>
      <c r="B6421" s="181">
        <v>3589</v>
      </c>
      <c r="C6421" s="180" t="s">
        <v>9939</v>
      </c>
      <c r="D6421" s="180"/>
      <c r="E6421" s="180"/>
    </row>
    <row r="6422" spans="1:5" x14ac:dyDescent="0.25">
      <c r="A6422" s="180" t="s">
        <v>9941</v>
      </c>
      <c r="B6422" s="181">
        <v>3590</v>
      </c>
      <c r="C6422" s="180" t="s">
        <v>9942</v>
      </c>
      <c r="D6422" s="180" t="s">
        <v>9943</v>
      </c>
      <c r="E6422" s="180"/>
    </row>
    <row r="6423" spans="1:5" x14ac:dyDescent="0.25">
      <c r="A6423" s="180" t="s">
        <v>9941</v>
      </c>
      <c r="B6423" s="181">
        <v>3590</v>
      </c>
      <c r="C6423" s="180" t="s">
        <v>9944</v>
      </c>
      <c r="D6423" s="180" t="s">
        <v>9943</v>
      </c>
      <c r="E6423" s="180"/>
    </row>
    <row r="6424" spans="1:5" x14ac:dyDescent="0.25">
      <c r="A6424" s="180" t="s">
        <v>9941</v>
      </c>
      <c r="B6424" s="181">
        <v>3590</v>
      </c>
      <c r="C6424" s="180" t="s">
        <v>9945</v>
      </c>
      <c r="D6424" s="180" t="s">
        <v>9943</v>
      </c>
      <c r="E6424" s="180"/>
    </row>
    <row r="6425" spans="1:5" x14ac:dyDescent="0.25">
      <c r="A6425" s="180" t="s">
        <v>9941</v>
      </c>
      <c r="B6425" s="181">
        <v>3590</v>
      </c>
      <c r="C6425" s="180" t="s">
        <v>9943</v>
      </c>
      <c r="D6425" s="180"/>
      <c r="E6425" s="180"/>
    </row>
    <row r="6426" spans="1:5" x14ac:dyDescent="0.25">
      <c r="A6426" s="180" t="s">
        <v>9946</v>
      </c>
      <c r="B6426" s="181">
        <v>3591</v>
      </c>
      <c r="C6426" s="180" t="s">
        <v>9947</v>
      </c>
      <c r="D6426" s="180" t="s">
        <v>9948</v>
      </c>
      <c r="E6426" s="180"/>
    </row>
    <row r="6427" spans="1:5" x14ac:dyDescent="0.25">
      <c r="A6427" s="180" t="s">
        <v>9946</v>
      </c>
      <c r="B6427" s="181">
        <v>3591</v>
      </c>
      <c r="C6427" s="180" t="s">
        <v>9949</v>
      </c>
      <c r="D6427" s="180" t="s">
        <v>9948</v>
      </c>
      <c r="E6427" s="180"/>
    </row>
    <row r="6428" spans="1:5" x14ac:dyDescent="0.25">
      <c r="A6428" s="180" t="s">
        <v>9946</v>
      </c>
      <c r="B6428" s="181">
        <v>3591</v>
      </c>
      <c r="C6428" s="180" t="s">
        <v>9950</v>
      </c>
      <c r="D6428" s="180" t="s">
        <v>9948</v>
      </c>
      <c r="E6428" s="180"/>
    </row>
    <row r="6429" spans="1:5" x14ac:dyDescent="0.25">
      <c r="A6429" s="180" t="s">
        <v>9946</v>
      </c>
      <c r="B6429" s="181">
        <v>3591</v>
      </c>
      <c r="C6429" s="180" t="s">
        <v>9948</v>
      </c>
      <c r="D6429" s="180"/>
      <c r="E6429" s="180"/>
    </row>
    <row r="6430" spans="1:5" x14ac:dyDescent="0.25">
      <c r="A6430" s="180" t="s">
        <v>9951</v>
      </c>
      <c r="B6430" s="181">
        <v>3592</v>
      </c>
      <c r="C6430" s="180" t="s">
        <v>9952</v>
      </c>
      <c r="D6430" s="180" t="s">
        <v>9953</v>
      </c>
      <c r="E6430" s="180"/>
    </row>
    <row r="6431" spans="1:5" x14ac:dyDescent="0.25">
      <c r="A6431" s="180" t="s">
        <v>9951</v>
      </c>
      <c r="B6431" s="181">
        <v>3592</v>
      </c>
      <c r="C6431" s="180" t="s">
        <v>9954</v>
      </c>
      <c r="D6431" s="180" t="s">
        <v>9953</v>
      </c>
      <c r="E6431" s="180"/>
    </row>
    <row r="6432" spans="1:5" x14ac:dyDescent="0.25">
      <c r="A6432" s="180" t="s">
        <v>9951</v>
      </c>
      <c r="B6432" s="181">
        <v>3592</v>
      </c>
      <c r="C6432" s="180" t="s">
        <v>9955</v>
      </c>
      <c r="D6432" s="180" t="s">
        <v>9953</v>
      </c>
      <c r="E6432" s="180"/>
    </row>
    <row r="6433" spans="1:5" x14ac:dyDescent="0.25">
      <c r="A6433" s="180" t="s">
        <v>9951</v>
      </c>
      <c r="B6433" s="181">
        <v>3592</v>
      </c>
      <c r="C6433" s="180" t="s">
        <v>9953</v>
      </c>
      <c r="D6433" s="180"/>
      <c r="E6433" s="180"/>
    </row>
    <row r="6434" spans="1:5" x14ac:dyDescent="0.25">
      <c r="A6434" s="180" t="s">
        <v>9956</v>
      </c>
      <c r="B6434" s="181">
        <v>3593</v>
      </c>
      <c r="C6434" s="180" t="s">
        <v>9957</v>
      </c>
      <c r="D6434" s="180" t="s">
        <v>9958</v>
      </c>
      <c r="E6434" s="180"/>
    </row>
    <row r="6435" spans="1:5" x14ac:dyDescent="0.25">
      <c r="A6435" s="180" t="s">
        <v>9956</v>
      </c>
      <c r="B6435" s="181">
        <v>3593</v>
      </c>
      <c r="C6435" s="180" t="s">
        <v>9958</v>
      </c>
      <c r="D6435" s="180"/>
      <c r="E6435" s="180"/>
    </row>
    <row r="6436" spans="1:5" x14ac:dyDescent="0.25">
      <c r="A6436" s="180" t="s">
        <v>9959</v>
      </c>
      <c r="B6436" s="181">
        <v>3594</v>
      </c>
      <c r="C6436" s="180" t="s">
        <v>9960</v>
      </c>
      <c r="D6436" s="180" t="s">
        <v>9961</v>
      </c>
      <c r="E6436" s="180"/>
    </row>
    <row r="6437" spans="1:5" x14ac:dyDescent="0.25">
      <c r="A6437" s="180" t="s">
        <v>9959</v>
      </c>
      <c r="B6437" s="181">
        <v>3594</v>
      </c>
      <c r="C6437" s="180" t="s">
        <v>9962</v>
      </c>
      <c r="D6437" s="180" t="s">
        <v>9961</v>
      </c>
      <c r="E6437" s="180"/>
    </row>
    <row r="6438" spans="1:5" x14ac:dyDescent="0.25">
      <c r="A6438" s="180" t="s">
        <v>9959</v>
      </c>
      <c r="B6438" s="181">
        <v>3594</v>
      </c>
      <c r="C6438" s="180" t="s">
        <v>9963</v>
      </c>
      <c r="D6438" s="180" t="s">
        <v>9961</v>
      </c>
      <c r="E6438" s="180"/>
    </row>
    <row r="6439" spans="1:5" x14ac:dyDescent="0.25">
      <c r="A6439" s="180" t="s">
        <v>9959</v>
      </c>
      <c r="B6439" s="181">
        <v>3594</v>
      </c>
      <c r="C6439" s="180" t="s">
        <v>9964</v>
      </c>
      <c r="D6439" s="180" t="s">
        <v>9961</v>
      </c>
      <c r="E6439" s="180"/>
    </row>
    <row r="6440" spans="1:5" x14ac:dyDescent="0.25">
      <c r="A6440" s="180" t="s">
        <v>9959</v>
      </c>
      <c r="B6440" s="181">
        <v>3594</v>
      </c>
      <c r="C6440" s="180" t="s">
        <v>9961</v>
      </c>
      <c r="D6440" s="180"/>
      <c r="E6440" s="180"/>
    </row>
    <row r="6441" spans="1:5" x14ac:dyDescent="0.25">
      <c r="A6441" s="180" t="s">
        <v>9959</v>
      </c>
      <c r="B6441" s="181">
        <v>3594</v>
      </c>
      <c r="C6441" s="180" t="s">
        <v>9965</v>
      </c>
      <c r="D6441" s="180" t="s">
        <v>9961</v>
      </c>
      <c r="E6441" s="180"/>
    </row>
    <row r="6442" spans="1:5" x14ac:dyDescent="0.25">
      <c r="A6442" s="180" t="s">
        <v>9966</v>
      </c>
      <c r="B6442" s="181">
        <v>3595</v>
      </c>
      <c r="C6442" s="180" t="s">
        <v>9967</v>
      </c>
      <c r="D6442" s="180" t="s">
        <v>9968</v>
      </c>
      <c r="E6442" s="180"/>
    </row>
    <row r="6443" spans="1:5" x14ac:dyDescent="0.25">
      <c r="A6443" s="180" t="s">
        <v>9966</v>
      </c>
      <c r="B6443" s="181">
        <v>3595</v>
      </c>
      <c r="C6443" s="180" t="s">
        <v>9969</v>
      </c>
      <c r="D6443" s="180" t="s">
        <v>9968</v>
      </c>
      <c r="E6443" s="180"/>
    </row>
    <row r="6444" spans="1:5" x14ac:dyDescent="0.25">
      <c r="A6444" s="180" t="s">
        <v>9966</v>
      </c>
      <c r="B6444" s="181">
        <v>3595</v>
      </c>
      <c r="C6444" s="180" t="s">
        <v>9970</v>
      </c>
      <c r="D6444" s="180" t="s">
        <v>9968</v>
      </c>
      <c r="E6444" s="180"/>
    </row>
    <row r="6445" spans="1:5" x14ac:dyDescent="0.25">
      <c r="A6445" s="180" t="s">
        <v>9966</v>
      </c>
      <c r="B6445" s="181">
        <v>3595</v>
      </c>
      <c r="C6445" s="180" t="s">
        <v>9968</v>
      </c>
      <c r="D6445" s="180"/>
      <c r="E6445" s="180"/>
    </row>
    <row r="6446" spans="1:5" x14ac:dyDescent="0.25">
      <c r="A6446" s="180" t="s">
        <v>9971</v>
      </c>
      <c r="B6446" s="181">
        <v>3596</v>
      </c>
      <c r="C6446" s="180" t="s">
        <v>9972</v>
      </c>
      <c r="D6446" s="180" t="s">
        <v>9973</v>
      </c>
      <c r="E6446" s="180"/>
    </row>
    <row r="6447" spans="1:5" x14ac:dyDescent="0.25">
      <c r="A6447" s="180" t="s">
        <v>9971</v>
      </c>
      <c r="B6447" s="181">
        <v>3596</v>
      </c>
      <c r="C6447" s="180" t="s">
        <v>9974</v>
      </c>
      <c r="D6447" s="180" t="s">
        <v>9973</v>
      </c>
      <c r="E6447" s="180"/>
    </row>
    <row r="6448" spans="1:5" x14ac:dyDescent="0.25">
      <c r="A6448" s="180" t="s">
        <v>9971</v>
      </c>
      <c r="B6448" s="181">
        <v>3596</v>
      </c>
      <c r="C6448" s="180" t="s">
        <v>9975</v>
      </c>
      <c r="D6448" s="180" t="s">
        <v>9973</v>
      </c>
      <c r="E6448" s="180"/>
    </row>
    <row r="6449" spans="1:5" x14ac:dyDescent="0.25">
      <c r="A6449" s="180" t="s">
        <v>9971</v>
      </c>
      <c r="B6449" s="181">
        <v>3596</v>
      </c>
      <c r="C6449" s="180" t="s">
        <v>9973</v>
      </c>
      <c r="D6449" s="180"/>
      <c r="E6449" s="180"/>
    </row>
    <row r="6450" spans="1:5" x14ac:dyDescent="0.25">
      <c r="A6450" s="180" t="s">
        <v>9976</v>
      </c>
      <c r="B6450" s="181">
        <v>3597</v>
      </c>
      <c r="C6450" s="180" t="s">
        <v>9977</v>
      </c>
      <c r="D6450" s="180" t="s">
        <v>9978</v>
      </c>
      <c r="E6450" s="180"/>
    </row>
    <row r="6451" spans="1:5" x14ac:dyDescent="0.25">
      <c r="A6451" s="180" t="s">
        <v>9976</v>
      </c>
      <c r="B6451" s="181">
        <v>3597</v>
      </c>
      <c r="C6451" s="180" t="s">
        <v>9978</v>
      </c>
      <c r="D6451" s="180"/>
      <c r="E6451" s="180"/>
    </row>
    <row r="6452" spans="1:5" x14ac:dyDescent="0.25">
      <c r="A6452" s="180" t="s">
        <v>9976</v>
      </c>
      <c r="B6452" s="181">
        <v>3597</v>
      </c>
      <c r="C6452" s="180" t="s">
        <v>9979</v>
      </c>
      <c r="D6452" s="180" t="s">
        <v>9978</v>
      </c>
      <c r="E6452" s="180"/>
    </row>
    <row r="6453" spans="1:5" x14ac:dyDescent="0.25">
      <c r="A6453" s="180" t="s">
        <v>9976</v>
      </c>
      <c r="B6453" s="181">
        <v>3597</v>
      </c>
      <c r="C6453" s="180" t="s">
        <v>9980</v>
      </c>
      <c r="D6453" s="180" t="s">
        <v>9978</v>
      </c>
      <c r="E6453" s="180"/>
    </row>
    <row r="6454" spans="1:5" x14ac:dyDescent="0.25">
      <c r="A6454" s="180" t="s">
        <v>9976</v>
      </c>
      <c r="B6454" s="181">
        <v>3597</v>
      </c>
      <c r="C6454" s="180" t="s">
        <v>9981</v>
      </c>
      <c r="D6454" s="180" t="s">
        <v>9978</v>
      </c>
      <c r="E6454" s="180"/>
    </row>
    <row r="6455" spans="1:5" x14ac:dyDescent="0.25">
      <c r="A6455" s="180" t="s">
        <v>9982</v>
      </c>
      <c r="B6455" s="181">
        <v>3598</v>
      </c>
      <c r="C6455" s="180" t="s">
        <v>9983</v>
      </c>
      <c r="D6455" s="180" t="s">
        <v>9984</v>
      </c>
      <c r="E6455" s="180"/>
    </row>
    <row r="6456" spans="1:5" x14ac:dyDescent="0.25">
      <c r="A6456" s="180" t="s">
        <v>9982</v>
      </c>
      <c r="B6456" s="181">
        <v>3598</v>
      </c>
      <c r="C6456" s="180" t="s">
        <v>9984</v>
      </c>
      <c r="D6456" s="180"/>
      <c r="E6456" s="180"/>
    </row>
    <row r="6457" spans="1:5" x14ac:dyDescent="0.25">
      <c r="A6457" s="180" t="s">
        <v>9982</v>
      </c>
      <c r="B6457" s="181">
        <v>3598</v>
      </c>
      <c r="C6457" s="180" t="s">
        <v>9985</v>
      </c>
      <c r="D6457" s="180" t="s">
        <v>9984</v>
      </c>
      <c r="E6457" s="180"/>
    </row>
    <row r="6458" spans="1:5" x14ac:dyDescent="0.25">
      <c r="A6458" s="180" t="s">
        <v>9982</v>
      </c>
      <c r="B6458" s="181">
        <v>3598</v>
      </c>
      <c r="C6458" s="180" t="s">
        <v>9986</v>
      </c>
      <c r="D6458" s="180" t="s">
        <v>9984</v>
      </c>
      <c r="E6458" s="180"/>
    </row>
    <row r="6459" spans="1:5" x14ac:dyDescent="0.25">
      <c r="A6459" s="180" t="s">
        <v>9982</v>
      </c>
      <c r="B6459" s="181">
        <v>3598</v>
      </c>
      <c r="C6459" s="180" t="s">
        <v>9987</v>
      </c>
      <c r="D6459" s="180" t="s">
        <v>9984</v>
      </c>
      <c r="E6459" s="180"/>
    </row>
    <row r="6460" spans="1:5" x14ac:dyDescent="0.25">
      <c r="A6460" s="180" t="s">
        <v>9982</v>
      </c>
      <c r="B6460" s="181">
        <v>3598</v>
      </c>
      <c r="C6460" s="180" t="s">
        <v>9988</v>
      </c>
      <c r="D6460" s="180" t="s">
        <v>9984</v>
      </c>
      <c r="E6460" s="180"/>
    </row>
    <row r="6461" spans="1:5" x14ac:dyDescent="0.25">
      <c r="A6461" s="180" t="s">
        <v>9989</v>
      </c>
      <c r="B6461" s="181">
        <v>3599</v>
      </c>
      <c r="C6461" s="180" t="s">
        <v>9990</v>
      </c>
      <c r="D6461" s="180" t="s">
        <v>9991</v>
      </c>
      <c r="E6461" s="180"/>
    </row>
    <row r="6462" spans="1:5" x14ac:dyDescent="0.25">
      <c r="A6462" s="180" t="s">
        <v>9989</v>
      </c>
      <c r="B6462" s="181">
        <v>3599</v>
      </c>
      <c r="C6462" s="180" t="s">
        <v>9991</v>
      </c>
      <c r="D6462" s="180"/>
      <c r="E6462" s="180"/>
    </row>
    <row r="6463" spans="1:5" x14ac:dyDescent="0.25">
      <c r="A6463" s="180" t="s">
        <v>9989</v>
      </c>
      <c r="B6463" s="181">
        <v>3599</v>
      </c>
      <c r="C6463" s="180" t="s">
        <v>9992</v>
      </c>
      <c r="D6463" s="180" t="s">
        <v>9991</v>
      </c>
      <c r="E6463" s="180"/>
    </row>
    <row r="6464" spans="1:5" x14ac:dyDescent="0.25">
      <c r="A6464" s="180" t="s">
        <v>9989</v>
      </c>
      <c r="B6464" s="181">
        <v>3599</v>
      </c>
      <c r="C6464" s="180" t="s">
        <v>9993</v>
      </c>
      <c r="D6464" s="180" t="s">
        <v>9991</v>
      </c>
      <c r="E6464" s="180"/>
    </row>
    <row r="6465" spans="1:5" x14ac:dyDescent="0.25">
      <c r="A6465" s="180" t="s">
        <v>9994</v>
      </c>
      <c r="B6465" s="181">
        <v>3600</v>
      </c>
      <c r="C6465" s="180" t="s">
        <v>9995</v>
      </c>
      <c r="D6465" s="180"/>
      <c r="E6465" s="180"/>
    </row>
    <row r="6466" spans="1:5" x14ac:dyDescent="0.25">
      <c r="A6466" s="180" t="s">
        <v>9996</v>
      </c>
      <c r="B6466" s="181">
        <v>3601</v>
      </c>
      <c r="C6466" s="180" t="s">
        <v>9997</v>
      </c>
      <c r="D6466" s="180" t="s">
        <v>9998</v>
      </c>
      <c r="E6466" s="180"/>
    </row>
    <row r="6467" spans="1:5" x14ac:dyDescent="0.25">
      <c r="A6467" s="180" t="s">
        <v>9996</v>
      </c>
      <c r="B6467" s="181">
        <v>3601</v>
      </c>
      <c r="C6467" s="180" t="s">
        <v>9999</v>
      </c>
      <c r="D6467" s="180" t="s">
        <v>9998</v>
      </c>
      <c r="E6467" s="180"/>
    </row>
    <row r="6468" spans="1:5" x14ac:dyDescent="0.25">
      <c r="A6468" s="180" t="s">
        <v>9996</v>
      </c>
      <c r="B6468" s="181">
        <v>3601</v>
      </c>
      <c r="C6468" s="180" t="s">
        <v>9998</v>
      </c>
      <c r="D6468" s="180"/>
      <c r="E6468" s="180"/>
    </row>
    <row r="6469" spans="1:5" x14ac:dyDescent="0.25">
      <c r="A6469" s="180" t="s">
        <v>10000</v>
      </c>
      <c r="B6469" s="181">
        <v>3602</v>
      </c>
      <c r="C6469" s="180" t="s">
        <v>10001</v>
      </c>
      <c r="D6469" s="180"/>
      <c r="E6469" s="180"/>
    </row>
    <row r="6470" spans="1:5" x14ac:dyDescent="0.25">
      <c r="A6470" s="180" t="s">
        <v>10002</v>
      </c>
      <c r="B6470" s="181">
        <v>3603</v>
      </c>
      <c r="C6470" s="180" t="s">
        <v>10003</v>
      </c>
      <c r="D6470" s="180" t="s">
        <v>10004</v>
      </c>
      <c r="E6470" s="180"/>
    </row>
    <row r="6471" spans="1:5" x14ac:dyDescent="0.25">
      <c r="A6471" s="180" t="s">
        <v>10002</v>
      </c>
      <c r="B6471" s="181">
        <v>3603</v>
      </c>
      <c r="C6471" s="180" t="s">
        <v>10004</v>
      </c>
      <c r="D6471" s="180"/>
      <c r="E6471" s="180"/>
    </row>
    <row r="6472" spans="1:5" x14ac:dyDescent="0.25">
      <c r="A6472" s="180" t="s">
        <v>10002</v>
      </c>
      <c r="B6472" s="181">
        <v>3603</v>
      </c>
      <c r="C6472" s="180" t="s">
        <v>10005</v>
      </c>
      <c r="D6472" s="180" t="s">
        <v>10004</v>
      </c>
      <c r="E6472" s="180"/>
    </row>
    <row r="6473" spans="1:5" x14ac:dyDescent="0.25">
      <c r="A6473" s="180" t="s">
        <v>10006</v>
      </c>
      <c r="B6473" s="181">
        <v>3604</v>
      </c>
      <c r="C6473" s="180" t="s">
        <v>10007</v>
      </c>
      <c r="D6473" s="180" t="s">
        <v>10008</v>
      </c>
      <c r="E6473" s="180"/>
    </row>
    <row r="6474" spans="1:5" x14ac:dyDescent="0.25">
      <c r="A6474" s="180" t="s">
        <v>10006</v>
      </c>
      <c r="B6474" s="181">
        <v>3604</v>
      </c>
      <c r="C6474" s="180" t="s">
        <v>10008</v>
      </c>
      <c r="D6474" s="180"/>
      <c r="E6474" s="180"/>
    </row>
    <row r="6475" spans="1:5" x14ac:dyDescent="0.25">
      <c r="A6475" s="180" t="s">
        <v>10009</v>
      </c>
      <c r="B6475" s="181">
        <v>3605</v>
      </c>
      <c r="C6475" s="180" t="s">
        <v>10010</v>
      </c>
      <c r="D6475" s="180"/>
      <c r="E6475" s="180"/>
    </row>
    <row r="6476" spans="1:5" x14ac:dyDescent="0.25">
      <c r="A6476" s="180" t="s">
        <v>10011</v>
      </c>
      <c r="B6476" s="181">
        <v>3606</v>
      </c>
      <c r="C6476" s="180" t="s">
        <v>10012</v>
      </c>
      <c r="D6476" s="180" t="s">
        <v>10013</v>
      </c>
      <c r="E6476" s="180"/>
    </row>
    <row r="6477" spans="1:5" x14ac:dyDescent="0.25">
      <c r="A6477" s="180" t="s">
        <v>10011</v>
      </c>
      <c r="B6477" s="181">
        <v>3606</v>
      </c>
      <c r="C6477" s="180" t="s">
        <v>10013</v>
      </c>
      <c r="D6477" s="180"/>
      <c r="E6477" s="180"/>
    </row>
    <row r="6478" spans="1:5" x14ac:dyDescent="0.25">
      <c r="A6478" s="180" t="s">
        <v>10014</v>
      </c>
      <c r="B6478" s="181">
        <v>3607</v>
      </c>
      <c r="C6478" s="180" t="s">
        <v>10015</v>
      </c>
      <c r="D6478" s="180" t="s">
        <v>10016</v>
      </c>
      <c r="E6478" s="180"/>
    </row>
    <row r="6479" spans="1:5" x14ac:dyDescent="0.25">
      <c r="A6479" s="180" t="s">
        <v>10014</v>
      </c>
      <c r="B6479" s="181">
        <v>3607</v>
      </c>
      <c r="C6479" s="180" t="s">
        <v>10017</v>
      </c>
      <c r="D6479" s="180" t="s">
        <v>10016</v>
      </c>
      <c r="E6479" s="180"/>
    </row>
    <row r="6480" spans="1:5" x14ac:dyDescent="0.25">
      <c r="A6480" s="180" t="s">
        <v>10014</v>
      </c>
      <c r="B6480" s="181">
        <v>3607</v>
      </c>
      <c r="C6480" s="180" t="s">
        <v>10016</v>
      </c>
      <c r="D6480" s="180"/>
      <c r="E6480" s="180"/>
    </row>
    <row r="6481" spans="1:5" x14ac:dyDescent="0.25">
      <c r="A6481" s="180" t="s">
        <v>10018</v>
      </c>
      <c r="B6481" s="181">
        <v>3608</v>
      </c>
      <c r="C6481" s="180" t="s">
        <v>10019</v>
      </c>
      <c r="D6481" s="180"/>
      <c r="E6481" s="180"/>
    </row>
    <row r="6482" spans="1:5" x14ac:dyDescent="0.25">
      <c r="A6482" s="180" t="s">
        <v>10018</v>
      </c>
      <c r="B6482" s="181">
        <v>3608</v>
      </c>
      <c r="C6482" s="180" t="s">
        <v>10020</v>
      </c>
      <c r="D6482" s="180" t="s">
        <v>10019</v>
      </c>
      <c r="E6482" s="180"/>
    </row>
    <row r="6483" spans="1:5" x14ac:dyDescent="0.25">
      <c r="A6483" s="180" t="s">
        <v>10018</v>
      </c>
      <c r="B6483" s="181">
        <v>3608</v>
      </c>
      <c r="C6483" s="180" t="s">
        <v>10021</v>
      </c>
      <c r="D6483" s="180" t="s">
        <v>10019</v>
      </c>
      <c r="E6483" s="180"/>
    </row>
    <row r="6484" spans="1:5" x14ac:dyDescent="0.25">
      <c r="A6484" s="180" t="s">
        <v>10022</v>
      </c>
      <c r="B6484" s="181">
        <v>3609</v>
      </c>
      <c r="C6484" s="180" t="s">
        <v>10023</v>
      </c>
      <c r="D6484" s="180"/>
      <c r="E6484" s="180"/>
    </row>
    <row r="6485" spans="1:5" x14ac:dyDescent="0.25">
      <c r="A6485" s="180" t="s">
        <v>10022</v>
      </c>
      <c r="B6485" s="181">
        <v>3609</v>
      </c>
      <c r="C6485" s="180" t="s">
        <v>10024</v>
      </c>
      <c r="D6485" s="180" t="s">
        <v>10023</v>
      </c>
      <c r="E6485" s="180"/>
    </row>
    <row r="6486" spans="1:5" x14ac:dyDescent="0.25">
      <c r="A6486" s="180" t="s">
        <v>10022</v>
      </c>
      <c r="B6486" s="181">
        <v>3609</v>
      </c>
      <c r="C6486" s="180" t="s">
        <v>10025</v>
      </c>
      <c r="D6486" s="180" t="s">
        <v>10023</v>
      </c>
      <c r="E6486" s="180"/>
    </row>
    <row r="6487" spans="1:5" x14ac:dyDescent="0.25">
      <c r="A6487" s="180" t="s">
        <v>10022</v>
      </c>
      <c r="B6487" s="181">
        <v>3609</v>
      </c>
      <c r="C6487" s="180" t="s">
        <v>10026</v>
      </c>
      <c r="D6487" s="180" t="s">
        <v>10023</v>
      </c>
      <c r="E6487" s="180"/>
    </row>
    <row r="6488" spans="1:5" x14ac:dyDescent="0.25">
      <c r="A6488" s="180" t="s">
        <v>10027</v>
      </c>
      <c r="B6488" s="181">
        <v>3610</v>
      </c>
      <c r="C6488" s="180" t="s">
        <v>10028</v>
      </c>
      <c r="D6488" s="180"/>
      <c r="E6488" s="180"/>
    </row>
    <row r="6489" spans="1:5" x14ac:dyDescent="0.25">
      <c r="A6489" s="180" t="s">
        <v>10027</v>
      </c>
      <c r="B6489" s="181">
        <v>3610</v>
      </c>
      <c r="C6489" s="180" t="s">
        <v>10029</v>
      </c>
      <c r="D6489" s="180" t="s">
        <v>10028</v>
      </c>
      <c r="E6489" s="180"/>
    </row>
    <row r="6490" spans="1:5" x14ac:dyDescent="0.25">
      <c r="A6490" s="180" t="s">
        <v>10027</v>
      </c>
      <c r="B6490" s="181">
        <v>3610</v>
      </c>
      <c r="C6490" s="180" t="s">
        <v>10030</v>
      </c>
      <c r="D6490" s="180" t="s">
        <v>10028</v>
      </c>
      <c r="E6490" s="180"/>
    </row>
    <row r="6491" spans="1:5" x14ac:dyDescent="0.25">
      <c r="A6491" s="180" t="s">
        <v>10031</v>
      </c>
      <c r="B6491" s="181">
        <v>3611</v>
      </c>
      <c r="C6491" s="180" t="s">
        <v>10032</v>
      </c>
      <c r="D6491" s="180" t="s">
        <v>10033</v>
      </c>
      <c r="E6491" s="180"/>
    </row>
    <row r="6492" spans="1:5" x14ac:dyDescent="0.25">
      <c r="A6492" s="180" t="s">
        <v>10031</v>
      </c>
      <c r="B6492" s="181">
        <v>3611</v>
      </c>
      <c r="C6492" s="180" t="s">
        <v>10033</v>
      </c>
      <c r="D6492" s="180"/>
      <c r="E6492" s="180"/>
    </row>
    <row r="6493" spans="1:5" x14ac:dyDescent="0.25">
      <c r="A6493" s="180" t="s">
        <v>10031</v>
      </c>
      <c r="B6493" s="181">
        <v>3611</v>
      </c>
      <c r="C6493" s="180" t="s">
        <v>10034</v>
      </c>
      <c r="D6493" s="180" t="s">
        <v>10033</v>
      </c>
      <c r="E6493" s="180"/>
    </row>
    <row r="6494" spans="1:5" x14ac:dyDescent="0.25">
      <c r="A6494" s="180" t="s">
        <v>10035</v>
      </c>
      <c r="B6494" s="181">
        <v>3612</v>
      </c>
      <c r="C6494" s="180" t="s">
        <v>10036</v>
      </c>
      <c r="D6494" s="180" t="s">
        <v>10037</v>
      </c>
      <c r="E6494" s="180"/>
    </row>
    <row r="6495" spans="1:5" x14ac:dyDescent="0.25">
      <c r="A6495" s="180" t="s">
        <v>10035</v>
      </c>
      <c r="B6495" s="181">
        <v>3612</v>
      </c>
      <c r="C6495" s="180" t="s">
        <v>10037</v>
      </c>
      <c r="D6495" s="180"/>
      <c r="E6495" s="180"/>
    </row>
    <row r="6496" spans="1:5" x14ac:dyDescent="0.25">
      <c r="A6496" s="180" t="s">
        <v>10038</v>
      </c>
      <c r="B6496" s="181">
        <v>3613</v>
      </c>
      <c r="C6496" s="180" t="s">
        <v>10039</v>
      </c>
      <c r="D6496" s="180" t="s">
        <v>10040</v>
      </c>
      <c r="E6496" s="180"/>
    </row>
    <row r="6497" spans="1:5" x14ac:dyDescent="0.25">
      <c r="A6497" s="180" t="s">
        <v>10038</v>
      </c>
      <c r="B6497" s="181">
        <v>3613</v>
      </c>
      <c r="C6497" s="180" t="s">
        <v>10041</v>
      </c>
      <c r="D6497" s="180" t="s">
        <v>10040</v>
      </c>
      <c r="E6497" s="180"/>
    </row>
    <row r="6498" spans="1:5" x14ac:dyDescent="0.25">
      <c r="A6498" s="180" t="s">
        <v>10038</v>
      </c>
      <c r="B6498" s="181">
        <v>3613</v>
      </c>
      <c r="C6498" s="180" t="s">
        <v>10040</v>
      </c>
      <c r="D6498" s="180"/>
      <c r="E6498" s="180"/>
    </row>
    <row r="6499" spans="1:5" x14ac:dyDescent="0.25">
      <c r="A6499" s="180" t="s">
        <v>10038</v>
      </c>
      <c r="B6499" s="181">
        <v>3613</v>
      </c>
      <c r="C6499" s="180" t="s">
        <v>10042</v>
      </c>
      <c r="D6499" s="180" t="s">
        <v>10040</v>
      </c>
      <c r="E6499" s="180"/>
    </row>
    <row r="6500" spans="1:5" x14ac:dyDescent="0.25">
      <c r="A6500" s="180" t="s">
        <v>10043</v>
      </c>
      <c r="B6500" s="181">
        <v>3614</v>
      </c>
      <c r="C6500" s="180" t="s">
        <v>10044</v>
      </c>
      <c r="D6500" s="180" t="s">
        <v>10045</v>
      </c>
      <c r="E6500" s="180"/>
    </row>
    <row r="6501" spans="1:5" x14ac:dyDescent="0.25">
      <c r="A6501" s="180" t="s">
        <v>10043</v>
      </c>
      <c r="B6501" s="181">
        <v>3614</v>
      </c>
      <c r="C6501" s="180" t="s">
        <v>10046</v>
      </c>
      <c r="D6501" s="180" t="s">
        <v>10045</v>
      </c>
      <c r="E6501" s="180"/>
    </row>
    <row r="6502" spans="1:5" x14ac:dyDescent="0.25">
      <c r="A6502" s="180" t="s">
        <v>10043</v>
      </c>
      <c r="B6502" s="181">
        <v>3614</v>
      </c>
      <c r="C6502" s="180" t="s">
        <v>10045</v>
      </c>
      <c r="D6502" s="180"/>
      <c r="E6502" s="180"/>
    </row>
    <row r="6503" spans="1:5" x14ac:dyDescent="0.25">
      <c r="A6503" s="180" t="s">
        <v>10043</v>
      </c>
      <c r="B6503" s="181">
        <v>3614</v>
      </c>
      <c r="C6503" s="180" t="s">
        <v>10047</v>
      </c>
      <c r="D6503" s="180" t="s">
        <v>10045</v>
      </c>
      <c r="E6503" s="180"/>
    </row>
    <row r="6504" spans="1:5" x14ac:dyDescent="0.25">
      <c r="A6504" s="180" t="s">
        <v>10048</v>
      </c>
      <c r="B6504" s="181">
        <v>3615</v>
      </c>
      <c r="C6504" s="180" t="s">
        <v>10049</v>
      </c>
      <c r="D6504" s="180"/>
      <c r="E6504" s="180"/>
    </row>
    <row r="6505" spans="1:5" x14ac:dyDescent="0.25">
      <c r="A6505" s="180" t="s">
        <v>10050</v>
      </c>
      <c r="B6505" s="181">
        <v>3616</v>
      </c>
      <c r="C6505" s="180" t="s">
        <v>10051</v>
      </c>
      <c r="D6505" s="180"/>
      <c r="E6505" s="180"/>
    </row>
    <row r="6506" spans="1:5" x14ac:dyDescent="0.25">
      <c r="A6506" s="180" t="s">
        <v>10050</v>
      </c>
      <c r="B6506" s="181">
        <v>3616</v>
      </c>
      <c r="C6506" s="180" t="s">
        <v>10052</v>
      </c>
      <c r="D6506" s="180" t="s">
        <v>10051</v>
      </c>
      <c r="E6506" s="180"/>
    </row>
    <row r="6507" spans="1:5" x14ac:dyDescent="0.25">
      <c r="A6507" s="180" t="s">
        <v>10053</v>
      </c>
      <c r="B6507" s="181">
        <v>3617</v>
      </c>
      <c r="C6507" s="180" t="s">
        <v>10054</v>
      </c>
      <c r="D6507" s="180" t="s">
        <v>10055</v>
      </c>
      <c r="E6507" s="180"/>
    </row>
    <row r="6508" spans="1:5" x14ac:dyDescent="0.25">
      <c r="A6508" s="180" t="s">
        <v>10053</v>
      </c>
      <c r="B6508" s="181">
        <v>3617</v>
      </c>
      <c r="C6508" s="180" t="s">
        <v>10055</v>
      </c>
      <c r="D6508" s="180"/>
      <c r="E6508" s="180"/>
    </row>
    <row r="6509" spans="1:5" x14ac:dyDescent="0.25">
      <c r="A6509" s="180" t="s">
        <v>10053</v>
      </c>
      <c r="B6509" s="181">
        <v>3617</v>
      </c>
      <c r="C6509" s="180" t="s">
        <v>10056</v>
      </c>
      <c r="D6509" s="180" t="s">
        <v>10055</v>
      </c>
      <c r="E6509" s="180"/>
    </row>
    <row r="6510" spans="1:5" x14ac:dyDescent="0.25">
      <c r="A6510" s="180" t="s">
        <v>10053</v>
      </c>
      <c r="B6510" s="181">
        <v>3617</v>
      </c>
      <c r="C6510" s="180" t="s">
        <v>10057</v>
      </c>
      <c r="D6510" s="180" t="s">
        <v>10055</v>
      </c>
      <c r="E6510" s="180"/>
    </row>
    <row r="6511" spans="1:5" x14ac:dyDescent="0.25">
      <c r="A6511" s="180" t="s">
        <v>10053</v>
      </c>
      <c r="B6511" s="181">
        <v>3617</v>
      </c>
      <c r="C6511" s="180" t="s">
        <v>10058</v>
      </c>
      <c r="D6511" s="180" t="s">
        <v>10055</v>
      </c>
      <c r="E6511" s="180"/>
    </row>
    <row r="6512" spans="1:5" x14ac:dyDescent="0.25">
      <c r="A6512" s="180" t="s">
        <v>10053</v>
      </c>
      <c r="B6512" s="181">
        <v>3617</v>
      </c>
      <c r="C6512" s="180" t="s">
        <v>10059</v>
      </c>
      <c r="D6512" s="180" t="s">
        <v>10055</v>
      </c>
      <c r="E6512" s="180"/>
    </row>
    <row r="6513" spans="1:5" x14ac:dyDescent="0.25">
      <c r="A6513" s="180" t="s">
        <v>10053</v>
      </c>
      <c r="B6513" s="181">
        <v>3617</v>
      </c>
      <c r="C6513" s="180" t="s">
        <v>10060</v>
      </c>
      <c r="D6513" s="180" t="s">
        <v>10055</v>
      </c>
      <c r="E6513" s="180"/>
    </row>
    <row r="6514" spans="1:5" x14ac:dyDescent="0.25">
      <c r="A6514" s="180" t="s">
        <v>10061</v>
      </c>
      <c r="B6514" s="181">
        <v>3618</v>
      </c>
      <c r="C6514" s="180" t="s">
        <v>10062</v>
      </c>
      <c r="D6514" s="180" t="s">
        <v>10063</v>
      </c>
      <c r="E6514" s="180"/>
    </row>
    <row r="6515" spans="1:5" x14ac:dyDescent="0.25">
      <c r="A6515" s="180" t="s">
        <v>10061</v>
      </c>
      <c r="B6515" s="181">
        <v>3618</v>
      </c>
      <c r="C6515" s="180" t="s">
        <v>10064</v>
      </c>
      <c r="D6515" s="180" t="s">
        <v>10063</v>
      </c>
      <c r="E6515" s="180"/>
    </row>
    <row r="6516" spans="1:5" x14ac:dyDescent="0.25">
      <c r="A6516" s="180" t="s">
        <v>10061</v>
      </c>
      <c r="B6516" s="181">
        <v>3618</v>
      </c>
      <c r="C6516" s="180" t="s">
        <v>10063</v>
      </c>
      <c r="D6516" s="180"/>
      <c r="E6516" s="180"/>
    </row>
    <row r="6517" spans="1:5" x14ac:dyDescent="0.25">
      <c r="A6517" s="180" t="s">
        <v>10061</v>
      </c>
      <c r="B6517" s="181">
        <v>3618</v>
      </c>
      <c r="C6517" s="180" t="s">
        <v>10065</v>
      </c>
      <c r="D6517" s="180" t="s">
        <v>10063</v>
      </c>
      <c r="E6517" s="180"/>
    </row>
    <row r="6518" spans="1:5" x14ac:dyDescent="0.25">
      <c r="A6518" s="180" t="s">
        <v>10066</v>
      </c>
      <c r="B6518" s="181">
        <v>3619</v>
      </c>
      <c r="C6518" s="180" t="s">
        <v>10067</v>
      </c>
      <c r="D6518" s="180"/>
      <c r="E6518" s="180"/>
    </row>
    <row r="6519" spans="1:5" x14ac:dyDescent="0.25">
      <c r="A6519" s="180" t="s">
        <v>10066</v>
      </c>
      <c r="B6519" s="181">
        <v>3619</v>
      </c>
      <c r="C6519" s="180" t="s">
        <v>10068</v>
      </c>
      <c r="D6519" s="180" t="s">
        <v>10067</v>
      </c>
      <c r="E6519" s="180"/>
    </row>
    <row r="6520" spans="1:5" x14ac:dyDescent="0.25">
      <c r="A6520" s="180" t="s">
        <v>10066</v>
      </c>
      <c r="B6520" s="181">
        <v>3619</v>
      </c>
      <c r="C6520" s="180" t="s">
        <v>10069</v>
      </c>
      <c r="D6520" s="180" t="s">
        <v>10067</v>
      </c>
      <c r="E6520" s="180"/>
    </row>
    <row r="6521" spans="1:5" x14ac:dyDescent="0.25">
      <c r="A6521" s="180" t="s">
        <v>10070</v>
      </c>
      <c r="B6521" s="181">
        <v>3620</v>
      </c>
      <c r="C6521" s="180" t="s">
        <v>10071</v>
      </c>
      <c r="D6521" s="180"/>
      <c r="E6521" s="180"/>
    </row>
    <row r="6522" spans="1:5" x14ac:dyDescent="0.25">
      <c r="A6522" s="180" t="s">
        <v>10070</v>
      </c>
      <c r="B6522" s="181">
        <v>3620</v>
      </c>
      <c r="C6522" s="180" t="s">
        <v>10072</v>
      </c>
      <c r="D6522" s="180" t="s">
        <v>10071</v>
      </c>
      <c r="E6522" s="180"/>
    </row>
    <row r="6523" spans="1:5" x14ac:dyDescent="0.25">
      <c r="A6523" s="180" t="s">
        <v>10070</v>
      </c>
      <c r="B6523" s="181">
        <v>3620</v>
      </c>
      <c r="C6523" s="180" t="s">
        <v>10073</v>
      </c>
      <c r="D6523" s="180" t="s">
        <v>10071</v>
      </c>
      <c r="E6523" s="180"/>
    </row>
    <row r="6524" spans="1:5" x14ac:dyDescent="0.25">
      <c r="A6524" s="180" t="s">
        <v>10070</v>
      </c>
      <c r="B6524" s="181">
        <v>3620</v>
      </c>
      <c r="C6524" s="180" t="s">
        <v>10074</v>
      </c>
      <c r="D6524" s="180" t="s">
        <v>10071</v>
      </c>
      <c r="E6524" s="180"/>
    </row>
    <row r="6525" spans="1:5" x14ac:dyDescent="0.25">
      <c r="A6525" s="180" t="s">
        <v>10075</v>
      </c>
      <c r="B6525" s="181">
        <v>3621</v>
      </c>
      <c r="C6525" s="180" t="s">
        <v>10076</v>
      </c>
      <c r="D6525" s="180" t="s">
        <v>10077</v>
      </c>
      <c r="E6525" s="180"/>
    </row>
    <row r="6526" spans="1:5" x14ac:dyDescent="0.25">
      <c r="A6526" s="180" t="s">
        <v>10075</v>
      </c>
      <c r="B6526" s="181">
        <v>3621</v>
      </c>
      <c r="C6526" s="180" t="s">
        <v>10077</v>
      </c>
      <c r="D6526" s="180"/>
      <c r="E6526" s="180"/>
    </row>
    <row r="6527" spans="1:5" x14ac:dyDescent="0.25">
      <c r="A6527" s="180" t="s">
        <v>10075</v>
      </c>
      <c r="B6527" s="181">
        <v>3621</v>
      </c>
      <c r="C6527" s="180" t="s">
        <v>10078</v>
      </c>
      <c r="D6527" s="180" t="s">
        <v>10077</v>
      </c>
      <c r="E6527" s="180"/>
    </row>
    <row r="6528" spans="1:5" x14ac:dyDescent="0.25">
      <c r="A6528" s="180" t="s">
        <v>10075</v>
      </c>
      <c r="B6528" s="181">
        <v>3621</v>
      </c>
      <c r="C6528" s="180" t="s">
        <v>10079</v>
      </c>
      <c r="D6528" s="180" t="s">
        <v>10077</v>
      </c>
      <c r="E6528" s="180"/>
    </row>
    <row r="6529" spans="1:5" x14ac:dyDescent="0.25">
      <c r="A6529" s="180" t="s">
        <v>10080</v>
      </c>
      <c r="B6529" s="181">
        <v>3622</v>
      </c>
      <c r="C6529" s="180" t="s">
        <v>10081</v>
      </c>
      <c r="D6529" s="180" t="s">
        <v>10082</v>
      </c>
      <c r="E6529" s="180"/>
    </row>
    <row r="6530" spans="1:5" x14ac:dyDescent="0.25">
      <c r="A6530" s="180" t="s">
        <v>10080</v>
      </c>
      <c r="B6530" s="181">
        <v>3622</v>
      </c>
      <c r="C6530" s="180" t="s">
        <v>10083</v>
      </c>
      <c r="D6530" s="180" t="s">
        <v>10082</v>
      </c>
      <c r="E6530" s="180"/>
    </row>
    <row r="6531" spans="1:5" x14ac:dyDescent="0.25">
      <c r="A6531" s="180" t="s">
        <v>10080</v>
      </c>
      <c r="B6531" s="181">
        <v>3622</v>
      </c>
      <c r="C6531" s="180" t="s">
        <v>10084</v>
      </c>
      <c r="D6531" s="180" t="s">
        <v>10082</v>
      </c>
      <c r="E6531" s="180"/>
    </row>
    <row r="6532" spans="1:5" x14ac:dyDescent="0.25">
      <c r="A6532" s="180" t="s">
        <v>10080</v>
      </c>
      <c r="B6532" s="181">
        <v>3622</v>
      </c>
      <c r="C6532" s="180" t="s">
        <v>10082</v>
      </c>
      <c r="D6532" s="180"/>
      <c r="E6532" s="180"/>
    </row>
    <row r="6533" spans="1:5" x14ac:dyDescent="0.25">
      <c r="A6533" s="180" t="s">
        <v>10085</v>
      </c>
      <c r="B6533" s="181">
        <v>3623</v>
      </c>
      <c r="C6533" s="180" t="s">
        <v>10086</v>
      </c>
      <c r="D6533" s="180"/>
      <c r="E6533" s="180"/>
    </row>
    <row r="6534" spans="1:5" x14ac:dyDescent="0.25">
      <c r="A6534" s="180" t="s">
        <v>10085</v>
      </c>
      <c r="B6534" s="181">
        <v>3623</v>
      </c>
      <c r="C6534" s="180" t="s">
        <v>10087</v>
      </c>
      <c r="D6534" s="180" t="s">
        <v>10086</v>
      </c>
      <c r="E6534" s="180"/>
    </row>
    <row r="6535" spans="1:5" x14ac:dyDescent="0.25">
      <c r="A6535" s="180" t="s">
        <v>10085</v>
      </c>
      <c r="B6535" s="181">
        <v>3623</v>
      </c>
      <c r="C6535" s="180" t="s">
        <v>10088</v>
      </c>
      <c r="D6535" s="180" t="s">
        <v>10086</v>
      </c>
      <c r="E6535" s="180"/>
    </row>
    <row r="6536" spans="1:5" x14ac:dyDescent="0.25">
      <c r="A6536" s="180" t="s">
        <v>10089</v>
      </c>
      <c r="B6536" s="181">
        <v>3624</v>
      </c>
      <c r="C6536" s="180" t="s">
        <v>10090</v>
      </c>
      <c r="D6536" s="180" t="s">
        <v>10091</v>
      </c>
      <c r="E6536" s="180"/>
    </row>
    <row r="6537" spans="1:5" x14ac:dyDescent="0.25">
      <c r="A6537" s="180" t="s">
        <v>10089</v>
      </c>
      <c r="B6537" s="181">
        <v>3624</v>
      </c>
      <c r="C6537" s="180" t="s">
        <v>10091</v>
      </c>
      <c r="D6537" s="180"/>
      <c r="E6537" s="180"/>
    </row>
    <row r="6538" spans="1:5" x14ac:dyDescent="0.25">
      <c r="A6538" s="180" t="s">
        <v>10089</v>
      </c>
      <c r="B6538" s="181">
        <v>3624</v>
      </c>
      <c r="C6538" s="180" t="s">
        <v>10092</v>
      </c>
      <c r="D6538" s="180" t="s">
        <v>10091</v>
      </c>
      <c r="E6538" s="180"/>
    </row>
    <row r="6539" spans="1:5" x14ac:dyDescent="0.25">
      <c r="A6539" s="180" t="s">
        <v>10093</v>
      </c>
      <c r="B6539" s="181">
        <v>3625</v>
      </c>
      <c r="C6539" s="180" t="s">
        <v>10094</v>
      </c>
      <c r="D6539" s="180" t="s">
        <v>10095</v>
      </c>
      <c r="E6539" s="180"/>
    </row>
    <row r="6540" spans="1:5" x14ac:dyDescent="0.25">
      <c r="A6540" s="180" t="s">
        <v>10093</v>
      </c>
      <c r="B6540" s="181">
        <v>3625</v>
      </c>
      <c r="C6540" s="180" t="s">
        <v>10095</v>
      </c>
      <c r="D6540" s="180"/>
      <c r="E6540" s="180"/>
    </row>
    <row r="6541" spans="1:5" x14ac:dyDescent="0.25">
      <c r="A6541" s="180" t="s">
        <v>10093</v>
      </c>
      <c r="B6541" s="181">
        <v>3625</v>
      </c>
      <c r="C6541" s="180" t="s">
        <v>10096</v>
      </c>
      <c r="D6541" s="180" t="s">
        <v>10095</v>
      </c>
      <c r="E6541" s="180"/>
    </row>
    <row r="6542" spans="1:5" x14ac:dyDescent="0.25">
      <c r="A6542" s="180" t="s">
        <v>10097</v>
      </c>
      <c r="B6542" s="181">
        <v>3626</v>
      </c>
      <c r="C6542" s="180" t="s">
        <v>10098</v>
      </c>
      <c r="D6542" s="180" t="s">
        <v>10099</v>
      </c>
      <c r="E6542" s="180"/>
    </row>
    <row r="6543" spans="1:5" x14ac:dyDescent="0.25">
      <c r="A6543" s="180" t="s">
        <v>10097</v>
      </c>
      <c r="B6543" s="181">
        <v>3626</v>
      </c>
      <c r="C6543" s="180" t="s">
        <v>10099</v>
      </c>
      <c r="D6543" s="180"/>
      <c r="E6543" s="180"/>
    </row>
    <row r="6544" spans="1:5" x14ac:dyDescent="0.25">
      <c r="A6544" s="180" t="s">
        <v>10097</v>
      </c>
      <c r="B6544" s="181">
        <v>3626</v>
      </c>
      <c r="C6544" s="180" t="s">
        <v>10100</v>
      </c>
      <c r="D6544" s="180" t="s">
        <v>10099</v>
      </c>
      <c r="E6544" s="180"/>
    </row>
    <row r="6545" spans="1:5" x14ac:dyDescent="0.25">
      <c r="A6545" s="180" t="s">
        <v>10101</v>
      </c>
      <c r="B6545" s="181">
        <v>3627</v>
      </c>
      <c r="C6545" s="180" t="s">
        <v>10102</v>
      </c>
      <c r="D6545" s="180" t="s">
        <v>10103</v>
      </c>
      <c r="E6545" s="180"/>
    </row>
    <row r="6546" spans="1:5" x14ac:dyDescent="0.25">
      <c r="A6546" s="180" t="s">
        <v>10101</v>
      </c>
      <c r="B6546" s="181">
        <v>3627</v>
      </c>
      <c r="C6546" s="180" t="s">
        <v>10104</v>
      </c>
      <c r="D6546" s="180" t="s">
        <v>10103</v>
      </c>
      <c r="E6546" s="180"/>
    </row>
    <row r="6547" spans="1:5" x14ac:dyDescent="0.25">
      <c r="A6547" s="180" t="s">
        <v>10101</v>
      </c>
      <c r="B6547" s="181">
        <v>3627</v>
      </c>
      <c r="C6547" s="180" t="s">
        <v>10103</v>
      </c>
      <c r="D6547" s="180"/>
      <c r="E6547" s="180"/>
    </row>
    <row r="6548" spans="1:5" x14ac:dyDescent="0.25">
      <c r="A6548" s="180" t="s">
        <v>10101</v>
      </c>
      <c r="B6548" s="181">
        <v>3627</v>
      </c>
      <c r="C6548" s="180" t="s">
        <v>10105</v>
      </c>
      <c r="D6548" s="180" t="s">
        <v>10103</v>
      </c>
      <c r="E6548" s="180"/>
    </row>
    <row r="6549" spans="1:5" x14ac:dyDescent="0.25">
      <c r="A6549" s="180" t="s">
        <v>10101</v>
      </c>
      <c r="B6549" s="181">
        <v>3627</v>
      </c>
      <c r="C6549" s="180" t="s">
        <v>10106</v>
      </c>
      <c r="D6549" s="180" t="s">
        <v>10103</v>
      </c>
      <c r="E6549" s="180"/>
    </row>
    <row r="6550" spans="1:5" x14ac:dyDescent="0.25">
      <c r="A6550" s="180" t="s">
        <v>10107</v>
      </c>
      <c r="B6550" s="181">
        <v>3628</v>
      </c>
      <c r="C6550" s="180" t="s">
        <v>10108</v>
      </c>
      <c r="D6550" s="180" t="s">
        <v>10109</v>
      </c>
      <c r="E6550" s="180"/>
    </row>
    <row r="6551" spans="1:5" x14ac:dyDescent="0.25">
      <c r="A6551" s="180" t="s">
        <v>10107</v>
      </c>
      <c r="B6551" s="181">
        <v>3628</v>
      </c>
      <c r="C6551" s="180" t="s">
        <v>10109</v>
      </c>
      <c r="D6551" s="180"/>
      <c r="E6551" s="180"/>
    </row>
    <row r="6552" spans="1:5" x14ac:dyDescent="0.25">
      <c r="A6552" s="180" t="s">
        <v>10107</v>
      </c>
      <c r="B6552" s="181">
        <v>3628</v>
      </c>
      <c r="C6552" s="180" t="s">
        <v>10110</v>
      </c>
      <c r="D6552" s="180" t="s">
        <v>10109</v>
      </c>
      <c r="E6552" s="180"/>
    </row>
    <row r="6553" spans="1:5" x14ac:dyDescent="0.25">
      <c r="A6553" s="180" t="s">
        <v>10111</v>
      </c>
      <c r="B6553" s="181">
        <v>3629</v>
      </c>
      <c r="C6553" s="180" t="s">
        <v>10112</v>
      </c>
      <c r="D6553" s="180" t="s">
        <v>10113</v>
      </c>
      <c r="E6553" s="180"/>
    </row>
    <row r="6554" spans="1:5" x14ac:dyDescent="0.25">
      <c r="A6554" s="180" t="s">
        <v>10111</v>
      </c>
      <c r="B6554" s="181">
        <v>3629</v>
      </c>
      <c r="C6554" s="180" t="s">
        <v>10114</v>
      </c>
      <c r="D6554" s="180" t="s">
        <v>10113</v>
      </c>
      <c r="E6554" s="180"/>
    </row>
    <row r="6555" spans="1:5" x14ac:dyDescent="0.25">
      <c r="A6555" s="180" t="s">
        <v>10111</v>
      </c>
      <c r="B6555" s="181">
        <v>3629</v>
      </c>
      <c r="C6555" s="180" t="s">
        <v>10115</v>
      </c>
      <c r="D6555" s="180" t="s">
        <v>10113</v>
      </c>
      <c r="E6555" s="180"/>
    </row>
    <row r="6556" spans="1:5" x14ac:dyDescent="0.25">
      <c r="A6556" s="180" t="s">
        <v>10111</v>
      </c>
      <c r="B6556" s="181">
        <v>3629</v>
      </c>
      <c r="C6556" s="180" t="s">
        <v>10116</v>
      </c>
      <c r="D6556" s="180" t="s">
        <v>10113</v>
      </c>
      <c r="E6556" s="180"/>
    </row>
    <row r="6557" spans="1:5" x14ac:dyDescent="0.25">
      <c r="A6557" s="180" t="s">
        <v>10111</v>
      </c>
      <c r="B6557" s="181">
        <v>3629</v>
      </c>
      <c r="C6557" s="180" t="s">
        <v>10113</v>
      </c>
      <c r="D6557" s="180"/>
      <c r="E6557" s="180"/>
    </row>
    <row r="6558" spans="1:5" x14ac:dyDescent="0.25">
      <c r="A6558" s="180" t="s">
        <v>10111</v>
      </c>
      <c r="B6558" s="181">
        <v>3629</v>
      </c>
      <c r="C6558" s="180" t="s">
        <v>10117</v>
      </c>
      <c r="D6558" s="180" t="s">
        <v>10113</v>
      </c>
      <c r="E6558" s="180"/>
    </row>
    <row r="6559" spans="1:5" x14ac:dyDescent="0.25">
      <c r="A6559" s="180" t="s">
        <v>10118</v>
      </c>
      <c r="B6559" s="181">
        <v>3630</v>
      </c>
      <c r="C6559" s="180" t="s">
        <v>10119</v>
      </c>
      <c r="D6559" s="180" t="s">
        <v>10120</v>
      </c>
      <c r="E6559" s="180"/>
    </row>
    <row r="6560" spans="1:5" x14ac:dyDescent="0.25">
      <c r="A6560" s="180" t="s">
        <v>10118</v>
      </c>
      <c r="B6560" s="181">
        <v>3630</v>
      </c>
      <c r="C6560" s="180" t="s">
        <v>10121</v>
      </c>
      <c r="D6560" s="180" t="s">
        <v>10120</v>
      </c>
      <c r="E6560" s="180"/>
    </row>
    <row r="6561" spans="1:5" x14ac:dyDescent="0.25">
      <c r="A6561" s="180" t="s">
        <v>10118</v>
      </c>
      <c r="B6561" s="181">
        <v>3630</v>
      </c>
      <c r="C6561" s="180" t="s">
        <v>10120</v>
      </c>
      <c r="D6561" s="180"/>
      <c r="E6561" s="180"/>
    </row>
    <row r="6562" spans="1:5" x14ac:dyDescent="0.25">
      <c r="A6562" s="180" t="s">
        <v>10118</v>
      </c>
      <c r="B6562" s="181">
        <v>3630</v>
      </c>
      <c r="C6562" s="180" t="s">
        <v>10122</v>
      </c>
      <c r="D6562" s="180" t="s">
        <v>10120</v>
      </c>
      <c r="E6562" s="180"/>
    </row>
    <row r="6563" spans="1:5" x14ac:dyDescent="0.25">
      <c r="A6563" s="180" t="s">
        <v>10123</v>
      </c>
      <c r="B6563" s="181">
        <v>3631</v>
      </c>
      <c r="C6563" s="180" t="s">
        <v>10124</v>
      </c>
      <c r="D6563" s="180"/>
      <c r="E6563" s="180"/>
    </row>
    <row r="6564" spans="1:5" x14ac:dyDescent="0.25">
      <c r="A6564" s="180" t="s">
        <v>10123</v>
      </c>
      <c r="B6564" s="181">
        <v>3631</v>
      </c>
      <c r="C6564" s="180" t="s">
        <v>10125</v>
      </c>
      <c r="D6564" s="180" t="s">
        <v>10124</v>
      </c>
      <c r="E6564" s="180"/>
    </row>
    <row r="6565" spans="1:5" x14ac:dyDescent="0.25">
      <c r="A6565" s="180" t="s">
        <v>10123</v>
      </c>
      <c r="B6565" s="181">
        <v>3631</v>
      </c>
      <c r="C6565" s="180" t="s">
        <v>10126</v>
      </c>
      <c r="D6565" s="180" t="s">
        <v>10124</v>
      </c>
      <c r="E6565" s="180"/>
    </row>
    <row r="6566" spans="1:5" x14ac:dyDescent="0.25">
      <c r="A6566" s="180" t="s">
        <v>10123</v>
      </c>
      <c r="B6566" s="181">
        <v>3631</v>
      </c>
      <c r="C6566" s="180" t="s">
        <v>10127</v>
      </c>
      <c r="D6566" s="180" t="s">
        <v>10124</v>
      </c>
      <c r="E6566" s="180"/>
    </row>
    <row r="6567" spans="1:5" x14ac:dyDescent="0.25">
      <c r="A6567" s="180" t="s">
        <v>10123</v>
      </c>
      <c r="B6567" s="181">
        <v>3631</v>
      </c>
      <c r="C6567" s="180" t="s">
        <v>10128</v>
      </c>
      <c r="D6567" s="180" t="s">
        <v>10124</v>
      </c>
      <c r="E6567" s="180"/>
    </row>
    <row r="6568" spans="1:5" x14ac:dyDescent="0.25">
      <c r="A6568" s="180" t="s">
        <v>10129</v>
      </c>
      <c r="B6568" s="181">
        <v>3632</v>
      </c>
      <c r="C6568" s="180" t="s">
        <v>10130</v>
      </c>
      <c r="D6568" s="180" t="s">
        <v>10131</v>
      </c>
      <c r="E6568" s="180"/>
    </row>
    <row r="6569" spans="1:5" x14ac:dyDescent="0.25">
      <c r="A6569" s="180" t="s">
        <v>10129</v>
      </c>
      <c r="B6569" s="181">
        <v>3632</v>
      </c>
      <c r="C6569" s="180" t="s">
        <v>10132</v>
      </c>
      <c r="D6569" s="180" t="s">
        <v>10131</v>
      </c>
      <c r="E6569" s="180"/>
    </row>
    <row r="6570" spans="1:5" x14ac:dyDescent="0.25">
      <c r="A6570" s="180" t="s">
        <v>10129</v>
      </c>
      <c r="B6570" s="181">
        <v>3632</v>
      </c>
      <c r="C6570" s="180" t="s">
        <v>10133</v>
      </c>
      <c r="D6570" s="180" t="s">
        <v>10131</v>
      </c>
      <c r="E6570" s="180"/>
    </row>
    <row r="6571" spans="1:5" x14ac:dyDescent="0.25">
      <c r="A6571" s="180" t="s">
        <v>10129</v>
      </c>
      <c r="B6571" s="181">
        <v>3632</v>
      </c>
      <c r="C6571" s="180" t="s">
        <v>10134</v>
      </c>
      <c r="D6571" s="180" t="s">
        <v>10131</v>
      </c>
      <c r="E6571" s="180"/>
    </row>
    <row r="6572" spans="1:5" x14ac:dyDescent="0.25">
      <c r="A6572" s="180" t="s">
        <v>10129</v>
      </c>
      <c r="B6572" s="181">
        <v>3632</v>
      </c>
      <c r="C6572" s="180" t="s">
        <v>10135</v>
      </c>
      <c r="D6572" s="180" t="s">
        <v>10131</v>
      </c>
      <c r="E6572" s="180"/>
    </row>
    <row r="6573" spans="1:5" x14ac:dyDescent="0.25">
      <c r="A6573" s="180" t="s">
        <v>10129</v>
      </c>
      <c r="B6573" s="181">
        <v>3632</v>
      </c>
      <c r="C6573" s="180" t="s">
        <v>10131</v>
      </c>
      <c r="D6573" s="180"/>
      <c r="E6573" s="180"/>
    </row>
    <row r="6574" spans="1:5" x14ac:dyDescent="0.25">
      <c r="A6574" s="180" t="s">
        <v>10136</v>
      </c>
      <c r="B6574" s="181">
        <v>3633</v>
      </c>
      <c r="C6574" s="180" t="s">
        <v>10137</v>
      </c>
      <c r="D6574" s="180" t="s">
        <v>10138</v>
      </c>
      <c r="E6574" s="180"/>
    </row>
    <row r="6575" spans="1:5" x14ac:dyDescent="0.25">
      <c r="A6575" s="180" t="s">
        <v>10136</v>
      </c>
      <c r="B6575" s="181">
        <v>3633</v>
      </c>
      <c r="C6575" s="180" t="s">
        <v>10139</v>
      </c>
      <c r="D6575" s="180" t="s">
        <v>10138</v>
      </c>
      <c r="E6575" s="180"/>
    </row>
    <row r="6576" spans="1:5" x14ac:dyDescent="0.25">
      <c r="A6576" s="180" t="s">
        <v>10136</v>
      </c>
      <c r="B6576" s="181">
        <v>3633</v>
      </c>
      <c r="C6576" s="180" t="s">
        <v>10138</v>
      </c>
      <c r="D6576" s="180"/>
      <c r="E6576" s="180"/>
    </row>
    <row r="6577" spans="1:5" x14ac:dyDescent="0.25">
      <c r="A6577" s="180" t="s">
        <v>10136</v>
      </c>
      <c r="B6577" s="181">
        <v>3633</v>
      </c>
      <c r="C6577" s="180" t="s">
        <v>10140</v>
      </c>
      <c r="D6577" s="180" t="s">
        <v>10138</v>
      </c>
      <c r="E6577" s="180"/>
    </row>
    <row r="6578" spans="1:5" x14ac:dyDescent="0.25">
      <c r="A6578" s="180" t="s">
        <v>10136</v>
      </c>
      <c r="B6578" s="181">
        <v>3633</v>
      </c>
      <c r="C6578" s="180" t="s">
        <v>10141</v>
      </c>
      <c r="D6578" s="180" t="s">
        <v>10138</v>
      </c>
      <c r="E6578" s="180"/>
    </row>
    <row r="6579" spans="1:5" x14ac:dyDescent="0.25">
      <c r="A6579" s="180" t="s">
        <v>10136</v>
      </c>
      <c r="B6579" s="181">
        <v>3633</v>
      </c>
      <c r="C6579" s="180" t="s">
        <v>10142</v>
      </c>
      <c r="D6579" s="180" t="s">
        <v>10138</v>
      </c>
      <c r="E6579" s="180"/>
    </row>
    <row r="6580" spans="1:5" x14ac:dyDescent="0.25">
      <c r="A6580" s="180" t="s">
        <v>10143</v>
      </c>
      <c r="B6580" s="181">
        <v>3634</v>
      </c>
      <c r="C6580" s="180" t="s">
        <v>13324</v>
      </c>
      <c r="D6580" s="180" t="s">
        <v>10145</v>
      </c>
      <c r="E6580" s="180"/>
    </row>
    <row r="6581" spans="1:5" x14ac:dyDescent="0.25">
      <c r="A6581" s="180" t="s">
        <v>10143</v>
      </c>
      <c r="B6581" s="181">
        <v>3634</v>
      </c>
      <c r="C6581" s="180" t="s">
        <v>10144</v>
      </c>
      <c r="D6581" s="180" t="s">
        <v>10145</v>
      </c>
      <c r="E6581" s="180"/>
    </row>
    <row r="6582" spans="1:5" x14ac:dyDescent="0.25">
      <c r="A6582" s="180" t="s">
        <v>10143</v>
      </c>
      <c r="B6582" s="181">
        <v>3634</v>
      </c>
      <c r="C6582" s="180" t="s">
        <v>10145</v>
      </c>
      <c r="D6582" s="180"/>
      <c r="E6582" s="180"/>
    </row>
    <row r="6583" spans="1:5" x14ac:dyDescent="0.25">
      <c r="A6583" s="180" t="s">
        <v>10143</v>
      </c>
      <c r="B6583" s="181">
        <v>3634</v>
      </c>
      <c r="C6583" s="180" t="s">
        <v>10146</v>
      </c>
      <c r="D6583" s="180" t="s">
        <v>10145</v>
      </c>
      <c r="E6583" s="180"/>
    </row>
    <row r="6584" spans="1:5" x14ac:dyDescent="0.25">
      <c r="A6584" s="180" t="s">
        <v>10143</v>
      </c>
      <c r="B6584" s="181">
        <v>3634</v>
      </c>
      <c r="C6584" s="180" t="s">
        <v>10147</v>
      </c>
      <c r="D6584" s="180" t="s">
        <v>10145</v>
      </c>
      <c r="E6584" s="180"/>
    </row>
    <row r="6585" spans="1:5" x14ac:dyDescent="0.25">
      <c r="A6585" s="180" t="s">
        <v>10143</v>
      </c>
      <c r="B6585" s="181">
        <v>3634</v>
      </c>
      <c r="C6585" s="180" t="s">
        <v>10148</v>
      </c>
      <c r="D6585" s="180" t="s">
        <v>10145</v>
      </c>
      <c r="E6585" s="180"/>
    </row>
    <row r="6586" spans="1:5" x14ac:dyDescent="0.25">
      <c r="A6586" s="180" t="s">
        <v>10149</v>
      </c>
      <c r="B6586" s="181">
        <v>3635</v>
      </c>
      <c r="C6586" s="180" t="s">
        <v>10150</v>
      </c>
      <c r="D6586" s="180" t="s">
        <v>10151</v>
      </c>
      <c r="E6586" s="180"/>
    </row>
    <row r="6587" spans="1:5" x14ac:dyDescent="0.25">
      <c r="A6587" s="180" t="s">
        <v>10149</v>
      </c>
      <c r="B6587" s="181">
        <v>3635</v>
      </c>
      <c r="C6587" s="180" t="s">
        <v>10152</v>
      </c>
      <c r="D6587" s="180" t="s">
        <v>10151</v>
      </c>
      <c r="E6587" s="180"/>
    </row>
    <row r="6588" spans="1:5" x14ac:dyDescent="0.25">
      <c r="A6588" s="180" t="s">
        <v>10149</v>
      </c>
      <c r="B6588" s="181">
        <v>3635</v>
      </c>
      <c r="C6588" s="180" t="s">
        <v>10151</v>
      </c>
      <c r="D6588" s="180"/>
      <c r="E6588" s="180"/>
    </row>
    <row r="6589" spans="1:5" x14ac:dyDescent="0.25">
      <c r="A6589" s="180" t="s">
        <v>10149</v>
      </c>
      <c r="B6589" s="181">
        <v>3635</v>
      </c>
      <c r="C6589" s="180" t="s">
        <v>10153</v>
      </c>
      <c r="D6589" s="180" t="s">
        <v>10151</v>
      </c>
      <c r="E6589" s="180"/>
    </row>
    <row r="6590" spans="1:5" x14ac:dyDescent="0.25">
      <c r="A6590" s="180" t="s">
        <v>10154</v>
      </c>
      <c r="B6590" s="181">
        <v>3636</v>
      </c>
      <c r="C6590" s="180" t="s">
        <v>10155</v>
      </c>
      <c r="D6590" s="180" t="s">
        <v>10156</v>
      </c>
      <c r="E6590" s="180"/>
    </row>
    <row r="6591" spans="1:5" x14ac:dyDescent="0.25">
      <c r="A6591" s="180" t="s">
        <v>10154</v>
      </c>
      <c r="B6591" s="181">
        <v>3636</v>
      </c>
      <c r="C6591" s="180" t="s">
        <v>10157</v>
      </c>
      <c r="D6591" s="180" t="s">
        <v>10156</v>
      </c>
      <c r="E6591" s="180"/>
    </row>
    <row r="6592" spans="1:5" x14ac:dyDescent="0.25">
      <c r="A6592" s="180" t="s">
        <v>10154</v>
      </c>
      <c r="B6592" s="181">
        <v>3636</v>
      </c>
      <c r="C6592" s="180" t="s">
        <v>10158</v>
      </c>
      <c r="D6592" s="180" t="s">
        <v>10156</v>
      </c>
      <c r="E6592" s="180"/>
    </row>
    <row r="6593" spans="1:5" x14ac:dyDescent="0.25">
      <c r="A6593" s="180" t="s">
        <v>10154</v>
      </c>
      <c r="B6593" s="181">
        <v>3636</v>
      </c>
      <c r="C6593" s="180" t="s">
        <v>10156</v>
      </c>
      <c r="D6593" s="180"/>
      <c r="E6593" s="180"/>
    </row>
    <row r="6594" spans="1:5" x14ac:dyDescent="0.25">
      <c r="A6594" s="180" t="s">
        <v>10159</v>
      </c>
      <c r="B6594" s="181">
        <v>3637</v>
      </c>
      <c r="C6594" s="180" t="s">
        <v>10160</v>
      </c>
      <c r="D6594" s="180" t="s">
        <v>10161</v>
      </c>
      <c r="E6594" s="180"/>
    </row>
    <row r="6595" spans="1:5" x14ac:dyDescent="0.25">
      <c r="A6595" s="180" t="s">
        <v>10159</v>
      </c>
      <c r="B6595" s="181">
        <v>3637</v>
      </c>
      <c r="C6595" s="180" t="s">
        <v>10161</v>
      </c>
      <c r="D6595" s="180"/>
      <c r="E6595" s="180"/>
    </row>
    <row r="6596" spans="1:5" x14ac:dyDescent="0.25">
      <c r="A6596" s="180" t="s">
        <v>10162</v>
      </c>
      <c r="B6596" s="181">
        <v>3638</v>
      </c>
      <c r="C6596" s="180" t="s">
        <v>10163</v>
      </c>
      <c r="D6596" s="180" t="s">
        <v>10164</v>
      </c>
      <c r="E6596" s="180"/>
    </row>
    <row r="6597" spans="1:5" x14ac:dyDescent="0.25">
      <c r="A6597" s="180" t="s">
        <v>10162</v>
      </c>
      <c r="B6597" s="181">
        <v>3638</v>
      </c>
      <c r="C6597" s="180" t="s">
        <v>10164</v>
      </c>
      <c r="D6597" s="180"/>
      <c r="E6597" s="180"/>
    </row>
    <row r="6598" spans="1:5" x14ac:dyDescent="0.25">
      <c r="A6598" s="180" t="s">
        <v>10165</v>
      </c>
      <c r="B6598" s="181">
        <v>3639</v>
      </c>
      <c r="C6598" s="180" t="s">
        <v>10166</v>
      </c>
      <c r="D6598" s="180" t="s">
        <v>10167</v>
      </c>
      <c r="E6598" s="180"/>
    </row>
    <row r="6599" spans="1:5" x14ac:dyDescent="0.25">
      <c r="A6599" s="180" t="s">
        <v>10165</v>
      </c>
      <c r="B6599" s="181">
        <v>3639</v>
      </c>
      <c r="C6599" s="180" t="s">
        <v>10167</v>
      </c>
      <c r="D6599" s="180"/>
      <c r="E6599" s="180"/>
    </row>
    <row r="6600" spans="1:5" x14ac:dyDescent="0.25">
      <c r="A6600" s="180" t="s">
        <v>10165</v>
      </c>
      <c r="B6600" s="181">
        <v>3639</v>
      </c>
      <c r="C6600" s="180" t="s">
        <v>10168</v>
      </c>
      <c r="D6600" s="180" t="s">
        <v>10167</v>
      </c>
      <c r="E6600" s="180"/>
    </row>
    <row r="6601" spans="1:5" x14ac:dyDescent="0.25">
      <c r="A6601" s="180" t="s">
        <v>10169</v>
      </c>
      <c r="B6601" s="181">
        <v>3640</v>
      </c>
      <c r="C6601" s="180" t="s">
        <v>10170</v>
      </c>
      <c r="D6601" s="180"/>
      <c r="E6601" s="180"/>
    </row>
    <row r="6602" spans="1:5" x14ac:dyDescent="0.25">
      <c r="A6602" s="180" t="s">
        <v>10169</v>
      </c>
      <c r="B6602" s="181">
        <v>3640</v>
      </c>
      <c r="C6602" s="180" t="s">
        <v>10171</v>
      </c>
      <c r="D6602" s="180" t="s">
        <v>10170</v>
      </c>
      <c r="E6602" s="180"/>
    </row>
    <row r="6603" spans="1:5" x14ac:dyDescent="0.25">
      <c r="A6603" s="180" t="s">
        <v>10169</v>
      </c>
      <c r="B6603" s="181">
        <v>3640</v>
      </c>
      <c r="C6603" s="180" t="s">
        <v>10172</v>
      </c>
      <c r="D6603" s="180" t="s">
        <v>10170</v>
      </c>
      <c r="E6603" s="180"/>
    </row>
    <row r="6604" spans="1:5" x14ac:dyDescent="0.25">
      <c r="A6604" s="180" t="s">
        <v>10169</v>
      </c>
      <c r="B6604" s="181">
        <v>3640</v>
      </c>
      <c r="C6604" s="180" t="s">
        <v>10173</v>
      </c>
      <c r="D6604" s="180" t="s">
        <v>10170</v>
      </c>
      <c r="E6604" s="180"/>
    </row>
    <row r="6605" spans="1:5" x14ac:dyDescent="0.25">
      <c r="A6605" s="180" t="s">
        <v>10174</v>
      </c>
      <c r="B6605" s="181">
        <v>3641</v>
      </c>
      <c r="C6605" s="180" t="s">
        <v>10175</v>
      </c>
      <c r="D6605" s="180" t="s">
        <v>10176</v>
      </c>
      <c r="E6605" s="180"/>
    </row>
    <row r="6606" spans="1:5" x14ac:dyDescent="0.25">
      <c r="A6606" s="180" t="s">
        <v>10174</v>
      </c>
      <c r="B6606" s="181">
        <v>3641</v>
      </c>
      <c r="C6606" s="180" t="s">
        <v>10176</v>
      </c>
      <c r="D6606" s="180"/>
      <c r="E6606" s="180"/>
    </row>
    <row r="6607" spans="1:5" x14ac:dyDescent="0.25">
      <c r="A6607" s="180" t="s">
        <v>10177</v>
      </c>
      <c r="B6607" s="181">
        <v>3642</v>
      </c>
      <c r="C6607" s="180" t="s">
        <v>10178</v>
      </c>
      <c r="D6607" s="180" t="s">
        <v>10179</v>
      </c>
      <c r="E6607" s="180"/>
    </row>
    <row r="6608" spans="1:5" x14ac:dyDescent="0.25">
      <c r="A6608" s="180" t="s">
        <v>10177</v>
      </c>
      <c r="B6608" s="181">
        <v>3642</v>
      </c>
      <c r="C6608" s="180" t="s">
        <v>10179</v>
      </c>
      <c r="D6608" s="180"/>
      <c r="E6608" s="180"/>
    </row>
    <row r="6609" spans="1:5" x14ac:dyDescent="0.25">
      <c r="A6609" s="180" t="s">
        <v>10180</v>
      </c>
      <c r="B6609" s="181">
        <v>3643</v>
      </c>
      <c r="C6609" s="180" t="s">
        <v>10181</v>
      </c>
      <c r="D6609" s="180"/>
      <c r="E6609" s="180"/>
    </row>
    <row r="6610" spans="1:5" x14ac:dyDescent="0.25">
      <c r="A6610" s="180" t="s">
        <v>10180</v>
      </c>
      <c r="B6610" s="181">
        <v>3643</v>
      </c>
      <c r="C6610" s="180" t="s">
        <v>10182</v>
      </c>
      <c r="D6610" s="180" t="s">
        <v>10181</v>
      </c>
      <c r="E6610" s="180"/>
    </row>
    <row r="6611" spans="1:5" x14ac:dyDescent="0.25">
      <c r="A6611" s="180" t="s">
        <v>10183</v>
      </c>
      <c r="B6611" s="181">
        <v>3644</v>
      </c>
      <c r="C6611" s="180" t="s">
        <v>10184</v>
      </c>
      <c r="D6611" s="180"/>
      <c r="E6611" s="180"/>
    </row>
    <row r="6612" spans="1:5" x14ac:dyDescent="0.25">
      <c r="A6612" s="180" t="s">
        <v>10185</v>
      </c>
      <c r="B6612" s="181">
        <v>3645</v>
      </c>
      <c r="C6612" s="180" t="s">
        <v>10186</v>
      </c>
      <c r="D6612" s="180" t="s">
        <v>10187</v>
      </c>
      <c r="E6612" s="180"/>
    </row>
    <row r="6613" spans="1:5" x14ac:dyDescent="0.25">
      <c r="A6613" s="180" t="s">
        <v>10185</v>
      </c>
      <c r="B6613" s="181">
        <v>3645</v>
      </c>
      <c r="C6613" s="180" t="s">
        <v>10187</v>
      </c>
      <c r="D6613" s="180"/>
      <c r="E6613" s="180"/>
    </row>
    <row r="6614" spans="1:5" x14ac:dyDescent="0.25">
      <c r="A6614" s="180" t="s">
        <v>10185</v>
      </c>
      <c r="B6614" s="181">
        <v>3645</v>
      </c>
      <c r="C6614" s="180" t="s">
        <v>10188</v>
      </c>
      <c r="D6614" s="180" t="s">
        <v>10187</v>
      </c>
      <c r="E6614" s="180"/>
    </row>
    <row r="6615" spans="1:5" x14ac:dyDescent="0.25">
      <c r="A6615" s="180" t="s">
        <v>10185</v>
      </c>
      <c r="B6615" s="181">
        <v>3645</v>
      </c>
      <c r="C6615" s="180" t="s">
        <v>10189</v>
      </c>
      <c r="D6615" s="180" t="s">
        <v>10187</v>
      </c>
      <c r="E6615" s="180"/>
    </row>
    <row r="6616" spans="1:5" x14ac:dyDescent="0.25">
      <c r="A6616" s="180" t="s">
        <v>10190</v>
      </c>
      <c r="B6616" s="181">
        <v>3646</v>
      </c>
      <c r="C6616" s="180" t="s">
        <v>10191</v>
      </c>
      <c r="D6616" s="180" t="s">
        <v>10192</v>
      </c>
      <c r="E6616" s="180"/>
    </row>
    <row r="6617" spans="1:5" x14ac:dyDescent="0.25">
      <c r="A6617" s="180" t="s">
        <v>10190</v>
      </c>
      <c r="B6617" s="181">
        <v>3646</v>
      </c>
      <c r="C6617" s="180" t="s">
        <v>10192</v>
      </c>
      <c r="D6617" s="180"/>
      <c r="E6617" s="180"/>
    </row>
    <row r="6618" spans="1:5" x14ac:dyDescent="0.25">
      <c r="A6618" s="180" t="s">
        <v>10190</v>
      </c>
      <c r="B6618" s="181">
        <v>3646</v>
      </c>
      <c r="C6618" s="180" t="s">
        <v>10193</v>
      </c>
      <c r="D6618" s="180" t="s">
        <v>10192</v>
      </c>
      <c r="E6618" s="180"/>
    </row>
    <row r="6619" spans="1:5" x14ac:dyDescent="0.25">
      <c r="A6619" s="180" t="s">
        <v>10190</v>
      </c>
      <c r="B6619" s="181">
        <v>3646</v>
      </c>
      <c r="C6619" s="180" t="s">
        <v>10194</v>
      </c>
      <c r="D6619" s="180" t="s">
        <v>10192</v>
      </c>
      <c r="E6619" s="180"/>
    </row>
    <row r="6620" spans="1:5" x14ac:dyDescent="0.25">
      <c r="A6620" s="180" t="s">
        <v>10190</v>
      </c>
      <c r="B6620" s="181">
        <v>3646</v>
      </c>
      <c r="C6620" s="180" t="s">
        <v>10195</v>
      </c>
      <c r="D6620" s="180" t="s">
        <v>10192</v>
      </c>
      <c r="E6620" s="180"/>
    </row>
    <row r="6621" spans="1:5" x14ac:dyDescent="0.25">
      <c r="A6621" s="180" t="s">
        <v>10196</v>
      </c>
      <c r="B6621" s="181">
        <v>3647</v>
      </c>
      <c r="C6621" s="180" t="s">
        <v>10197</v>
      </c>
      <c r="D6621" s="180" t="s">
        <v>10198</v>
      </c>
      <c r="E6621" s="180"/>
    </row>
    <row r="6622" spans="1:5" x14ac:dyDescent="0.25">
      <c r="A6622" s="180" t="s">
        <v>10196</v>
      </c>
      <c r="B6622" s="181">
        <v>3647</v>
      </c>
      <c r="C6622" s="180" t="s">
        <v>10198</v>
      </c>
      <c r="D6622" s="180"/>
      <c r="E6622" s="180"/>
    </row>
    <row r="6623" spans="1:5" x14ac:dyDescent="0.25">
      <c r="A6623" s="180" t="s">
        <v>10196</v>
      </c>
      <c r="B6623" s="181">
        <v>3647</v>
      </c>
      <c r="C6623" s="180" t="s">
        <v>10199</v>
      </c>
      <c r="D6623" s="180" t="s">
        <v>10198</v>
      </c>
      <c r="E6623" s="180"/>
    </row>
    <row r="6624" spans="1:5" x14ac:dyDescent="0.25">
      <c r="A6624" s="180" t="s">
        <v>10200</v>
      </c>
      <c r="B6624" s="181">
        <v>3648</v>
      </c>
      <c r="C6624" s="180" t="s">
        <v>10201</v>
      </c>
      <c r="D6624" s="180" t="s">
        <v>10202</v>
      </c>
      <c r="E6624" s="180"/>
    </row>
    <row r="6625" spans="1:5" x14ac:dyDescent="0.25">
      <c r="A6625" s="180" t="s">
        <v>10200</v>
      </c>
      <c r="B6625" s="181">
        <v>3648</v>
      </c>
      <c r="C6625" s="180" t="s">
        <v>10202</v>
      </c>
      <c r="D6625" s="180"/>
      <c r="E6625" s="180"/>
    </row>
    <row r="6626" spans="1:5" x14ac:dyDescent="0.25">
      <c r="A6626" s="180" t="s">
        <v>10203</v>
      </c>
      <c r="B6626" s="181">
        <v>3649</v>
      </c>
      <c r="C6626" s="180" t="s">
        <v>10204</v>
      </c>
      <c r="D6626" s="180" t="s">
        <v>10205</v>
      </c>
      <c r="E6626" s="180"/>
    </row>
    <row r="6627" spans="1:5" x14ac:dyDescent="0.25">
      <c r="A6627" s="180" t="s">
        <v>10203</v>
      </c>
      <c r="B6627" s="181">
        <v>3649</v>
      </c>
      <c r="C6627" s="180" t="s">
        <v>10206</v>
      </c>
      <c r="D6627" s="180" t="s">
        <v>10205</v>
      </c>
      <c r="E6627" s="180"/>
    </row>
    <row r="6628" spans="1:5" x14ac:dyDescent="0.25">
      <c r="A6628" s="180" t="s">
        <v>10203</v>
      </c>
      <c r="B6628" s="181">
        <v>3649</v>
      </c>
      <c r="C6628" s="180" t="s">
        <v>10205</v>
      </c>
      <c r="D6628" s="180"/>
      <c r="E6628" s="180"/>
    </row>
    <row r="6629" spans="1:5" x14ac:dyDescent="0.25">
      <c r="A6629" s="180" t="s">
        <v>10207</v>
      </c>
      <c r="B6629" s="181">
        <v>3650</v>
      </c>
      <c r="C6629" s="180" t="s">
        <v>10208</v>
      </c>
      <c r="D6629" s="180" t="s">
        <v>10209</v>
      </c>
      <c r="E6629" s="180"/>
    </row>
    <row r="6630" spans="1:5" x14ac:dyDescent="0.25">
      <c r="A6630" s="180" t="s">
        <v>10207</v>
      </c>
      <c r="B6630" s="181">
        <v>3650</v>
      </c>
      <c r="C6630" s="180" t="s">
        <v>10210</v>
      </c>
      <c r="D6630" s="180" t="s">
        <v>10209</v>
      </c>
      <c r="E6630" s="180"/>
    </row>
    <row r="6631" spans="1:5" x14ac:dyDescent="0.25">
      <c r="A6631" s="180" t="s">
        <v>10207</v>
      </c>
      <c r="B6631" s="181">
        <v>3650</v>
      </c>
      <c r="C6631" s="180" t="s">
        <v>10209</v>
      </c>
      <c r="D6631" s="180"/>
      <c r="E6631" s="180"/>
    </row>
    <row r="6632" spans="1:5" x14ac:dyDescent="0.25">
      <c r="A6632" s="180" t="s">
        <v>10207</v>
      </c>
      <c r="B6632" s="181">
        <v>3650</v>
      </c>
      <c r="C6632" s="180" t="s">
        <v>10211</v>
      </c>
      <c r="D6632" s="180" t="s">
        <v>10209</v>
      </c>
      <c r="E6632" s="180"/>
    </row>
    <row r="6633" spans="1:5" x14ac:dyDescent="0.25">
      <c r="A6633" s="180" t="s">
        <v>10212</v>
      </c>
      <c r="B6633" s="181">
        <v>3651</v>
      </c>
      <c r="C6633" s="180" t="s">
        <v>10213</v>
      </c>
      <c r="D6633" s="180"/>
      <c r="E6633" s="180"/>
    </row>
    <row r="6634" spans="1:5" x14ac:dyDescent="0.25">
      <c r="A6634" s="180" t="s">
        <v>10212</v>
      </c>
      <c r="B6634" s="181">
        <v>3651</v>
      </c>
      <c r="C6634" s="180" t="s">
        <v>10214</v>
      </c>
      <c r="D6634" s="180" t="s">
        <v>10213</v>
      </c>
      <c r="E6634" s="180"/>
    </row>
    <row r="6635" spans="1:5" x14ac:dyDescent="0.25">
      <c r="A6635" s="180" t="s">
        <v>10212</v>
      </c>
      <c r="B6635" s="181">
        <v>3651</v>
      </c>
      <c r="C6635" s="180" t="s">
        <v>10215</v>
      </c>
      <c r="D6635" s="180" t="s">
        <v>10213</v>
      </c>
      <c r="E6635" s="180"/>
    </row>
    <row r="6636" spans="1:5" x14ac:dyDescent="0.25">
      <c r="A6636" s="180" t="s">
        <v>10216</v>
      </c>
      <c r="B6636" s="181">
        <v>3652</v>
      </c>
      <c r="C6636" s="180" t="s">
        <v>10217</v>
      </c>
      <c r="D6636" s="180"/>
      <c r="E6636" s="180"/>
    </row>
    <row r="6637" spans="1:5" x14ac:dyDescent="0.25">
      <c r="A6637" s="180" t="s">
        <v>10216</v>
      </c>
      <c r="B6637" s="181">
        <v>3652</v>
      </c>
      <c r="C6637" s="180" t="s">
        <v>10218</v>
      </c>
      <c r="D6637" s="180" t="s">
        <v>10217</v>
      </c>
      <c r="E6637" s="180"/>
    </row>
    <row r="6638" spans="1:5" x14ac:dyDescent="0.25">
      <c r="A6638" s="180" t="s">
        <v>10216</v>
      </c>
      <c r="B6638" s="181">
        <v>3652</v>
      </c>
      <c r="C6638" s="180" t="s">
        <v>10219</v>
      </c>
      <c r="D6638" s="180" t="s">
        <v>10217</v>
      </c>
      <c r="E6638" s="180"/>
    </row>
    <row r="6639" spans="1:5" x14ac:dyDescent="0.25">
      <c r="A6639" s="180" t="s">
        <v>10220</v>
      </c>
      <c r="B6639" s="181">
        <v>3653</v>
      </c>
      <c r="C6639" s="180" t="s">
        <v>10221</v>
      </c>
      <c r="D6639" s="180" t="s">
        <v>10222</v>
      </c>
      <c r="E6639" s="180"/>
    </row>
    <row r="6640" spans="1:5" x14ac:dyDescent="0.25">
      <c r="A6640" s="180" t="s">
        <v>10220</v>
      </c>
      <c r="B6640" s="181">
        <v>3653</v>
      </c>
      <c r="C6640" s="180" t="s">
        <v>10222</v>
      </c>
      <c r="D6640" s="180"/>
      <c r="E6640" s="180"/>
    </row>
    <row r="6641" spans="1:5" x14ac:dyDescent="0.25">
      <c r="A6641" s="180" t="s">
        <v>10220</v>
      </c>
      <c r="B6641" s="181">
        <v>3653</v>
      </c>
      <c r="C6641" s="180" t="s">
        <v>10223</v>
      </c>
      <c r="D6641" s="180" t="s">
        <v>10222</v>
      </c>
      <c r="E6641" s="180"/>
    </row>
    <row r="6642" spans="1:5" x14ac:dyDescent="0.25">
      <c r="A6642" s="180" t="s">
        <v>10220</v>
      </c>
      <c r="B6642" s="181">
        <v>3653</v>
      </c>
      <c r="C6642" s="180" t="s">
        <v>10224</v>
      </c>
      <c r="D6642" s="180" t="s">
        <v>10222</v>
      </c>
      <c r="E6642" s="180"/>
    </row>
    <row r="6643" spans="1:5" x14ac:dyDescent="0.25">
      <c r="A6643" s="180" t="s">
        <v>10220</v>
      </c>
      <c r="B6643" s="181">
        <v>3653</v>
      </c>
      <c r="C6643" s="180" t="s">
        <v>10225</v>
      </c>
      <c r="D6643" s="180" t="s">
        <v>10222</v>
      </c>
      <c r="E6643" s="180"/>
    </row>
    <row r="6644" spans="1:5" x14ac:dyDescent="0.25">
      <c r="A6644" s="180" t="s">
        <v>10220</v>
      </c>
      <c r="B6644" s="181">
        <v>3653</v>
      </c>
      <c r="C6644" s="180" t="s">
        <v>10226</v>
      </c>
      <c r="D6644" s="180" t="s">
        <v>10222</v>
      </c>
      <c r="E6644" s="180"/>
    </row>
    <row r="6645" spans="1:5" x14ac:dyDescent="0.25">
      <c r="A6645" s="180" t="s">
        <v>10227</v>
      </c>
      <c r="B6645" s="181">
        <v>3654</v>
      </c>
      <c r="C6645" s="180" t="s">
        <v>10228</v>
      </c>
      <c r="D6645" s="180"/>
      <c r="E6645" s="180"/>
    </row>
    <row r="6646" spans="1:5" x14ac:dyDescent="0.25">
      <c r="A6646" s="180" t="s">
        <v>10227</v>
      </c>
      <c r="B6646" s="181">
        <v>3654</v>
      </c>
      <c r="C6646" s="180" t="s">
        <v>10229</v>
      </c>
      <c r="D6646" s="180" t="s">
        <v>10228</v>
      </c>
      <c r="E6646" s="180"/>
    </row>
    <row r="6647" spans="1:5" x14ac:dyDescent="0.25">
      <c r="A6647" s="180" t="s">
        <v>10230</v>
      </c>
      <c r="B6647" s="181">
        <v>3655</v>
      </c>
      <c r="C6647" s="180" t="s">
        <v>10231</v>
      </c>
      <c r="D6647" s="180"/>
      <c r="E6647" s="180"/>
    </row>
    <row r="6648" spans="1:5" x14ac:dyDescent="0.25">
      <c r="A6648" s="180" t="s">
        <v>10230</v>
      </c>
      <c r="B6648" s="181">
        <v>3655</v>
      </c>
      <c r="C6648" s="180" t="s">
        <v>10232</v>
      </c>
      <c r="D6648" s="180" t="s">
        <v>10231</v>
      </c>
      <c r="E6648" s="180"/>
    </row>
    <row r="6649" spans="1:5" x14ac:dyDescent="0.25">
      <c r="A6649" s="180" t="s">
        <v>10230</v>
      </c>
      <c r="B6649" s="181">
        <v>3655</v>
      </c>
      <c r="C6649" s="180" t="s">
        <v>10233</v>
      </c>
      <c r="D6649" s="180" t="s">
        <v>10231</v>
      </c>
      <c r="E6649" s="180"/>
    </row>
    <row r="6650" spans="1:5" x14ac:dyDescent="0.25">
      <c r="A6650" s="180" t="s">
        <v>10230</v>
      </c>
      <c r="B6650" s="181">
        <v>3655</v>
      </c>
      <c r="C6650" s="180" t="s">
        <v>10234</v>
      </c>
      <c r="D6650" s="180" t="s">
        <v>10231</v>
      </c>
      <c r="E6650" s="180"/>
    </row>
    <row r="6651" spans="1:5" x14ac:dyDescent="0.25">
      <c r="A6651" s="180" t="s">
        <v>10235</v>
      </c>
      <c r="B6651" s="181">
        <v>3656</v>
      </c>
      <c r="C6651" s="180" t="s">
        <v>10236</v>
      </c>
      <c r="D6651" s="180" t="s">
        <v>10237</v>
      </c>
      <c r="E6651" s="180"/>
    </row>
    <row r="6652" spans="1:5" x14ac:dyDescent="0.25">
      <c r="A6652" s="180" t="s">
        <v>10235</v>
      </c>
      <c r="B6652" s="181">
        <v>3656</v>
      </c>
      <c r="C6652" s="180" t="s">
        <v>10238</v>
      </c>
      <c r="D6652" s="180" t="s">
        <v>10237</v>
      </c>
      <c r="E6652" s="180"/>
    </row>
    <row r="6653" spans="1:5" x14ac:dyDescent="0.25">
      <c r="A6653" s="180" t="s">
        <v>10235</v>
      </c>
      <c r="B6653" s="181">
        <v>3656</v>
      </c>
      <c r="C6653" s="180" t="s">
        <v>10237</v>
      </c>
      <c r="D6653" s="180"/>
      <c r="E6653" s="180"/>
    </row>
    <row r="6654" spans="1:5" x14ac:dyDescent="0.25">
      <c r="A6654" s="180" t="s">
        <v>10239</v>
      </c>
      <c r="B6654" s="181">
        <v>3657</v>
      </c>
      <c r="C6654" s="180" t="s">
        <v>10240</v>
      </c>
      <c r="D6654" s="180" t="s">
        <v>10241</v>
      </c>
      <c r="E6654" s="180"/>
    </row>
    <row r="6655" spans="1:5" x14ac:dyDescent="0.25">
      <c r="A6655" s="180" t="s">
        <v>10239</v>
      </c>
      <c r="B6655" s="181">
        <v>3657</v>
      </c>
      <c r="C6655" s="180" t="s">
        <v>10241</v>
      </c>
      <c r="D6655" s="180"/>
      <c r="E6655" s="180"/>
    </row>
    <row r="6656" spans="1:5" x14ac:dyDescent="0.25">
      <c r="A6656" s="180" t="s">
        <v>10239</v>
      </c>
      <c r="B6656" s="181">
        <v>3657</v>
      </c>
      <c r="C6656" s="180" t="s">
        <v>10242</v>
      </c>
      <c r="D6656" s="180" t="s">
        <v>10241</v>
      </c>
      <c r="E6656" s="180"/>
    </row>
    <row r="6657" spans="1:5" x14ac:dyDescent="0.25">
      <c r="A6657" s="180" t="s">
        <v>10239</v>
      </c>
      <c r="B6657" s="181">
        <v>3657</v>
      </c>
      <c r="C6657" s="180" t="s">
        <v>10243</v>
      </c>
      <c r="D6657" s="180" t="s">
        <v>10241</v>
      </c>
      <c r="E6657" s="180"/>
    </row>
    <row r="6658" spans="1:5" x14ac:dyDescent="0.25">
      <c r="A6658" s="180" t="s">
        <v>10244</v>
      </c>
      <c r="B6658" s="181">
        <v>3658</v>
      </c>
      <c r="C6658" s="180" t="s">
        <v>10245</v>
      </c>
      <c r="D6658" s="180"/>
      <c r="E6658" s="180"/>
    </row>
    <row r="6659" spans="1:5" x14ac:dyDescent="0.25">
      <c r="A6659" s="180" t="s">
        <v>10244</v>
      </c>
      <c r="B6659" s="181">
        <v>3658</v>
      </c>
      <c r="C6659" s="180" t="s">
        <v>10246</v>
      </c>
      <c r="D6659" s="180" t="s">
        <v>10245</v>
      </c>
      <c r="E6659" s="180"/>
    </row>
    <row r="6660" spans="1:5" x14ac:dyDescent="0.25">
      <c r="A6660" s="180" t="s">
        <v>10244</v>
      </c>
      <c r="B6660" s="181">
        <v>3658</v>
      </c>
      <c r="C6660" s="180" t="s">
        <v>10247</v>
      </c>
      <c r="D6660" s="180" t="s">
        <v>10245</v>
      </c>
      <c r="E6660" s="180"/>
    </row>
    <row r="6661" spans="1:5" x14ac:dyDescent="0.25">
      <c r="A6661" s="180" t="s">
        <v>10244</v>
      </c>
      <c r="B6661" s="181">
        <v>3658</v>
      </c>
      <c r="C6661" s="180" t="s">
        <v>10248</v>
      </c>
      <c r="D6661" s="180" t="s">
        <v>10245</v>
      </c>
      <c r="E6661" s="180"/>
    </row>
    <row r="6662" spans="1:5" x14ac:dyDescent="0.25">
      <c r="A6662" s="180" t="s">
        <v>10249</v>
      </c>
      <c r="B6662" s="181">
        <v>3659</v>
      </c>
      <c r="C6662" s="180" t="s">
        <v>10250</v>
      </c>
      <c r="D6662" s="180" t="s">
        <v>10251</v>
      </c>
      <c r="E6662" s="180"/>
    </row>
    <row r="6663" spans="1:5" x14ac:dyDescent="0.25">
      <c r="A6663" s="180" t="s">
        <v>10249</v>
      </c>
      <c r="B6663" s="181">
        <v>3659</v>
      </c>
      <c r="C6663" s="180" t="s">
        <v>10252</v>
      </c>
      <c r="D6663" s="180" t="s">
        <v>10251</v>
      </c>
      <c r="E6663" s="180"/>
    </row>
    <row r="6664" spans="1:5" x14ac:dyDescent="0.25">
      <c r="A6664" s="180" t="s">
        <v>10249</v>
      </c>
      <c r="B6664" s="181">
        <v>3659</v>
      </c>
      <c r="C6664" s="180" t="s">
        <v>10253</v>
      </c>
      <c r="D6664" s="180" t="s">
        <v>10251</v>
      </c>
      <c r="E6664" s="180"/>
    </row>
    <row r="6665" spans="1:5" x14ac:dyDescent="0.25">
      <c r="A6665" s="180" t="s">
        <v>10249</v>
      </c>
      <c r="B6665" s="181">
        <v>3659</v>
      </c>
      <c r="C6665" s="180" t="s">
        <v>10254</v>
      </c>
      <c r="D6665" s="180" t="s">
        <v>10251</v>
      </c>
      <c r="E6665" s="180"/>
    </row>
    <row r="6666" spans="1:5" x14ac:dyDescent="0.25">
      <c r="A6666" s="180" t="s">
        <v>10249</v>
      </c>
      <c r="B6666" s="181">
        <v>3659</v>
      </c>
      <c r="C6666" s="180" t="s">
        <v>10251</v>
      </c>
      <c r="D6666" s="180"/>
      <c r="E6666" s="180"/>
    </row>
    <row r="6667" spans="1:5" x14ac:dyDescent="0.25">
      <c r="A6667" s="180" t="s">
        <v>10255</v>
      </c>
      <c r="B6667" s="181">
        <v>3660</v>
      </c>
      <c r="C6667" s="180" t="s">
        <v>10256</v>
      </c>
      <c r="D6667" s="180"/>
      <c r="E6667" s="180"/>
    </row>
    <row r="6668" spans="1:5" x14ac:dyDescent="0.25">
      <c r="A6668" s="180" t="s">
        <v>10257</v>
      </c>
      <c r="B6668" s="181">
        <v>3661</v>
      </c>
      <c r="C6668" s="180" t="s">
        <v>10258</v>
      </c>
      <c r="D6668" s="180" t="s">
        <v>10259</v>
      </c>
      <c r="E6668" s="180"/>
    </row>
    <row r="6669" spans="1:5" x14ac:dyDescent="0.25">
      <c r="A6669" s="180" t="s">
        <v>10257</v>
      </c>
      <c r="B6669" s="181">
        <v>3661</v>
      </c>
      <c r="C6669" s="180" t="s">
        <v>10259</v>
      </c>
      <c r="D6669" s="180"/>
      <c r="E6669" s="180"/>
    </row>
    <row r="6670" spans="1:5" x14ac:dyDescent="0.25">
      <c r="A6670" s="180" t="s">
        <v>10257</v>
      </c>
      <c r="B6670" s="181">
        <v>3661</v>
      </c>
      <c r="C6670" s="180" t="s">
        <v>10260</v>
      </c>
      <c r="D6670" s="180" t="s">
        <v>10259</v>
      </c>
      <c r="E6670" s="180"/>
    </row>
    <row r="6671" spans="1:5" x14ac:dyDescent="0.25">
      <c r="A6671" s="180" t="s">
        <v>10261</v>
      </c>
      <c r="B6671" s="181">
        <v>3662</v>
      </c>
      <c r="C6671" s="180" t="s">
        <v>10262</v>
      </c>
      <c r="D6671" s="180"/>
      <c r="E6671" s="180"/>
    </row>
    <row r="6672" spans="1:5" x14ac:dyDescent="0.25">
      <c r="A6672" s="180" t="s">
        <v>10261</v>
      </c>
      <c r="B6672" s="181">
        <v>3662</v>
      </c>
      <c r="C6672" s="180" t="s">
        <v>10263</v>
      </c>
      <c r="D6672" s="180" t="s">
        <v>10262</v>
      </c>
      <c r="E6672" s="180"/>
    </row>
    <row r="6673" spans="1:5" x14ac:dyDescent="0.25">
      <c r="A6673" s="180" t="s">
        <v>10261</v>
      </c>
      <c r="B6673" s="181">
        <v>3662</v>
      </c>
      <c r="C6673" s="180" t="s">
        <v>10264</v>
      </c>
      <c r="D6673" s="180" t="s">
        <v>10262</v>
      </c>
      <c r="E6673" s="180"/>
    </row>
    <row r="6674" spans="1:5" x14ac:dyDescent="0.25">
      <c r="A6674" s="180" t="s">
        <v>10261</v>
      </c>
      <c r="B6674" s="181">
        <v>3662</v>
      </c>
      <c r="C6674" s="180" t="s">
        <v>10265</v>
      </c>
      <c r="D6674" s="180" t="s">
        <v>10262</v>
      </c>
      <c r="E6674" s="180"/>
    </row>
    <row r="6675" spans="1:5" x14ac:dyDescent="0.25">
      <c r="A6675" s="180" t="s">
        <v>10266</v>
      </c>
      <c r="B6675" s="181">
        <v>3663</v>
      </c>
      <c r="C6675" s="180" t="s">
        <v>10267</v>
      </c>
      <c r="D6675" s="180"/>
      <c r="E6675" s="180"/>
    </row>
    <row r="6676" spans="1:5" x14ac:dyDescent="0.25">
      <c r="A6676" s="180" t="s">
        <v>10266</v>
      </c>
      <c r="B6676" s="181">
        <v>3663</v>
      </c>
      <c r="C6676" s="180" t="s">
        <v>10268</v>
      </c>
      <c r="D6676" s="180" t="s">
        <v>10267</v>
      </c>
      <c r="E6676" s="180"/>
    </row>
    <row r="6677" spans="1:5" x14ac:dyDescent="0.25">
      <c r="A6677" s="180" t="s">
        <v>10266</v>
      </c>
      <c r="B6677" s="181">
        <v>3663</v>
      </c>
      <c r="C6677" s="180" t="s">
        <v>10269</v>
      </c>
      <c r="D6677" s="180" t="s">
        <v>10267</v>
      </c>
      <c r="E6677" s="180"/>
    </row>
    <row r="6678" spans="1:5" x14ac:dyDescent="0.25">
      <c r="A6678" s="180" t="s">
        <v>10270</v>
      </c>
      <c r="B6678" s="181">
        <v>3664</v>
      </c>
      <c r="C6678" s="180" t="s">
        <v>10271</v>
      </c>
      <c r="D6678" s="180"/>
      <c r="E6678" s="180"/>
    </row>
    <row r="6679" spans="1:5" x14ac:dyDescent="0.25">
      <c r="A6679" s="180" t="s">
        <v>10270</v>
      </c>
      <c r="B6679" s="181">
        <v>3664</v>
      </c>
      <c r="C6679" s="180" t="s">
        <v>10272</v>
      </c>
      <c r="D6679" s="180" t="s">
        <v>10271</v>
      </c>
      <c r="E6679" s="180"/>
    </row>
    <row r="6680" spans="1:5" x14ac:dyDescent="0.25">
      <c r="A6680" s="180" t="s">
        <v>10270</v>
      </c>
      <c r="B6680" s="181">
        <v>3664</v>
      </c>
      <c r="C6680" s="180" t="s">
        <v>10273</v>
      </c>
      <c r="D6680" s="180" t="s">
        <v>10271</v>
      </c>
      <c r="E6680" s="180"/>
    </row>
    <row r="6681" spans="1:5" x14ac:dyDescent="0.25">
      <c r="A6681" s="180" t="s">
        <v>10274</v>
      </c>
      <c r="B6681" s="181">
        <v>3665</v>
      </c>
      <c r="C6681" s="180" t="s">
        <v>10275</v>
      </c>
      <c r="D6681" s="180"/>
      <c r="E6681" s="180"/>
    </row>
    <row r="6682" spans="1:5" x14ac:dyDescent="0.25">
      <c r="A6682" s="180" t="s">
        <v>10274</v>
      </c>
      <c r="B6682" s="181">
        <v>3665</v>
      </c>
      <c r="C6682" s="180" t="s">
        <v>10276</v>
      </c>
      <c r="D6682" s="180" t="s">
        <v>10275</v>
      </c>
      <c r="E6682" s="180"/>
    </row>
    <row r="6683" spans="1:5" x14ac:dyDescent="0.25">
      <c r="A6683" s="180" t="s">
        <v>10274</v>
      </c>
      <c r="B6683" s="181">
        <v>3665</v>
      </c>
      <c r="C6683" s="180" t="s">
        <v>10277</v>
      </c>
      <c r="D6683" s="180" t="s">
        <v>10275</v>
      </c>
      <c r="E6683" s="180"/>
    </row>
    <row r="6684" spans="1:5" x14ac:dyDescent="0.25">
      <c r="A6684" s="180" t="s">
        <v>10278</v>
      </c>
      <c r="B6684" s="181">
        <v>3666</v>
      </c>
      <c r="C6684" s="180" t="s">
        <v>10279</v>
      </c>
      <c r="D6684" s="180" t="s">
        <v>10280</v>
      </c>
      <c r="E6684" s="180"/>
    </row>
    <row r="6685" spans="1:5" x14ac:dyDescent="0.25">
      <c r="A6685" s="180" t="s">
        <v>10278</v>
      </c>
      <c r="B6685" s="181">
        <v>3666</v>
      </c>
      <c r="C6685" s="180" t="s">
        <v>10281</v>
      </c>
      <c r="D6685" s="180" t="s">
        <v>10280</v>
      </c>
      <c r="E6685" s="180"/>
    </row>
    <row r="6686" spans="1:5" x14ac:dyDescent="0.25">
      <c r="A6686" s="180" t="s">
        <v>10278</v>
      </c>
      <c r="B6686" s="181">
        <v>3666</v>
      </c>
      <c r="C6686" s="180" t="s">
        <v>10280</v>
      </c>
      <c r="D6686" s="180"/>
      <c r="E6686" s="180"/>
    </row>
    <row r="6687" spans="1:5" x14ac:dyDescent="0.25">
      <c r="A6687" s="180" t="s">
        <v>10278</v>
      </c>
      <c r="B6687" s="181">
        <v>3666</v>
      </c>
      <c r="C6687" s="180" t="s">
        <v>10282</v>
      </c>
      <c r="D6687" s="180" t="s">
        <v>10280</v>
      </c>
      <c r="E6687" s="180"/>
    </row>
    <row r="6688" spans="1:5" x14ac:dyDescent="0.25">
      <c r="A6688" s="180" t="s">
        <v>10283</v>
      </c>
      <c r="B6688" s="181">
        <v>3667</v>
      </c>
      <c r="C6688" s="180" t="s">
        <v>10284</v>
      </c>
      <c r="D6688" s="180" t="s">
        <v>10285</v>
      </c>
      <c r="E6688" s="180"/>
    </row>
    <row r="6689" spans="1:5" x14ac:dyDescent="0.25">
      <c r="A6689" s="180" t="s">
        <v>10283</v>
      </c>
      <c r="B6689" s="181">
        <v>3667</v>
      </c>
      <c r="C6689" s="180" t="s">
        <v>10285</v>
      </c>
      <c r="D6689" s="180"/>
      <c r="E6689" s="180"/>
    </row>
    <row r="6690" spans="1:5" x14ac:dyDescent="0.25">
      <c r="A6690" s="180" t="s">
        <v>10283</v>
      </c>
      <c r="B6690" s="181">
        <v>3667</v>
      </c>
      <c r="C6690" s="180" t="s">
        <v>10286</v>
      </c>
      <c r="D6690" s="180" t="s">
        <v>10285</v>
      </c>
      <c r="E6690" s="180"/>
    </row>
    <row r="6691" spans="1:5" x14ac:dyDescent="0.25">
      <c r="A6691" s="180" t="s">
        <v>10283</v>
      </c>
      <c r="B6691" s="181">
        <v>3667</v>
      </c>
      <c r="C6691" s="180" t="s">
        <v>10287</v>
      </c>
      <c r="D6691" s="180" t="s">
        <v>10285</v>
      </c>
      <c r="E6691" s="180"/>
    </row>
    <row r="6692" spans="1:5" x14ac:dyDescent="0.25">
      <c r="A6692" s="180" t="s">
        <v>10288</v>
      </c>
      <c r="B6692" s="181">
        <v>3668</v>
      </c>
      <c r="C6692" s="180" t="s">
        <v>10289</v>
      </c>
      <c r="D6692" s="180"/>
      <c r="E6692" s="180"/>
    </row>
    <row r="6693" spans="1:5" x14ac:dyDescent="0.25">
      <c r="A6693" s="180" t="s">
        <v>10288</v>
      </c>
      <c r="B6693" s="181">
        <v>3668</v>
      </c>
      <c r="C6693" s="180" t="s">
        <v>10290</v>
      </c>
      <c r="D6693" s="180" t="s">
        <v>10289</v>
      </c>
      <c r="E6693" s="180"/>
    </row>
    <row r="6694" spans="1:5" x14ac:dyDescent="0.25">
      <c r="A6694" s="180" t="s">
        <v>10288</v>
      </c>
      <c r="B6694" s="181">
        <v>3668</v>
      </c>
      <c r="C6694" s="180" t="s">
        <v>10291</v>
      </c>
      <c r="D6694" s="180" t="s">
        <v>10289</v>
      </c>
      <c r="E6694" s="180"/>
    </row>
    <row r="6695" spans="1:5" x14ac:dyDescent="0.25">
      <c r="A6695" s="180" t="s">
        <v>10292</v>
      </c>
      <c r="B6695" s="181">
        <v>3669</v>
      </c>
      <c r="C6695" s="180" t="s">
        <v>10293</v>
      </c>
      <c r="D6695" s="180"/>
      <c r="E6695" s="180"/>
    </row>
    <row r="6696" spans="1:5" x14ac:dyDescent="0.25">
      <c r="A6696" s="180" t="s">
        <v>10292</v>
      </c>
      <c r="B6696" s="181">
        <v>3669</v>
      </c>
      <c r="C6696" s="180" t="s">
        <v>10294</v>
      </c>
      <c r="D6696" s="180" t="s">
        <v>10293</v>
      </c>
      <c r="E6696" s="180"/>
    </row>
    <row r="6697" spans="1:5" x14ac:dyDescent="0.25">
      <c r="A6697" s="180" t="s">
        <v>10295</v>
      </c>
      <c r="B6697" s="181">
        <v>3670</v>
      </c>
      <c r="C6697" s="180" t="s">
        <v>10296</v>
      </c>
      <c r="D6697" s="180" t="s">
        <v>10297</v>
      </c>
      <c r="E6697" s="180"/>
    </row>
    <row r="6698" spans="1:5" x14ac:dyDescent="0.25">
      <c r="A6698" s="180" t="s">
        <v>10295</v>
      </c>
      <c r="B6698" s="181">
        <v>3670</v>
      </c>
      <c r="C6698" s="180" t="s">
        <v>10298</v>
      </c>
      <c r="D6698" s="180" t="s">
        <v>10297</v>
      </c>
      <c r="E6698" s="180"/>
    </row>
    <row r="6699" spans="1:5" x14ac:dyDescent="0.25">
      <c r="A6699" s="180" t="s">
        <v>10295</v>
      </c>
      <c r="B6699" s="181">
        <v>3670</v>
      </c>
      <c r="C6699" s="180" t="s">
        <v>10297</v>
      </c>
      <c r="D6699" s="180"/>
      <c r="E6699" s="180"/>
    </row>
    <row r="6700" spans="1:5" x14ac:dyDescent="0.25">
      <c r="A6700" s="180" t="s">
        <v>10299</v>
      </c>
      <c r="B6700" s="181">
        <v>3671</v>
      </c>
      <c r="C6700" s="180" t="s">
        <v>10300</v>
      </c>
      <c r="D6700" s="180"/>
      <c r="E6700" s="180"/>
    </row>
    <row r="6701" spans="1:5" x14ac:dyDescent="0.25">
      <c r="A6701" s="180" t="s">
        <v>10299</v>
      </c>
      <c r="B6701" s="181">
        <v>3671</v>
      </c>
      <c r="C6701" s="180" t="s">
        <v>10301</v>
      </c>
      <c r="D6701" s="180" t="s">
        <v>10300</v>
      </c>
      <c r="E6701" s="180"/>
    </row>
    <row r="6702" spans="1:5" x14ac:dyDescent="0.25">
      <c r="A6702" s="180" t="s">
        <v>10299</v>
      </c>
      <c r="B6702" s="181">
        <v>3671</v>
      </c>
      <c r="C6702" s="180" t="s">
        <v>10302</v>
      </c>
      <c r="D6702" s="180" t="s">
        <v>10300</v>
      </c>
      <c r="E6702" s="180"/>
    </row>
    <row r="6703" spans="1:5" x14ac:dyDescent="0.25">
      <c r="A6703" s="180" t="s">
        <v>10303</v>
      </c>
      <c r="B6703" s="181">
        <v>3672</v>
      </c>
      <c r="C6703" s="180" t="s">
        <v>10304</v>
      </c>
      <c r="D6703" s="180"/>
      <c r="E6703" s="180"/>
    </row>
    <row r="6704" spans="1:5" x14ac:dyDescent="0.25">
      <c r="A6704" s="180" t="s">
        <v>10303</v>
      </c>
      <c r="B6704" s="181">
        <v>3672</v>
      </c>
      <c r="C6704" s="180" t="s">
        <v>10305</v>
      </c>
      <c r="D6704" s="180" t="s">
        <v>10304</v>
      </c>
      <c r="E6704" s="180"/>
    </row>
    <row r="6705" spans="1:5" x14ac:dyDescent="0.25">
      <c r="A6705" s="180" t="s">
        <v>10306</v>
      </c>
      <c r="B6705" s="181">
        <v>3673</v>
      </c>
      <c r="C6705" s="180" t="s">
        <v>10307</v>
      </c>
      <c r="D6705" s="180"/>
      <c r="E6705" s="180"/>
    </row>
    <row r="6706" spans="1:5" x14ac:dyDescent="0.25">
      <c r="A6706" s="180" t="s">
        <v>10306</v>
      </c>
      <c r="B6706" s="181">
        <v>3673</v>
      </c>
      <c r="C6706" s="180" t="s">
        <v>10308</v>
      </c>
      <c r="D6706" s="180" t="s">
        <v>10307</v>
      </c>
      <c r="E6706" s="180"/>
    </row>
    <row r="6707" spans="1:5" x14ac:dyDescent="0.25">
      <c r="A6707" s="180" t="s">
        <v>10306</v>
      </c>
      <c r="B6707" s="181">
        <v>3673</v>
      </c>
      <c r="C6707" s="180" t="s">
        <v>10309</v>
      </c>
      <c r="D6707" s="180" t="s">
        <v>10307</v>
      </c>
      <c r="E6707" s="180"/>
    </row>
    <row r="6708" spans="1:5" x14ac:dyDescent="0.25">
      <c r="A6708" s="180" t="s">
        <v>10310</v>
      </c>
      <c r="B6708" s="181">
        <v>3674</v>
      </c>
      <c r="C6708" s="180" t="s">
        <v>10311</v>
      </c>
      <c r="D6708" s="180"/>
      <c r="E6708" s="180"/>
    </row>
    <row r="6709" spans="1:5" x14ac:dyDescent="0.25">
      <c r="A6709" s="180" t="s">
        <v>10310</v>
      </c>
      <c r="B6709" s="181">
        <v>3674</v>
      </c>
      <c r="C6709" s="180" t="s">
        <v>10312</v>
      </c>
      <c r="D6709" s="180" t="s">
        <v>10311</v>
      </c>
      <c r="E6709" s="180"/>
    </row>
    <row r="6710" spans="1:5" x14ac:dyDescent="0.25">
      <c r="A6710" s="180" t="s">
        <v>10310</v>
      </c>
      <c r="B6710" s="181">
        <v>3674</v>
      </c>
      <c r="C6710" s="180" t="s">
        <v>10313</v>
      </c>
      <c r="D6710" s="180" t="s">
        <v>10311</v>
      </c>
      <c r="E6710" s="180"/>
    </row>
    <row r="6711" spans="1:5" x14ac:dyDescent="0.25">
      <c r="A6711" s="180" t="s">
        <v>10314</v>
      </c>
      <c r="B6711" s="181">
        <v>3675</v>
      </c>
      <c r="C6711" s="180" t="s">
        <v>10315</v>
      </c>
      <c r="D6711" s="180" t="s">
        <v>10316</v>
      </c>
      <c r="E6711" s="180"/>
    </row>
    <row r="6712" spans="1:5" x14ac:dyDescent="0.25">
      <c r="A6712" s="180" t="s">
        <v>10314</v>
      </c>
      <c r="B6712" s="181">
        <v>3675</v>
      </c>
      <c r="C6712" s="180" t="s">
        <v>10316</v>
      </c>
      <c r="D6712" s="180"/>
      <c r="E6712" s="180"/>
    </row>
    <row r="6713" spans="1:5" x14ac:dyDescent="0.25">
      <c r="A6713" s="180" t="s">
        <v>10314</v>
      </c>
      <c r="B6713" s="181">
        <v>3675</v>
      </c>
      <c r="C6713" s="180" t="s">
        <v>10317</v>
      </c>
      <c r="D6713" s="180" t="s">
        <v>10316</v>
      </c>
      <c r="E6713" s="180"/>
    </row>
    <row r="6714" spans="1:5" x14ac:dyDescent="0.25">
      <c r="A6714" s="180" t="s">
        <v>10318</v>
      </c>
      <c r="B6714" s="181">
        <v>3676</v>
      </c>
      <c r="C6714" s="180" t="s">
        <v>10319</v>
      </c>
      <c r="D6714" s="180" t="s">
        <v>10320</v>
      </c>
      <c r="E6714" s="180"/>
    </row>
    <row r="6715" spans="1:5" x14ac:dyDescent="0.25">
      <c r="A6715" s="180" t="s">
        <v>10318</v>
      </c>
      <c r="B6715" s="181">
        <v>3676</v>
      </c>
      <c r="C6715" s="180" t="s">
        <v>10321</v>
      </c>
      <c r="D6715" s="180" t="s">
        <v>10320</v>
      </c>
      <c r="E6715" s="180"/>
    </row>
    <row r="6716" spans="1:5" x14ac:dyDescent="0.25">
      <c r="A6716" s="180" t="s">
        <v>10318</v>
      </c>
      <c r="B6716" s="181">
        <v>3676</v>
      </c>
      <c r="C6716" s="180" t="s">
        <v>10322</v>
      </c>
      <c r="D6716" s="180" t="s">
        <v>10320</v>
      </c>
      <c r="E6716" s="180"/>
    </row>
    <row r="6717" spans="1:5" x14ac:dyDescent="0.25">
      <c r="A6717" s="180" t="s">
        <v>10318</v>
      </c>
      <c r="B6717" s="181">
        <v>3676</v>
      </c>
      <c r="C6717" s="180" t="s">
        <v>10320</v>
      </c>
      <c r="D6717" s="180"/>
      <c r="E6717" s="180"/>
    </row>
    <row r="6718" spans="1:5" x14ac:dyDescent="0.25">
      <c r="A6718" s="180" t="s">
        <v>10318</v>
      </c>
      <c r="B6718" s="181">
        <v>3676</v>
      </c>
      <c r="C6718" s="180" t="s">
        <v>10323</v>
      </c>
      <c r="D6718" s="180" t="s">
        <v>10320</v>
      </c>
      <c r="E6718" s="180"/>
    </row>
    <row r="6719" spans="1:5" x14ac:dyDescent="0.25">
      <c r="A6719" s="180" t="s">
        <v>10318</v>
      </c>
      <c r="B6719" s="181">
        <v>3676</v>
      </c>
      <c r="C6719" s="180" t="s">
        <v>10324</v>
      </c>
      <c r="D6719" s="180" t="s">
        <v>10320</v>
      </c>
      <c r="E6719" s="180"/>
    </row>
    <row r="6720" spans="1:5" x14ac:dyDescent="0.25">
      <c r="A6720" s="180" t="s">
        <v>10318</v>
      </c>
      <c r="B6720" s="181">
        <v>3676</v>
      </c>
      <c r="C6720" s="180" t="s">
        <v>10325</v>
      </c>
      <c r="D6720" s="180" t="s">
        <v>10320</v>
      </c>
      <c r="E6720" s="180"/>
    </row>
    <row r="6721" spans="1:5" x14ac:dyDescent="0.25">
      <c r="A6721" s="180" t="s">
        <v>10326</v>
      </c>
      <c r="B6721" s="181">
        <v>3677</v>
      </c>
      <c r="C6721" s="180" t="s">
        <v>10327</v>
      </c>
      <c r="D6721" s="180"/>
      <c r="E6721" s="180"/>
    </row>
    <row r="6722" spans="1:5" x14ac:dyDescent="0.25">
      <c r="A6722" s="180" t="s">
        <v>10326</v>
      </c>
      <c r="B6722" s="181">
        <v>3677</v>
      </c>
      <c r="C6722" s="180" t="s">
        <v>10328</v>
      </c>
      <c r="D6722" s="180" t="s">
        <v>10327</v>
      </c>
      <c r="E6722" s="180"/>
    </row>
    <row r="6723" spans="1:5" x14ac:dyDescent="0.25">
      <c r="A6723" s="180" t="s">
        <v>10326</v>
      </c>
      <c r="B6723" s="181">
        <v>3677</v>
      </c>
      <c r="C6723" s="180" t="s">
        <v>10329</v>
      </c>
      <c r="D6723" s="180" t="s">
        <v>10327</v>
      </c>
      <c r="E6723" s="180"/>
    </row>
    <row r="6724" spans="1:5" x14ac:dyDescent="0.25">
      <c r="A6724" s="180" t="s">
        <v>10330</v>
      </c>
      <c r="B6724" s="181">
        <v>3678</v>
      </c>
      <c r="C6724" s="180" t="s">
        <v>10331</v>
      </c>
      <c r="D6724" s="180"/>
      <c r="E6724" s="180"/>
    </row>
    <row r="6725" spans="1:5" x14ac:dyDescent="0.25">
      <c r="A6725" s="180" t="s">
        <v>10330</v>
      </c>
      <c r="B6725" s="181">
        <v>3678</v>
      </c>
      <c r="C6725" s="180" t="s">
        <v>10332</v>
      </c>
      <c r="D6725" s="180" t="s">
        <v>10331</v>
      </c>
      <c r="E6725" s="180"/>
    </row>
    <row r="6726" spans="1:5" x14ac:dyDescent="0.25">
      <c r="A6726" s="180" t="s">
        <v>10333</v>
      </c>
      <c r="B6726" s="181">
        <v>3679</v>
      </c>
      <c r="C6726" s="180" t="s">
        <v>10334</v>
      </c>
      <c r="D6726" s="180"/>
      <c r="E6726" s="180"/>
    </row>
    <row r="6727" spans="1:5" x14ac:dyDescent="0.25">
      <c r="A6727" s="180" t="s">
        <v>10333</v>
      </c>
      <c r="B6727" s="181">
        <v>3679</v>
      </c>
      <c r="C6727" s="180" t="s">
        <v>10335</v>
      </c>
      <c r="D6727" s="180" t="s">
        <v>10334</v>
      </c>
      <c r="E6727" s="180"/>
    </row>
    <row r="6728" spans="1:5" x14ac:dyDescent="0.25">
      <c r="A6728" s="180" t="s">
        <v>10333</v>
      </c>
      <c r="B6728" s="181">
        <v>3679</v>
      </c>
      <c r="C6728" s="180" t="s">
        <v>10336</v>
      </c>
      <c r="D6728" s="180" t="s">
        <v>10334</v>
      </c>
      <c r="E6728" s="180"/>
    </row>
    <row r="6729" spans="1:5" x14ac:dyDescent="0.25">
      <c r="A6729" s="180" t="s">
        <v>10337</v>
      </c>
      <c r="B6729" s="181">
        <v>3680</v>
      </c>
      <c r="C6729" s="180" t="s">
        <v>10338</v>
      </c>
      <c r="D6729" s="180"/>
      <c r="E6729" s="180"/>
    </row>
    <row r="6730" spans="1:5" x14ac:dyDescent="0.25">
      <c r="A6730" s="180" t="s">
        <v>10337</v>
      </c>
      <c r="B6730" s="181">
        <v>3680</v>
      </c>
      <c r="C6730" s="180" t="s">
        <v>10339</v>
      </c>
      <c r="D6730" s="180" t="s">
        <v>10338</v>
      </c>
      <c r="E6730" s="180"/>
    </row>
    <row r="6731" spans="1:5" x14ac:dyDescent="0.25">
      <c r="A6731" s="180" t="s">
        <v>10340</v>
      </c>
      <c r="B6731" s="181">
        <v>3681</v>
      </c>
      <c r="C6731" s="180" t="s">
        <v>10341</v>
      </c>
      <c r="D6731" s="180" t="s">
        <v>10342</v>
      </c>
      <c r="E6731" s="180"/>
    </row>
    <row r="6732" spans="1:5" x14ac:dyDescent="0.25">
      <c r="A6732" s="180" t="s">
        <v>10340</v>
      </c>
      <c r="B6732" s="181">
        <v>3681</v>
      </c>
      <c r="C6732" s="180" t="s">
        <v>10342</v>
      </c>
      <c r="D6732" s="180"/>
      <c r="E6732" s="180"/>
    </row>
    <row r="6733" spans="1:5" x14ac:dyDescent="0.25">
      <c r="A6733" s="180" t="s">
        <v>10343</v>
      </c>
      <c r="B6733" s="181">
        <v>3682</v>
      </c>
      <c r="C6733" s="180" t="s">
        <v>10344</v>
      </c>
      <c r="D6733" s="180" t="s">
        <v>10345</v>
      </c>
      <c r="E6733" s="180"/>
    </row>
    <row r="6734" spans="1:5" x14ac:dyDescent="0.25">
      <c r="A6734" s="180" t="s">
        <v>10343</v>
      </c>
      <c r="B6734" s="181">
        <v>3682</v>
      </c>
      <c r="C6734" s="180" t="s">
        <v>10345</v>
      </c>
      <c r="D6734" s="180"/>
      <c r="E6734" s="180"/>
    </row>
    <row r="6735" spans="1:5" x14ac:dyDescent="0.25">
      <c r="A6735" s="180" t="s">
        <v>10343</v>
      </c>
      <c r="B6735" s="181">
        <v>3682</v>
      </c>
      <c r="C6735" s="180" t="s">
        <v>10346</v>
      </c>
      <c r="D6735" s="180" t="s">
        <v>10345</v>
      </c>
      <c r="E6735" s="180"/>
    </row>
    <row r="6736" spans="1:5" x14ac:dyDescent="0.25">
      <c r="A6736" s="180" t="s">
        <v>10347</v>
      </c>
      <c r="B6736" s="181">
        <v>3683</v>
      </c>
      <c r="C6736" s="180" t="s">
        <v>10348</v>
      </c>
      <c r="D6736" s="180" t="s">
        <v>10349</v>
      </c>
      <c r="E6736" s="180"/>
    </row>
    <row r="6737" spans="1:5" x14ac:dyDescent="0.25">
      <c r="A6737" s="180" t="s">
        <v>10347</v>
      </c>
      <c r="B6737" s="181">
        <v>3683</v>
      </c>
      <c r="C6737" s="180" t="s">
        <v>10350</v>
      </c>
      <c r="D6737" s="180" t="s">
        <v>10349</v>
      </c>
      <c r="E6737" s="180"/>
    </row>
    <row r="6738" spans="1:5" x14ac:dyDescent="0.25">
      <c r="A6738" s="180" t="s">
        <v>10347</v>
      </c>
      <c r="B6738" s="181">
        <v>3683</v>
      </c>
      <c r="C6738" s="180" t="s">
        <v>10349</v>
      </c>
      <c r="D6738" s="180"/>
      <c r="E6738" s="180"/>
    </row>
    <row r="6739" spans="1:5" x14ac:dyDescent="0.25">
      <c r="A6739" s="180" t="s">
        <v>10347</v>
      </c>
      <c r="B6739" s="181">
        <v>3683</v>
      </c>
      <c r="C6739" s="180" t="s">
        <v>10351</v>
      </c>
      <c r="D6739" s="180" t="s">
        <v>10349</v>
      </c>
      <c r="E6739" s="180"/>
    </row>
    <row r="6740" spans="1:5" x14ac:dyDescent="0.25">
      <c r="A6740" s="180" t="s">
        <v>10352</v>
      </c>
      <c r="B6740" s="181">
        <v>3684</v>
      </c>
      <c r="C6740" s="180" t="s">
        <v>10353</v>
      </c>
      <c r="D6740" s="180" t="s">
        <v>10354</v>
      </c>
      <c r="E6740" s="180"/>
    </row>
    <row r="6741" spans="1:5" x14ac:dyDescent="0.25">
      <c r="A6741" s="180" t="s">
        <v>10352</v>
      </c>
      <c r="B6741" s="181">
        <v>3684</v>
      </c>
      <c r="C6741" s="180" t="s">
        <v>10355</v>
      </c>
      <c r="D6741" s="180" t="s">
        <v>10354</v>
      </c>
      <c r="E6741" s="180"/>
    </row>
    <row r="6742" spans="1:5" x14ac:dyDescent="0.25">
      <c r="A6742" s="180" t="s">
        <v>10352</v>
      </c>
      <c r="B6742" s="181">
        <v>3684</v>
      </c>
      <c r="C6742" s="180" t="s">
        <v>10354</v>
      </c>
      <c r="D6742" s="180"/>
      <c r="E6742" s="180"/>
    </row>
    <row r="6743" spans="1:5" x14ac:dyDescent="0.25">
      <c r="A6743" s="180" t="s">
        <v>10356</v>
      </c>
      <c r="B6743" s="181">
        <v>3685</v>
      </c>
      <c r="C6743" s="180" t="s">
        <v>10357</v>
      </c>
      <c r="D6743" s="180" t="s">
        <v>10358</v>
      </c>
      <c r="E6743" s="180"/>
    </row>
    <row r="6744" spans="1:5" x14ac:dyDescent="0.25">
      <c r="A6744" s="180" t="s">
        <v>10356</v>
      </c>
      <c r="B6744" s="181">
        <v>3685</v>
      </c>
      <c r="C6744" s="180" t="s">
        <v>10358</v>
      </c>
      <c r="D6744" s="180"/>
      <c r="E6744" s="180"/>
    </row>
    <row r="6745" spans="1:5" x14ac:dyDescent="0.25">
      <c r="A6745" s="180" t="s">
        <v>10359</v>
      </c>
      <c r="B6745" s="181">
        <v>3686</v>
      </c>
      <c r="C6745" s="180" t="s">
        <v>10360</v>
      </c>
      <c r="D6745" s="180" t="s">
        <v>10361</v>
      </c>
      <c r="E6745" s="180"/>
    </row>
    <row r="6746" spans="1:5" x14ac:dyDescent="0.25">
      <c r="A6746" s="180" t="s">
        <v>10359</v>
      </c>
      <c r="B6746" s="181">
        <v>3686</v>
      </c>
      <c r="C6746" s="180" t="s">
        <v>10361</v>
      </c>
      <c r="D6746" s="180"/>
      <c r="E6746" s="180"/>
    </row>
    <row r="6747" spans="1:5" x14ac:dyDescent="0.25">
      <c r="A6747" s="180" t="s">
        <v>10362</v>
      </c>
      <c r="B6747" s="181">
        <v>3687</v>
      </c>
      <c r="C6747" s="180" t="s">
        <v>10363</v>
      </c>
      <c r="D6747" s="180" t="s">
        <v>10364</v>
      </c>
      <c r="E6747" s="180"/>
    </row>
    <row r="6748" spans="1:5" x14ac:dyDescent="0.25">
      <c r="A6748" s="180" t="s">
        <v>10362</v>
      </c>
      <c r="B6748" s="181">
        <v>3687</v>
      </c>
      <c r="C6748" s="180" t="s">
        <v>10365</v>
      </c>
      <c r="D6748" s="180" t="s">
        <v>10364</v>
      </c>
      <c r="E6748" s="180"/>
    </row>
    <row r="6749" spans="1:5" x14ac:dyDescent="0.25">
      <c r="A6749" s="180" t="s">
        <v>10362</v>
      </c>
      <c r="B6749" s="181">
        <v>3687</v>
      </c>
      <c r="C6749" s="180" t="s">
        <v>10364</v>
      </c>
      <c r="D6749" s="180"/>
      <c r="E6749" s="180"/>
    </row>
    <row r="6750" spans="1:5" x14ac:dyDescent="0.25">
      <c r="A6750" s="180" t="s">
        <v>10362</v>
      </c>
      <c r="B6750" s="181">
        <v>3687</v>
      </c>
      <c r="C6750" s="180" t="s">
        <v>10366</v>
      </c>
      <c r="D6750" s="180" t="s">
        <v>10364</v>
      </c>
      <c r="E6750" s="180"/>
    </row>
    <row r="6751" spans="1:5" x14ac:dyDescent="0.25">
      <c r="A6751" s="180" t="s">
        <v>10362</v>
      </c>
      <c r="B6751" s="181">
        <v>3687</v>
      </c>
      <c r="C6751" s="180" t="s">
        <v>10367</v>
      </c>
      <c r="D6751" s="180" t="s">
        <v>10364</v>
      </c>
      <c r="E6751" s="180"/>
    </row>
    <row r="6752" spans="1:5" x14ac:dyDescent="0.25">
      <c r="A6752" s="180" t="s">
        <v>10362</v>
      </c>
      <c r="B6752" s="181">
        <v>3687</v>
      </c>
      <c r="C6752" s="180" t="s">
        <v>10368</v>
      </c>
      <c r="D6752" s="180" t="s">
        <v>10364</v>
      </c>
      <c r="E6752" s="180"/>
    </row>
    <row r="6753" spans="1:5" x14ac:dyDescent="0.25">
      <c r="A6753" s="180" t="s">
        <v>10369</v>
      </c>
      <c r="B6753" s="181">
        <v>3688</v>
      </c>
      <c r="C6753" s="180" t="s">
        <v>10370</v>
      </c>
      <c r="D6753" s="180" t="s">
        <v>10371</v>
      </c>
      <c r="E6753" s="180"/>
    </row>
    <row r="6754" spans="1:5" x14ac:dyDescent="0.25">
      <c r="A6754" s="180" t="s">
        <v>10369</v>
      </c>
      <c r="B6754" s="181">
        <v>3688</v>
      </c>
      <c r="C6754" s="180" t="s">
        <v>10372</v>
      </c>
      <c r="D6754" s="180" t="s">
        <v>10371</v>
      </c>
      <c r="E6754" s="180"/>
    </row>
    <row r="6755" spans="1:5" x14ac:dyDescent="0.25">
      <c r="A6755" s="180" t="s">
        <v>10369</v>
      </c>
      <c r="B6755" s="181">
        <v>3688</v>
      </c>
      <c r="C6755" s="180" t="s">
        <v>10371</v>
      </c>
      <c r="D6755" s="180"/>
      <c r="E6755" s="180"/>
    </row>
    <row r="6756" spans="1:5" x14ac:dyDescent="0.25">
      <c r="A6756" s="180" t="s">
        <v>10373</v>
      </c>
      <c r="B6756" s="181">
        <v>3689</v>
      </c>
      <c r="C6756" s="180" t="s">
        <v>10374</v>
      </c>
      <c r="D6756" s="180" t="s">
        <v>10375</v>
      </c>
      <c r="E6756" s="180"/>
    </row>
    <row r="6757" spans="1:5" x14ac:dyDescent="0.25">
      <c r="A6757" s="180" t="s">
        <v>10373</v>
      </c>
      <c r="B6757" s="181">
        <v>3689</v>
      </c>
      <c r="C6757" s="180" t="s">
        <v>10376</v>
      </c>
      <c r="D6757" s="180" t="s">
        <v>10375</v>
      </c>
      <c r="E6757" s="180"/>
    </row>
    <row r="6758" spans="1:5" x14ac:dyDescent="0.25">
      <c r="A6758" s="180" t="s">
        <v>10373</v>
      </c>
      <c r="B6758" s="181">
        <v>3689</v>
      </c>
      <c r="C6758" s="180" t="s">
        <v>10375</v>
      </c>
      <c r="D6758" s="180"/>
      <c r="E6758" s="180"/>
    </row>
    <row r="6759" spans="1:5" x14ac:dyDescent="0.25">
      <c r="A6759" s="180" t="s">
        <v>10377</v>
      </c>
      <c r="B6759" s="181">
        <v>3690</v>
      </c>
      <c r="C6759" s="180" t="s">
        <v>10378</v>
      </c>
      <c r="D6759" s="180" t="s">
        <v>10379</v>
      </c>
      <c r="E6759" s="180"/>
    </row>
    <row r="6760" spans="1:5" x14ac:dyDescent="0.25">
      <c r="A6760" s="180" t="s">
        <v>10377</v>
      </c>
      <c r="B6760" s="181">
        <v>3690</v>
      </c>
      <c r="C6760" s="180" t="s">
        <v>10380</v>
      </c>
      <c r="D6760" s="180" t="s">
        <v>10379</v>
      </c>
      <c r="E6760" s="180"/>
    </row>
    <row r="6761" spans="1:5" x14ac:dyDescent="0.25">
      <c r="A6761" s="180" t="s">
        <v>10377</v>
      </c>
      <c r="B6761" s="181">
        <v>3690</v>
      </c>
      <c r="C6761" s="180" t="s">
        <v>10379</v>
      </c>
      <c r="D6761" s="180"/>
      <c r="E6761" s="180"/>
    </row>
    <row r="6762" spans="1:5" x14ac:dyDescent="0.25">
      <c r="A6762" s="180" t="s">
        <v>10377</v>
      </c>
      <c r="B6762" s="181">
        <v>3690</v>
      </c>
      <c r="C6762" s="180" t="s">
        <v>10381</v>
      </c>
      <c r="D6762" s="180" t="s">
        <v>10379</v>
      </c>
      <c r="E6762" s="180"/>
    </row>
    <row r="6763" spans="1:5" x14ac:dyDescent="0.25">
      <c r="A6763" s="180" t="s">
        <v>10382</v>
      </c>
      <c r="B6763" s="181">
        <v>3691</v>
      </c>
      <c r="C6763" s="180" t="s">
        <v>10383</v>
      </c>
      <c r="D6763" s="180" t="s">
        <v>10384</v>
      </c>
      <c r="E6763" s="180"/>
    </row>
    <row r="6764" spans="1:5" x14ac:dyDescent="0.25">
      <c r="A6764" s="180" t="s">
        <v>10382</v>
      </c>
      <c r="B6764" s="181">
        <v>3691</v>
      </c>
      <c r="C6764" s="180" t="s">
        <v>10384</v>
      </c>
      <c r="D6764" s="180"/>
      <c r="E6764" s="180"/>
    </row>
    <row r="6765" spans="1:5" x14ac:dyDescent="0.25">
      <c r="A6765" s="180" t="s">
        <v>10385</v>
      </c>
      <c r="B6765" s="181">
        <v>3692</v>
      </c>
      <c r="C6765" s="180" t="s">
        <v>10386</v>
      </c>
      <c r="D6765" s="180" t="s">
        <v>10387</v>
      </c>
      <c r="E6765" s="180"/>
    </row>
    <row r="6766" spans="1:5" x14ac:dyDescent="0.25">
      <c r="A6766" s="180" t="s">
        <v>10385</v>
      </c>
      <c r="B6766" s="181">
        <v>3692</v>
      </c>
      <c r="C6766" s="180" t="s">
        <v>10388</v>
      </c>
      <c r="D6766" s="180" t="s">
        <v>10387</v>
      </c>
      <c r="E6766" s="180"/>
    </row>
    <row r="6767" spans="1:5" x14ac:dyDescent="0.25">
      <c r="A6767" s="180" t="s">
        <v>10385</v>
      </c>
      <c r="B6767" s="181">
        <v>3692</v>
      </c>
      <c r="C6767" s="180" t="s">
        <v>10387</v>
      </c>
      <c r="D6767" s="180"/>
      <c r="E6767" s="180"/>
    </row>
    <row r="6768" spans="1:5" x14ac:dyDescent="0.25">
      <c r="A6768" s="180" t="s">
        <v>10389</v>
      </c>
      <c r="B6768" s="181">
        <v>3693</v>
      </c>
      <c r="C6768" s="180" t="s">
        <v>10390</v>
      </c>
      <c r="D6768" s="180"/>
      <c r="E6768" s="180"/>
    </row>
    <row r="6769" spans="1:5" x14ac:dyDescent="0.25">
      <c r="A6769" s="180" t="s">
        <v>10391</v>
      </c>
      <c r="B6769" s="181">
        <v>3694</v>
      </c>
      <c r="C6769" s="180" t="s">
        <v>10392</v>
      </c>
      <c r="D6769" s="180" t="s">
        <v>10393</v>
      </c>
      <c r="E6769" s="180"/>
    </row>
    <row r="6770" spans="1:5" x14ac:dyDescent="0.25">
      <c r="A6770" s="180" t="s">
        <v>10391</v>
      </c>
      <c r="B6770" s="181">
        <v>3694</v>
      </c>
      <c r="C6770" s="180" t="s">
        <v>10393</v>
      </c>
      <c r="D6770" s="180"/>
      <c r="E6770" s="180"/>
    </row>
    <row r="6771" spans="1:5" x14ac:dyDescent="0.25">
      <c r="A6771" s="180" t="s">
        <v>10394</v>
      </c>
      <c r="B6771" s="181">
        <v>3695</v>
      </c>
      <c r="C6771" s="180" t="s">
        <v>10395</v>
      </c>
      <c r="D6771" s="180" t="s">
        <v>10396</v>
      </c>
      <c r="E6771" s="180"/>
    </row>
    <row r="6772" spans="1:5" x14ac:dyDescent="0.25">
      <c r="A6772" s="180" t="s">
        <v>10394</v>
      </c>
      <c r="B6772" s="181">
        <v>3695</v>
      </c>
      <c r="C6772" s="180" t="s">
        <v>10397</v>
      </c>
      <c r="D6772" s="180" t="s">
        <v>10396</v>
      </c>
      <c r="E6772" s="180"/>
    </row>
    <row r="6773" spans="1:5" x14ac:dyDescent="0.25">
      <c r="A6773" s="180" t="s">
        <v>10394</v>
      </c>
      <c r="B6773" s="181">
        <v>3695</v>
      </c>
      <c r="C6773" s="180" t="s">
        <v>10396</v>
      </c>
      <c r="D6773" s="180"/>
      <c r="E6773" s="180"/>
    </row>
    <row r="6774" spans="1:5" x14ac:dyDescent="0.25">
      <c r="A6774" s="180" t="s">
        <v>10394</v>
      </c>
      <c r="B6774" s="181">
        <v>3695</v>
      </c>
      <c r="C6774" s="180" t="s">
        <v>10398</v>
      </c>
      <c r="D6774" s="180" t="s">
        <v>10396</v>
      </c>
      <c r="E6774" s="180"/>
    </row>
    <row r="6775" spans="1:5" x14ac:dyDescent="0.25">
      <c r="A6775" s="180" t="s">
        <v>10399</v>
      </c>
      <c r="B6775" s="181">
        <v>3696</v>
      </c>
      <c r="C6775" s="180" t="s">
        <v>10400</v>
      </c>
      <c r="D6775" s="180"/>
      <c r="E6775" s="180"/>
    </row>
    <row r="6776" spans="1:5" x14ac:dyDescent="0.25">
      <c r="A6776" s="180" t="s">
        <v>10399</v>
      </c>
      <c r="B6776" s="181">
        <v>3696</v>
      </c>
      <c r="C6776" s="180" t="s">
        <v>10401</v>
      </c>
      <c r="D6776" s="180" t="s">
        <v>10400</v>
      </c>
      <c r="E6776" s="180"/>
    </row>
    <row r="6777" spans="1:5" x14ac:dyDescent="0.25">
      <c r="A6777" s="180" t="s">
        <v>10399</v>
      </c>
      <c r="B6777" s="181">
        <v>3696</v>
      </c>
      <c r="C6777" s="180" t="s">
        <v>10402</v>
      </c>
      <c r="D6777" s="180" t="s">
        <v>10400</v>
      </c>
      <c r="E6777" s="180"/>
    </row>
    <row r="6778" spans="1:5" x14ac:dyDescent="0.25">
      <c r="A6778" s="180" t="s">
        <v>10399</v>
      </c>
      <c r="B6778" s="181">
        <v>3696</v>
      </c>
      <c r="C6778" s="180" t="s">
        <v>10403</v>
      </c>
      <c r="D6778" s="180" t="s">
        <v>10400</v>
      </c>
      <c r="E6778" s="180"/>
    </row>
    <row r="6779" spans="1:5" x14ac:dyDescent="0.25">
      <c r="A6779" s="180" t="s">
        <v>10404</v>
      </c>
      <c r="B6779" s="181">
        <v>3697</v>
      </c>
      <c r="C6779" s="180" t="s">
        <v>10405</v>
      </c>
      <c r="D6779" s="180" t="s">
        <v>10406</v>
      </c>
      <c r="E6779" s="180"/>
    </row>
    <row r="6780" spans="1:5" x14ac:dyDescent="0.25">
      <c r="A6780" s="180" t="s">
        <v>10404</v>
      </c>
      <c r="B6780" s="181">
        <v>3697</v>
      </c>
      <c r="C6780" s="180" t="s">
        <v>10407</v>
      </c>
      <c r="D6780" s="180" t="s">
        <v>10406</v>
      </c>
      <c r="E6780" s="180"/>
    </row>
    <row r="6781" spans="1:5" x14ac:dyDescent="0.25">
      <c r="A6781" s="180" t="s">
        <v>10404</v>
      </c>
      <c r="B6781" s="181">
        <v>3697</v>
      </c>
      <c r="C6781" s="180" t="s">
        <v>10406</v>
      </c>
      <c r="D6781" s="180"/>
      <c r="E6781" s="180"/>
    </row>
    <row r="6782" spans="1:5" x14ac:dyDescent="0.25">
      <c r="A6782" s="180" t="s">
        <v>10404</v>
      </c>
      <c r="B6782" s="181">
        <v>3697</v>
      </c>
      <c r="C6782" s="180" t="s">
        <v>10408</v>
      </c>
      <c r="D6782" s="180" t="s">
        <v>10406</v>
      </c>
      <c r="E6782" s="180"/>
    </row>
    <row r="6783" spans="1:5" x14ac:dyDescent="0.25">
      <c r="A6783" s="180" t="s">
        <v>10404</v>
      </c>
      <c r="B6783" s="181">
        <v>3697</v>
      </c>
      <c r="C6783" s="180" t="s">
        <v>10409</v>
      </c>
      <c r="D6783" s="180" t="s">
        <v>10406</v>
      </c>
      <c r="E6783" s="180"/>
    </row>
    <row r="6784" spans="1:5" x14ac:dyDescent="0.25">
      <c r="A6784" s="180" t="s">
        <v>10410</v>
      </c>
      <c r="B6784" s="181">
        <v>3698</v>
      </c>
      <c r="C6784" s="180" t="s">
        <v>10411</v>
      </c>
      <c r="D6784" s="180" t="s">
        <v>10412</v>
      </c>
      <c r="E6784" s="180"/>
    </row>
    <row r="6785" spans="1:5" x14ac:dyDescent="0.25">
      <c r="A6785" s="180" t="s">
        <v>10410</v>
      </c>
      <c r="B6785" s="181">
        <v>3698</v>
      </c>
      <c r="C6785" s="180" t="s">
        <v>10413</v>
      </c>
      <c r="D6785" s="180" t="s">
        <v>10412</v>
      </c>
      <c r="E6785" s="180"/>
    </row>
    <row r="6786" spans="1:5" x14ac:dyDescent="0.25">
      <c r="A6786" s="180" t="s">
        <v>10410</v>
      </c>
      <c r="B6786" s="181">
        <v>3698</v>
      </c>
      <c r="C6786" s="180" t="s">
        <v>10414</v>
      </c>
      <c r="D6786" s="180" t="s">
        <v>10412</v>
      </c>
      <c r="E6786" s="180"/>
    </row>
    <row r="6787" spans="1:5" x14ac:dyDescent="0.25">
      <c r="A6787" s="180" t="s">
        <v>10410</v>
      </c>
      <c r="B6787" s="181">
        <v>3698</v>
      </c>
      <c r="C6787" s="180" t="s">
        <v>10415</v>
      </c>
      <c r="D6787" s="180" t="s">
        <v>10412</v>
      </c>
      <c r="E6787" s="180"/>
    </row>
    <row r="6788" spans="1:5" x14ac:dyDescent="0.25">
      <c r="A6788" s="180" t="s">
        <v>10410</v>
      </c>
      <c r="B6788" s="181">
        <v>3698</v>
      </c>
      <c r="C6788" s="180" t="s">
        <v>10416</v>
      </c>
      <c r="D6788" s="180" t="s">
        <v>10412</v>
      </c>
      <c r="E6788" s="180"/>
    </row>
    <row r="6789" spans="1:5" x14ac:dyDescent="0.25">
      <c r="A6789" s="180" t="s">
        <v>10410</v>
      </c>
      <c r="B6789" s="181">
        <v>3698</v>
      </c>
      <c r="C6789" s="180" t="s">
        <v>10412</v>
      </c>
      <c r="D6789" s="180"/>
      <c r="E6789" s="180"/>
    </row>
    <row r="6790" spans="1:5" x14ac:dyDescent="0.25">
      <c r="A6790" s="180" t="s">
        <v>10410</v>
      </c>
      <c r="B6790" s="181">
        <v>3698</v>
      </c>
      <c r="C6790" s="180" t="s">
        <v>10417</v>
      </c>
      <c r="D6790" s="180" t="s">
        <v>10412</v>
      </c>
      <c r="E6790" s="180"/>
    </row>
    <row r="6791" spans="1:5" x14ac:dyDescent="0.25">
      <c r="A6791" s="180" t="s">
        <v>10410</v>
      </c>
      <c r="B6791" s="181">
        <v>3698</v>
      </c>
      <c r="C6791" s="180" t="s">
        <v>10418</v>
      </c>
      <c r="D6791" s="180" t="s">
        <v>10412</v>
      </c>
      <c r="E6791" s="180"/>
    </row>
    <row r="6792" spans="1:5" x14ac:dyDescent="0.25">
      <c r="A6792" s="180" t="s">
        <v>10419</v>
      </c>
      <c r="B6792" s="181">
        <v>3699</v>
      </c>
      <c r="C6792" s="180" t="s">
        <v>10420</v>
      </c>
      <c r="D6792" s="180" t="s">
        <v>10421</v>
      </c>
      <c r="E6792" s="180"/>
    </row>
    <row r="6793" spans="1:5" x14ac:dyDescent="0.25">
      <c r="A6793" s="180" t="s">
        <v>10419</v>
      </c>
      <c r="B6793" s="181">
        <v>3699</v>
      </c>
      <c r="C6793" s="180" t="s">
        <v>10421</v>
      </c>
      <c r="D6793" s="180"/>
      <c r="E6793" s="180"/>
    </row>
    <row r="6794" spans="1:5" x14ac:dyDescent="0.25">
      <c r="A6794" s="180" t="s">
        <v>10422</v>
      </c>
      <c r="B6794" s="181">
        <v>3700</v>
      </c>
      <c r="C6794" s="180" t="s">
        <v>13326</v>
      </c>
      <c r="D6794" s="180" t="s">
        <v>10424</v>
      </c>
      <c r="E6794" s="180"/>
    </row>
    <row r="6795" spans="1:5" x14ac:dyDescent="0.25">
      <c r="A6795" s="180" t="s">
        <v>10422</v>
      </c>
      <c r="B6795" s="181">
        <v>3700</v>
      </c>
      <c r="C6795" s="180" t="s">
        <v>10423</v>
      </c>
      <c r="D6795" s="180" t="s">
        <v>10424</v>
      </c>
      <c r="E6795" s="180"/>
    </row>
    <row r="6796" spans="1:5" x14ac:dyDescent="0.25">
      <c r="A6796" s="180" t="s">
        <v>10422</v>
      </c>
      <c r="B6796" s="181">
        <v>3700</v>
      </c>
      <c r="C6796" s="180" t="s">
        <v>10424</v>
      </c>
      <c r="D6796" s="180"/>
      <c r="E6796" s="180"/>
    </row>
    <row r="6797" spans="1:5" x14ac:dyDescent="0.25">
      <c r="A6797" s="180" t="s">
        <v>10422</v>
      </c>
      <c r="B6797" s="181">
        <v>3700</v>
      </c>
      <c r="C6797" s="180" t="s">
        <v>10425</v>
      </c>
      <c r="D6797" s="180" t="s">
        <v>10424</v>
      </c>
      <c r="E6797" s="180"/>
    </row>
    <row r="6798" spans="1:5" x14ac:dyDescent="0.25">
      <c r="A6798" s="180" t="s">
        <v>10426</v>
      </c>
      <c r="B6798" s="181">
        <v>3701</v>
      </c>
      <c r="C6798" s="180" t="s">
        <v>10427</v>
      </c>
      <c r="D6798" s="180" t="s">
        <v>10428</v>
      </c>
      <c r="E6798" s="180"/>
    </row>
    <row r="6799" spans="1:5" x14ac:dyDescent="0.25">
      <c r="A6799" s="180" t="s">
        <v>10426</v>
      </c>
      <c r="B6799" s="181">
        <v>3701</v>
      </c>
      <c r="C6799" s="180" t="s">
        <v>10429</v>
      </c>
      <c r="D6799" s="180" t="s">
        <v>10428</v>
      </c>
      <c r="E6799" s="180"/>
    </row>
    <row r="6800" spans="1:5" x14ac:dyDescent="0.25">
      <c r="A6800" s="180" t="s">
        <v>10426</v>
      </c>
      <c r="B6800" s="181">
        <v>3701</v>
      </c>
      <c r="C6800" s="180" t="s">
        <v>10430</v>
      </c>
      <c r="D6800" s="180" t="s">
        <v>10428</v>
      </c>
      <c r="E6800" s="180"/>
    </row>
    <row r="6801" spans="1:5" x14ac:dyDescent="0.25">
      <c r="A6801" s="180" t="s">
        <v>10426</v>
      </c>
      <c r="B6801" s="181">
        <v>3701</v>
      </c>
      <c r="C6801" s="180" t="s">
        <v>10428</v>
      </c>
      <c r="D6801" s="180"/>
      <c r="E6801" s="180"/>
    </row>
    <row r="6802" spans="1:5" x14ac:dyDescent="0.25">
      <c r="A6802" s="180" t="s">
        <v>10431</v>
      </c>
      <c r="B6802" s="181">
        <v>3702</v>
      </c>
      <c r="C6802" s="180" t="s">
        <v>10432</v>
      </c>
      <c r="D6802" s="180"/>
      <c r="E6802" s="180"/>
    </row>
    <row r="6803" spans="1:5" x14ac:dyDescent="0.25">
      <c r="A6803" s="180" t="s">
        <v>10433</v>
      </c>
      <c r="B6803" s="181">
        <v>3703</v>
      </c>
      <c r="C6803" s="180" t="s">
        <v>10434</v>
      </c>
      <c r="D6803" s="180" t="s">
        <v>10435</v>
      </c>
      <c r="E6803" s="180"/>
    </row>
    <row r="6804" spans="1:5" x14ac:dyDescent="0.25">
      <c r="A6804" s="180" t="s">
        <v>10433</v>
      </c>
      <c r="B6804" s="181">
        <v>3703</v>
      </c>
      <c r="C6804" s="180" t="s">
        <v>10435</v>
      </c>
      <c r="D6804" s="180"/>
      <c r="E6804" s="180"/>
    </row>
    <row r="6805" spans="1:5" x14ac:dyDescent="0.25">
      <c r="A6805" s="180" t="s">
        <v>10433</v>
      </c>
      <c r="B6805" s="181">
        <v>3703</v>
      </c>
      <c r="C6805" s="180" t="s">
        <v>10436</v>
      </c>
      <c r="D6805" s="180" t="s">
        <v>10435</v>
      </c>
      <c r="E6805" s="180"/>
    </row>
    <row r="6806" spans="1:5" x14ac:dyDescent="0.25">
      <c r="A6806" s="180" t="s">
        <v>10437</v>
      </c>
      <c r="B6806" s="181">
        <v>3704</v>
      </c>
      <c r="C6806" s="180" t="s">
        <v>10438</v>
      </c>
      <c r="D6806" s="180" t="s">
        <v>10439</v>
      </c>
      <c r="E6806" s="180"/>
    </row>
    <row r="6807" spans="1:5" x14ac:dyDescent="0.25">
      <c r="A6807" s="180" t="s">
        <v>10437</v>
      </c>
      <c r="B6807" s="181">
        <v>3704</v>
      </c>
      <c r="C6807" s="180" t="s">
        <v>10439</v>
      </c>
      <c r="D6807" s="180"/>
      <c r="E6807" s="180"/>
    </row>
    <row r="6808" spans="1:5" x14ac:dyDescent="0.25">
      <c r="A6808" s="180" t="s">
        <v>10437</v>
      </c>
      <c r="B6808" s="181">
        <v>3704</v>
      </c>
      <c r="C6808" s="180" t="s">
        <v>10440</v>
      </c>
      <c r="D6808" s="180" t="s">
        <v>10439</v>
      </c>
      <c r="E6808" s="180"/>
    </row>
    <row r="6809" spans="1:5" x14ac:dyDescent="0.25">
      <c r="A6809" s="180" t="s">
        <v>10437</v>
      </c>
      <c r="B6809" s="181">
        <v>3704</v>
      </c>
      <c r="C6809" s="180" t="s">
        <v>10441</v>
      </c>
      <c r="D6809" s="180" t="s">
        <v>10439</v>
      </c>
      <c r="E6809" s="180"/>
    </row>
    <row r="6810" spans="1:5" x14ac:dyDescent="0.25">
      <c r="A6810" s="180" t="s">
        <v>10442</v>
      </c>
      <c r="B6810" s="181">
        <v>3705</v>
      </c>
      <c r="C6810" s="180" t="s">
        <v>10443</v>
      </c>
      <c r="D6810" s="180" t="s">
        <v>10444</v>
      </c>
      <c r="E6810" s="180"/>
    </row>
    <row r="6811" spans="1:5" x14ac:dyDescent="0.25">
      <c r="A6811" s="180" t="s">
        <v>10442</v>
      </c>
      <c r="B6811" s="181">
        <v>3705</v>
      </c>
      <c r="C6811" s="180" t="s">
        <v>10444</v>
      </c>
      <c r="D6811" s="180"/>
      <c r="E6811" s="180"/>
    </row>
    <row r="6812" spans="1:5" x14ac:dyDescent="0.25">
      <c r="A6812" s="180" t="s">
        <v>10445</v>
      </c>
      <c r="B6812" s="181">
        <v>3706</v>
      </c>
      <c r="C6812" s="180" t="s">
        <v>10446</v>
      </c>
      <c r="D6812" s="180" t="s">
        <v>10447</v>
      </c>
      <c r="E6812" s="180"/>
    </row>
    <row r="6813" spans="1:5" x14ac:dyDescent="0.25">
      <c r="A6813" s="180" t="s">
        <v>10445</v>
      </c>
      <c r="B6813" s="181">
        <v>3706</v>
      </c>
      <c r="C6813" s="180" t="s">
        <v>10447</v>
      </c>
      <c r="D6813" s="180"/>
      <c r="E6813" s="180"/>
    </row>
    <row r="6814" spans="1:5" x14ac:dyDescent="0.25">
      <c r="A6814" s="180" t="s">
        <v>10445</v>
      </c>
      <c r="B6814" s="181">
        <v>3706</v>
      </c>
      <c r="C6814" s="180" t="s">
        <v>10448</v>
      </c>
      <c r="D6814" s="180" t="s">
        <v>10447</v>
      </c>
      <c r="E6814" s="180"/>
    </row>
    <row r="6815" spans="1:5" x14ac:dyDescent="0.25">
      <c r="A6815" s="180" t="s">
        <v>10449</v>
      </c>
      <c r="B6815" s="181">
        <v>3707</v>
      </c>
      <c r="C6815" s="180" t="s">
        <v>10450</v>
      </c>
      <c r="D6815" s="180"/>
      <c r="E6815" s="180"/>
    </row>
    <row r="6816" spans="1:5" x14ac:dyDescent="0.25">
      <c r="A6816" s="180" t="s">
        <v>10449</v>
      </c>
      <c r="B6816" s="181">
        <v>3707</v>
      </c>
      <c r="C6816" s="180" t="s">
        <v>10451</v>
      </c>
      <c r="D6816" s="180" t="s">
        <v>10450</v>
      </c>
      <c r="E6816" s="180"/>
    </row>
    <row r="6817" spans="1:5" x14ac:dyDescent="0.25">
      <c r="A6817" s="180" t="s">
        <v>10449</v>
      </c>
      <c r="B6817" s="181">
        <v>3707</v>
      </c>
      <c r="C6817" s="180" t="s">
        <v>10452</v>
      </c>
      <c r="D6817" s="180" t="s">
        <v>10450</v>
      </c>
      <c r="E6817" s="180"/>
    </row>
    <row r="6818" spans="1:5" x14ac:dyDescent="0.25">
      <c r="A6818" s="180" t="s">
        <v>10453</v>
      </c>
      <c r="B6818" s="181">
        <v>3708</v>
      </c>
      <c r="C6818" s="180" t="s">
        <v>10454</v>
      </c>
      <c r="D6818" s="180" t="s">
        <v>10455</v>
      </c>
      <c r="E6818" s="180"/>
    </row>
    <row r="6819" spans="1:5" x14ac:dyDescent="0.25">
      <c r="A6819" s="180" t="s">
        <v>10453</v>
      </c>
      <c r="B6819" s="181">
        <v>3708</v>
      </c>
      <c r="C6819" s="180" t="s">
        <v>10455</v>
      </c>
      <c r="D6819" s="180"/>
      <c r="E6819" s="180"/>
    </row>
    <row r="6820" spans="1:5" x14ac:dyDescent="0.25">
      <c r="A6820" s="180" t="s">
        <v>10453</v>
      </c>
      <c r="B6820" s="181">
        <v>3708</v>
      </c>
      <c r="C6820" s="180" t="s">
        <v>10456</v>
      </c>
      <c r="D6820" s="180" t="s">
        <v>10455</v>
      </c>
      <c r="E6820" s="180"/>
    </row>
    <row r="6821" spans="1:5" x14ac:dyDescent="0.25">
      <c r="A6821" s="180" t="s">
        <v>10457</v>
      </c>
      <c r="B6821" s="181">
        <v>3709</v>
      </c>
      <c r="C6821" s="180" t="s">
        <v>10458</v>
      </c>
      <c r="D6821" s="180" t="s">
        <v>10459</v>
      </c>
      <c r="E6821" s="180"/>
    </row>
    <row r="6822" spans="1:5" x14ac:dyDescent="0.25">
      <c r="A6822" s="180" t="s">
        <v>10457</v>
      </c>
      <c r="B6822" s="181">
        <v>3709</v>
      </c>
      <c r="C6822" s="180" t="s">
        <v>10459</v>
      </c>
      <c r="D6822" s="180"/>
      <c r="E6822" s="180"/>
    </row>
    <row r="6823" spans="1:5" x14ac:dyDescent="0.25">
      <c r="A6823" s="180" t="s">
        <v>10457</v>
      </c>
      <c r="B6823" s="181">
        <v>3709</v>
      </c>
      <c r="C6823" s="180" t="s">
        <v>10460</v>
      </c>
      <c r="D6823" s="180" t="s">
        <v>10459</v>
      </c>
      <c r="E6823" s="180"/>
    </row>
    <row r="6824" spans="1:5" x14ac:dyDescent="0.25">
      <c r="A6824" s="180" t="s">
        <v>10457</v>
      </c>
      <c r="B6824" s="181">
        <v>3709</v>
      </c>
      <c r="C6824" s="180" t="s">
        <v>10461</v>
      </c>
      <c r="D6824" s="180" t="s">
        <v>10459</v>
      </c>
      <c r="E6824" s="180"/>
    </row>
    <row r="6825" spans="1:5" x14ac:dyDescent="0.25">
      <c r="A6825" s="180" t="s">
        <v>10462</v>
      </c>
      <c r="B6825" s="181">
        <v>3710</v>
      </c>
      <c r="C6825" s="180" t="s">
        <v>10463</v>
      </c>
      <c r="D6825" s="180"/>
      <c r="E6825" s="180"/>
    </row>
    <row r="6826" spans="1:5" x14ac:dyDescent="0.25">
      <c r="A6826" s="180" t="s">
        <v>10462</v>
      </c>
      <c r="B6826" s="181">
        <v>3710</v>
      </c>
      <c r="C6826" s="180" t="s">
        <v>10464</v>
      </c>
      <c r="D6826" s="180" t="s">
        <v>10463</v>
      </c>
      <c r="E6826" s="180"/>
    </row>
    <row r="6827" spans="1:5" x14ac:dyDescent="0.25">
      <c r="A6827" s="180" t="s">
        <v>10465</v>
      </c>
      <c r="B6827" s="181">
        <v>3711</v>
      </c>
      <c r="C6827" s="180" t="s">
        <v>10466</v>
      </c>
      <c r="D6827" s="180"/>
      <c r="E6827" s="180"/>
    </row>
    <row r="6828" spans="1:5" x14ac:dyDescent="0.25">
      <c r="A6828" s="180" t="s">
        <v>10465</v>
      </c>
      <c r="B6828" s="181">
        <v>3711</v>
      </c>
      <c r="C6828" s="180" t="s">
        <v>10467</v>
      </c>
      <c r="D6828" s="180" t="s">
        <v>10466</v>
      </c>
      <c r="E6828" s="180"/>
    </row>
    <row r="6829" spans="1:5" x14ac:dyDescent="0.25">
      <c r="A6829" s="180" t="s">
        <v>10468</v>
      </c>
      <c r="B6829" s="181">
        <v>3712</v>
      </c>
      <c r="C6829" s="180" t="s">
        <v>10469</v>
      </c>
      <c r="D6829" s="180" t="s">
        <v>10470</v>
      </c>
      <c r="E6829" s="180"/>
    </row>
    <row r="6830" spans="1:5" x14ac:dyDescent="0.25">
      <c r="A6830" s="180" t="s">
        <v>10468</v>
      </c>
      <c r="B6830" s="181">
        <v>3712</v>
      </c>
      <c r="C6830" s="180" t="s">
        <v>10470</v>
      </c>
      <c r="D6830" s="180"/>
      <c r="E6830" s="180"/>
    </row>
    <row r="6831" spans="1:5" x14ac:dyDescent="0.25">
      <c r="A6831" s="180" t="s">
        <v>10468</v>
      </c>
      <c r="B6831" s="181">
        <v>3712</v>
      </c>
      <c r="C6831" s="180" t="s">
        <v>10471</v>
      </c>
      <c r="D6831" s="180" t="s">
        <v>10470</v>
      </c>
      <c r="E6831" s="180"/>
    </row>
    <row r="6832" spans="1:5" x14ac:dyDescent="0.25">
      <c r="A6832" s="180" t="s">
        <v>10472</v>
      </c>
      <c r="B6832" s="181">
        <v>3713</v>
      </c>
      <c r="C6832" s="180" t="s">
        <v>10473</v>
      </c>
      <c r="D6832" s="180" t="s">
        <v>10474</v>
      </c>
      <c r="E6832" s="180"/>
    </row>
    <row r="6833" spans="1:5" x14ac:dyDescent="0.25">
      <c r="A6833" s="180" t="s">
        <v>10472</v>
      </c>
      <c r="B6833" s="181">
        <v>3713</v>
      </c>
      <c r="C6833" s="180" t="s">
        <v>10475</v>
      </c>
      <c r="D6833" s="180" t="s">
        <v>10474</v>
      </c>
      <c r="E6833" s="180"/>
    </row>
    <row r="6834" spans="1:5" x14ac:dyDescent="0.25">
      <c r="A6834" s="180" t="s">
        <v>10472</v>
      </c>
      <c r="B6834" s="181">
        <v>3713</v>
      </c>
      <c r="C6834" s="180" t="s">
        <v>10474</v>
      </c>
      <c r="D6834" s="180"/>
      <c r="E6834" s="180"/>
    </row>
    <row r="6835" spans="1:5" x14ac:dyDescent="0.25">
      <c r="A6835" s="180" t="s">
        <v>10472</v>
      </c>
      <c r="B6835" s="181">
        <v>3713</v>
      </c>
      <c r="C6835" s="180" t="s">
        <v>10476</v>
      </c>
      <c r="D6835" s="180" t="s">
        <v>10474</v>
      </c>
      <c r="E6835" s="180"/>
    </row>
    <row r="6836" spans="1:5" x14ac:dyDescent="0.25">
      <c r="A6836" s="180" t="s">
        <v>10477</v>
      </c>
      <c r="B6836" s="181">
        <v>3714</v>
      </c>
      <c r="C6836" s="180" t="s">
        <v>10478</v>
      </c>
      <c r="D6836" s="180" t="s">
        <v>10479</v>
      </c>
      <c r="E6836" s="180"/>
    </row>
    <row r="6837" spans="1:5" x14ac:dyDescent="0.25">
      <c r="A6837" s="180" t="s">
        <v>10477</v>
      </c>
      <c r="B6837" s="181">
        <v>3714</v>
      </c>
      <c r="C6837" s="180" t="s">
        <v>10480</v>
      </c>
      <c r="D6837" s="180" t="s">
        <v>10479</v>
      </c>
      <c r="E6837" s="180"/>
    </row>
    <row r="6838" spans="1:5" x14ac:dyDescent="0.25">
      <c r="A6838" s="180" t="s">
        <v>10477</v>
      </c>
      <c r="B6838" s="181">
        <v>3714</v>
      </c>
      <c r="C6838" s="180" t="s">
        <v>10481</v>
      </c>
      <c r="D6838" s="180" t="s">
        <v>10479</v>
      </c>
      <c r="E6838" s="180"/>
    </row>
    <row r="6839" spans="1:5" x14ac:dyDescent="0.25">
      <c r="A6839" s="180" t="s">
        <v>10477</v>
      </c>
      <c r="B6839" s="181">
        <v>3714</v>
      </c>
      <c r="C6839" s="180" t="s">
        <v>10479</v>
      </c>
      <c r="D6839" s="180"/>
      <c r="E6839" s="180"/>
    </row>
    <row r="6840" spans="1:5" x14ac:dyDescent="0.25">
      <c r="A6840" s="180" t="s">
        <v>10482</v>
      </c>
      <c r="B6840" s="181">
        <v>3715</v>
      </c>
      <c r="C6840" s="180" t="s">
        <v>10483</v>
      </c>
      <c r="D6840" s="180"/>
      <c r="E6840" s="180"/>
    </row>
    <row r="6841" spans="1:5" x14ac:dyDescent="0.25">
      <c r="A6841" s="180" t="s">
        <v>10482</v>
      </c>
      <c r="B6841" s="181">
        <v>3715</v>
      </c>
      <c r="C6841" s="180" t="s">
        <v>10484</v>
      </c>
      <c r="D6841" s="180" t="s">
        <v>10483</v>
      </c>
      <c r="E6841" s="180"/>
    </row>
    <row r="6842" spans="1:5" x14ac:dyDescent="0.25">
      <c r="A6842" s="180" t="s">
        <v>10485</v>
      </c>
      <c r="B6842" s="181">
        <v>3716</v>
      </c>
      <c r="C6842" s="180" t="s">
        <v>10486</v>
      </c>
      <c r="D6842" s="180"/>
      <c r="E6842" s="180"/>
    </row>
    <row r="6843" spans="1:5" x14ac:dyDescent="0.25">
      <c r="A6843" s="180" t="s">
        <v>10485</v>
      </c>
      <c r="B6843" s="181">
        <v>3716</v>
      </c>
      <c r="C6843" s="180" t="s">
        <v>10487</v>
      </c>
      <c r="D6843" s="180" t="s">
        <v>10486</v>
      </c>
      <c r="E6843" s="180"/>
    </row>
    <row r="6844" spans="1:5" x14ac:dyDescent="0.25">
      <c r="A6844" s="180" t="s">
        <v>10488</v>
      </c>
      <c r="B6844" s="181">
        <v>3717</v>
      </c>
      <c r="C6844" s="180" t="s">
        <v>10489</v>
      </c>
      <c r="D6844" s="180" t="s">
        <v>10490</v>
      </c>
      <c r="E6844" s="180"/>
    </row>
    <row r="6845" spans="1:5" x14ac:dyDescent="0.25">
      <c r="A6845" s="180" t="s">
        <v>10488</v>
      </c>
      <c r="B6845" s="181">
        <v>3717</v>
      </c>
      <c r="C6845" s="180" t="s">
        <v>10490</v>
      </c>
      <c r="D6845" s="180"/>
      <c r="E6845" s="180"/>
    </row>
    <row r="6846" spans="1:5" x14ac:dyDescent="0.25">
      <c r="A6846" s="180" t="s">
        <v>10488</v>
      </c>
      <c r="B6846" s="181">
        <v>3717</v>
      </c>
      <c r="C6846" s="180" t="s">
        <v>10491</v>
      </c>
      <c r="D6846" s="180" t="s">
        <v>10490</v>
      </c>
      <c r="E6846" s="180"/>
    </row>
    <row r="6847" spans="1:5" x14ac:dyDescent="0.25">
      <c r="A6847" s="180" t="s">
        <v>10492</v>
      </c>
      <c r="B6847" s="181">
        <v>3718</v>
      </c>
      <c r="C6847" s="180" t="s">
        <v>10493</v>
      </c>
      <c r="D6847" s="180"/>
      <c r="E6847" s="180"/>
    </row>
    <row r="6848" spans="1:5" x14ac:dyDescent="0.25">
      <c r="A6848" s="180" t="s">
        <v>10492</v>
      </c>
      <c r="B6848" s="181">
        <v>3718</v>
      </c>
      <c r="C6848" s="180" t="s">
        <v>10494</v>
      </c>
      <c r="D6848" s="180" t="s">
        <v>10493</v>
      </c>
      <c r="E6848" s="180"/>
    </row>
    <row r="6849" spans="1:5" x14ac:dyDescent="0.25">
      <c r="A6849" s="180" t="s">
        <v>10495</v>
      </c>
      <c r="B6849" s="181">
        <v>3719</v>
      </c>
      <c r="C6849" s="180" t="s">
        <v>10496</v>
      </c>
      <c r="D6849" s="180" t="s">
        <v>10497</v>
      </c>
      <c r="E6849" s="180"/>
    </row>
    <row r="6850" spans="1:5" x14ac:dyDescent="0.25">
      <c r="A6850" s="180" t="s">
        <v>10495</v>
      </c>
      <c r="B6850" s="181">
        <v>3719</v>
      </c>
      <c r="C6850" s="180" t="s">
        <v>10498</v>
      </c>
      <c r="D6850" s="180" t="s">
        <v>10497</v>
      </c>
      <c r="E6850" s="180"/>
    </row>
    <row r="6851" spans="1:5" x14ac:dyDescent="0.25">
      <c r="A6851" s="180" t="s">
        <v>10495</v>
      </c>
      <c r="B6851" s="181">
        <v>3719</v>
      </c>
      <c r="C6851" s="180" t="s">
        <v>10499</v>
      </c>
      <c r="D6851" s="180" t="s">
        <v>10497</v>
      </c>
      <c r="E6851" s="180"/>
    </row>
    <row r="6852" spans="1:5" x14ac:dyDescent="0.25">
      <c r="A6852" s="180" t="s">
        <v>10495</v>
      </c>
      <c r="B6852" s="181">
        <v>3719</v>
      </c>
      <c r="C6852" s="180" t="s">
        <v>10500</v>
      </c>
      <c r="D6852" s="180" t="s">
        <v>10497</v>
      </c>
      <c r="E6852" s="180"/>
    </row>
    <row r="6853" spans="1:5" x14ac:dyDescent="0.25">
      <c r="A6853" s="180" t="s">
        <v>10495</v>
      </c>
      <c r="B6853" s="181">
        <v>3719</v>
      </c>
      <c r="C6853" s="180" t="s">
        <v>10501</v>
      </c>
      <c r="D6853" s="180" t="s">
        <v>10497</v>
      </c>
      <c r="E6853" s="180"/>
    </row>
    <row r="6854" spans="1:5" x14ac:dyDescent="0.25">
      <c r="A6854" s="180" t="s">
        <v>10495</v>
      </c>
      <c r="B6854" s="181">
        <v>3719</v>
      </c>
      <c r="C6854" s="180" t="s">
        <v>10502</v>
      </c>
      <c r="D6854" s="180" t="s">
        <v>10497</v>
      </c>
      <c r="E6854" s="180"/>
    </row>
    <row r="6855" spans="1:5" x14ac:dyDescent="0.25">
      <c r="A6855" s="180" t="s">
        <v>10495</v>
      </c>
      <c r="B6855" s="181">
        <v>3719</v>
      </c>
      <c r="C6855" s="180" t="s">
        <v>10497</v>
      </c>
      <c r="D6855" s="180"/>
      <c r="E6855" s="180"/>
    </row>
    <row r="6856" spans="1:5" x14ac:dyDescent="0.25">
      <c r="A6856" s="180" t="s">
        <v>10495</v>
      </c>
      <c r="B6856" s="181">
        <v>3719</v>
      </c>
      <c r="C6856" s="180" t="s">
        <v>10503</v>
      </c>
      <c r="D6856" s="180" t="s">
        <v>10497</v>
      </c>
      <c r="E6856" s="180"/>
    </row>
    <row r="6857" spans="1:5" x14ac:dyDescent="0.25">
      <c r="A6857" s="180" t="s">
        <v>10504</v>
      </c>
      <c r="B6857" s="181">
        <v>3720</v>
      </c>
      <c r="C6857" s="180" t="s">
        <v>10505</v>
      </c>
      <c r="D6857" s="180" t="s">
        <v>10506</v>
      </c>
      <c r="E6857" s="180"/>
    </row>
    <row r="6858" spans="1:5" x14ac:dyDescent="0.25">
      <c r="A6858" s="180" t="s">
        <v>10504</v>
      </c>
      <c r="B6858" s="181">
        <v>3720</v>
      </c>
      <c r="C6858" s="180" t="s">
        <v>10507</v>
      </c>
      <c r="D6858" s="180" t="s">
        <v>10506</v>
      </c>
      <c r="E6858" s="180"/>
    </row>
    <row r="6859" spans="1:5" x14ac:dyDescent="0.25">
      <c r="A6859" s="180" t="s">
        <v>10504</v>
      </c>
      <c r="B6859" s="181">
        <v>3720</v>
      </c>
      <c r="C6859" s="180" t="s">
        <v>10506</v>
      </c>
      <c r="D6859" s="180"/>
      <c r="E6859" s="180"/>
    </row>
    <row r="6860" spans="1:5" x14ac:dyDescent="0.25">
      <c r="A6860" s="180" t="s">
        <v>10508</v>
      </c>
      <c r="B6860" s="181">
        <v>3721</v>
      </c>
      <c r="C6860" s="180" t="s">
        <v>10509</v>
      </c>
      <c r="D6860" s="180" t="s">
        <v>10510</v>
      </c>
      <c r="E6860" s="180"/>
    </row>
    <row r="6861" spans="1:5" x14ac:dyDescent="0.25">
      <c r="A6861" s="180" t="s">
        <v>10508</v>
      </c>
      <c r="B6861" s="181">
        <v>3721</v>
      </c>
      <c r="C6861" s="180" t="s">
        <v>10511</v>
      </c>
      <c r="D6861" s="180" t="s">
        <v>10510</v>
      </c>
      <c r="E6861" s="180"/>
    </row>
    <row r="6862" spans="1:5" x14ac:dyDescent="0.25">
      <c r="A6862" s="180" t="s">
        <v>10508</v>
      </c>
      <c r="B6862" s="181">
        <v>3721</v>
      </c>
      <c r="C6862" s="180" t="s">
        <v>10510</v>
      </c>
      <c r="D6862" s="180"/>
      <c r="E6862" s="180"/>
    </row>
    <row r="6863" spans="1:5" x14ac:dyDescent="0.25">
      <c r="A6863" s="180" t="s">
        <v>10512</v>
      </c>
      <c r="B6863" s="181">
        <v>3722</v>
      </c>
      <c r="C6863" s="180" t="s">
        <v>10513</v>
      </c>
      <c r="D6863" s="180" t="s">
        <v>10514</v>
      </c>
      <c r="E6863" s="180"/>
    </row>
    <row r="6864" spans="1:5" x14ac:dyDescent="0.25">
      <c r="A6864" s="180" t="s">
        <v>10512</v>
      </c>
      <c r="B6864" s="181">
        <v>3722</v>
      </c>
      <c r="C6864" s="180" t="s">
        <v>10515</v>
      </c>
      <c r="D6864" s="180" t="s">
        <v>10514</v>
      </c>
      <c r="E6864" s="180"/>
    </row>
    <row r="6865" spans="1:5" x14ac:dyDescent="0.25">
      <c r="A6865" s="180" t="s">
        <v>10512</v>
      </c>
      <c r="B6865" s="181">
        <v>3722</v>
      </c>
      <c r="C6865" s="180" t="s">
        <v>10514</v>
      </c>
      <c r="D6865" s="180"/>
      <c r="E6865" s="180"/>
    </row>
    <row r="6866" spans="1:5" x14ac:dyDescent="0.25">
      <c r="A6866" s="180" t="s">
        <v>10516</v>
      </c>
      <c r="B6866" s="181">
        <v>3723</v>
      </c>
      <c r="C6866" s="180" t="s">
        <v>10517</v>
      </c>
      <c r="D6866" s="180" t="s">
        <v>10518</v>
      </c>
      <c r="E6866" s="180"/>
    </row>
    <row r="6867" spans="1:5" x14ac:dyDescent="0.25">
      <c r="A6867" s="180" t="s">
        <v>10516</v>
      </c>
      <c r="B6867" s="181">
        <v>3723</v>
      </c>
      <c r="C6867" s="180" t="s">
        <v>10519</v>
      </c>
      <c r="D6867" s="180" t="s">
        <v>10518</v>
      </c>
      <c r="E6867" s="180"/>
    </row>
    <row r="6868" spans="1:5" x14ac:dyDescent="0.25">
      <c r="A6868" s="180" t="s">
        <v>10516</v>
      </c>
      <c r="B6868" s="181">
        <v>3723</v>
      </c>
      <c r="C6868" s="180" t="s">
        <v>10518</v>
      </c>
      <c r="D6868" s="180"/>
      <c r="E6868" s="180"/>
    </row>
    <row r="6869" spans="1:5" x14ac:dyDescent="0.25">
      <c r="A6869" s="180" t="s">
        <v>10520</v>
      </c>
      <c r="B6869" s="181">
        <v>3724</v>
      </c>
      <c r="C6869" s="180" t="s">
        <v>10521</v>
      </c>
      <c r="D6869" s="180" t="s">
        <v>10522</v>
      </c>
      <c r="E6869" s="180"/>
    </row>
    <row r="6870" spans="1:5" x14ac:dyDescent="0.25">
      <c r="A6870" s="180" t="s">
        <v>10520</v>
      </c>
      <c r="B6870" s="181">
        <v>3724</v>
      </c>
      <c r="C6870" s="180" t="s">
        <v>10522</v>
      </c>
      <c r="D6870" s="180"/>
      <c r="E6870" s="180"/>
    </row>
    <row r="6871" spans="1:5" x14ac:dyDescent="0.25">
      <c r="A6871" s="180" t="s">
        <v>10523</v>
      </c>
      <c r="B6871" s="181">
        <v>3725</v>
      </c>
      <c r="C6871" s="180" t="s">
        <v>10524</v>
      </c>
      <c r="D6871" s="180" t="s">
        <v>10525</v>
      </c>
      <c r="E6871" s="180"/>
    </row>
    <row r="6872" spans="1:5" x14ac:dyDescent="0.25">
      <c r="A6872" s="180" t="s">
        <v>10523</v>
      </c>
      <c r="B6872" s="181">
        <v>3725</v>
      </c>
      <c r="C6872" s="180" t="s">
        <v>10526</v>
      </c>
      <c r="D6872" s="180" t="s">
        <v>10525</v>
      </c>
      <c r="E6872" s="180"/>
    </row>
    <row r="6873" spans="1:5" x14ac:dyDescent="0.25">
      <c r="A6873" s="180" t="s">
        <v>10523</v>
      </c>
      <c r="B6873" s="181">
        <v>3725</v>
      </c>
      <c r="C6873" s="180" t="s">
        <v>10525</v>
      </c>
      <c r="D6873" s="180"/>
      <c r="E6873" s="180"/>
    </row>
    <row r="6874" spans="1:5" x14ac:dyDescent="0.25">
      <c r="A6874" s="180" t="s">
        <v>10527</v>
      </c>
      <c r="B6874" s="181">
        <v>3726</v>
      </c>
      <c r="C6874" s="180" t="s">
        <v>10528</v>
      </c>
      <c r="D6874" s="180" t="s">
        <v>10529</v>
      </c>
      <c r="E6874" s="180"/>
    </row>
    <row r="6875" spans="1:5" x14ac:dyDescent="0.25">
      <c r="A6875" s="180" t="s">
        <v>10527</v>
      </c>
      <c r="B6875" s="181">
        <v>3726</v>
      </c>
      <c r="C6875" s="180" t="s">
        <v>10530</v>
      </c>
      <c r="D6875" s="180" t="s">
        <v>10529</v>
      </c>
      <c r="E6875" s="180"/>
    </row>
    <row r="6876" spans="1:5" x14ac:dyDescent="0.25">
      <c r="A6876" s="180" t="s">
        <v>10527</v>
      </c>
      <c r="B6876" s="181">
        <v>3726</v>
      </c>
      <c r="C6876" s="180" t="s">
        <v>10529</v>
      </c>
      <c r="D6876" s="180"/>
      <c r="E6876" s="180"/>
    </row>
    <row r="6877" spans="1:5" x14ac:dyDescent="0.25">
      <c r="A6877" s="180" t="s">
        <v>10531</v>
      </c>
      <c r="B6877" s="181">
        <v>3727</v>
      </c>
      <c r="C6877" s="180" t="s">
        <v>10532</v>
      </c>
      <c r="D6877" s="180" t="s">
        <v>10533</v>
      </c>
      <c r="E6877" s="180"/>
    </row>
    <row r="6878" spans="1:5" x14ac:dyDescent="0.25">
      <c r="A6878" s="180" t="s">
        <v>10531</v>
      </c>
      <c r="B6878" s="181">
        <v>3727</v>
      </c>
      <c r="C6878" s="180" t="s">
        <v>10533</v>
      </c>
      <c r="D6878" s="180"/>
      <c r="E6878" s="180"/>
    </row>
    <row r="6879" spans="1:5" x14ac:dyDescent="0.25">
      <c r="A6879" s="180" t="s">
        <v>10531</v>
      </c>
      <c r="B6879" s="181">
        <v>3727</v>
      </c>
      <c r="C6879" s="180" t="s">
        <v>10534</v>
      </c>
      <c r="D6879" s="180" t="s">
        <v>10533</v>
      </c>
      <c r="E6879" s="180"/>
    </row>
    <row r="6880" spans="1:5" x14ac:dyDescent="0.25">
      <c r="A6880" s="180" t="s">
        <v>10535</v>
      </c>
      <c r="B6880" s="181">
        <v>3728</v>
      </c>
      <c r="C6880" s="180" t="s">
        <v>10536</v>
      </c>
      <c r="D6880" s="180" t="s">
        <v>10537</v>
      </c>
      <c r="E6880" s="180"/>
    </row>
    <row r="6881" spans="1:5" x14ac:dyDescent="0.25">
      <c r="A6881" s="180" t="s">
        <v>10535</v>
      </c>
      <c r="B6881" s="181">
        <v>3728</v>
      </c>
      <c r="C6881" s="180" t="s">
        <v>10538</v>
      </c>
      <c r="D6881" s="180" t="s">
        <v>10537</v>
      </c>
      <c r="E6881" s="180"/>
    </row>
    <row r="6882" spans="1:5" x14ac:dyDescent="0.25">
      <c r="A6882" s="180" t="s">
        <v>10535</v>
      </c>
      <c r="B6882" s="181">
        <v>3728</v>
      </c>
      <c r="C6882" s="180" t="s">
        <v>10537</v>
      </c>
      <c r="D6882" s="180"/>
      <c r="E6882" s="180"/>
    </row>
    <row r="6883" spans="1:5" x14ac:dyDescent="0.25">
      <c r="A6883" s="180" t="s">
        <v>10535</v>
      </c>
      <c r="B6883" s="181">
        <v>3728</v>
      </c>
      <c r="C6883" s="180" t="s">
        <v>10539</v>
      </c>
      <c r="D6883" s="180" t="s">
        <v>10537</v>
      </c>
      <c r="E6883" s="180"/>
    </row>
    <row r="6884" spans="1:5" x14ac:dyDescent="0.25">
      <c r="A6884" s="180" t="s">
        <v>10540</v>
      </c>
      <c r="B6884" s="181">
        <v>3729</v>
      </c>
      <c r="C6884" s="180" t="s">
        <v>10541</v>
      </c>
      <c r="D6884" s="180" t="s">
        <v>10542</v>
      </c>
      <c r="E6884" s="180"/>
    </row>
    <row r="6885" spans="1:5" x14ac:dyDescent="0.25">
      <c r="A6885" s="180" t="s">
        <v>10540</v>
      </c>
      <c r="B6885" s="181">
        <v>3729</v>
      </c>
      <c r="C6885" s="180" t="s">
        <v>10542</v>
      </c>
      <c r="D6885" s="180"/>
      <c r="E6885" s="180"/>
    </row>
    <row r="6886" spans="1:5" x14ac:dyDescent="0.25">
      <c r="A6886" s="180" t="s">
        <v>10540</v>
      </c>
      <c r="B6886" s="181">
        <v>3729</v>
      </c>
      <c r="C6886" s="180" t="s">
        <v>10543</v>
      </c>
      <c r="D6886" s="180" t="s">
        <v>10542</v>
      </c>
      <c r="E6886" s="180"/>
    </row>
    <row r="6887" spans="1:5" x14ac:dyDescent="0.25">
      <c r="A6887" s="180" t="s">
        <v>10544</v>
      </c>
      <c r="B6887" s="181">
        <v>3730</v>
      </c>
      <c r="C6887" s="180" t="s">
        <v>10545</v>
      </c>
      <c r="D6887" s="180" t="s">
        <v>10546</v>
      </c>
      <c r="E6887" s="180"/>
    </row>
    <row r="6888" spans="1:5" x14ac:dyDescent="0.25">
      <c r="A6888" s="180" t="s">
        <v>10544</v>
      </c>
      <c r="B6888" s="181">
        <v>3730</v>
      </c>
      <c r="C6888" s="180" t="s">
        <v>10547</v>
      </c>
      <c r="D6888" s="180" t="s">
        <v>10546</v>
      </c>
      <c r="E6888" s="180"/>
    </row>
    <row r="6889" spans="1:5" x14ac:dyDescent="0.25">
      <c r="A6889" s="180" t="s">
        <v>10544</v>
      </c>
      <c r="B6889" s="181">
        <v>3730</v>
      </c>
      <c r="C6889" s="180" t="s">
        <v>10548</v>
      </c>
      <c r="D6889" s="180" t="s">
        <v>10546</v>
      </c>
      <c r="E6889" s="180"/>
    </row>
    <row r="6890" spans="1:5" x14ac:dyDescent="0.25">
      <c r="A6890" s="180" t="s">
        <v>10544</v>
      </c>
      <c r="B6890" s="181">
        <v>3730</v>
      </c>
      <c r="C6890" s="180" t="s">
        <v>10549</v>
      </c>
      <c r="D6890" s="180" t="s">
        <v>10546</v>
      </c>
      <c r="E6890" s="180"/>
    </row>
    <row r="6891" spans="1:5" x14ac:dyDescent="0.25">
      <c r="A6891" s="180" t="s">
        <v>10544</v>
      </c>
      <c r="B6891" s="181">
        <v>3730</v>
      </c>
      <c r="C6891" s="180" t="s">
        <v>10546</v>
      </c>
      <c r="D6891" s="180"/>
      <c r="E6891" s="180"/>
    </row>
    <row r="6892" spans="1:5" x14ac:dyDescent="0.25">
      <c r="A6892" s="180" t="s">
        <v>10550</v>
      </c>
      <c r="B6892" s="181">
        <v>3731</v>
      </c>
      <c r="C6892" s="180" t="s">
        <v>10551</v>
      </c>
      <c r="D6892" s="180" t="s">
        <v>10552</v>
      </c>
      <c r="E6892" s="180"/>
    </row>
    <row r="6893" spans="1:5" x14ac:dyDescent="0.25">
      <c r="A6893" s="180" t="s">
        <v>10550</v>
      </c>
      <c r="B6893" s="181">
        <v>3731</v>
      </c>
      <c r="C6893" s="180" t="s">
        <v>10553</v>
      </c>
      <c r="D6893" s="180" t="s">
        <v>10552</v>
      </c>
      <c r="E6893" s="180"/>
    </row>
    <row r="6894" spans="1:5" x14ac:dyDescent="0.25">
      <c r="A6894" s="180" t="s">
        <v>10550</v>
      </c>
      <c r="B6894" s="181">
        <v>3731</v>
      </c>
      <c r="C6894" s="180" t="s">
        <v>10554</v>
      </c>
      <c r="D6894" s="180" t="s">
        <v>10552</v>
      </c>
      <c r="E6894" s="180"/>
    </row>
    <row r="6895" spans="1:5" x14ac:dyDescent="0.25">
      <c r="A6895" s="180" t="s">
        <v>10550</v>
      </c>
      <c r="B6895" s="181">
        <v>3731</v>
      </c>
      <c r="C6895" s="180" t="s">
        <v>10552</v>
      </c>
      <c r="D6895" s="180"/>
      <c r="E6895" s="180"/>
    </row>
    <row r="6896" spans="1:5" x14ac:dyDescent="0.25">
      <c r="A6896" s="180" t="s">
        <v>10555</v>
      </c>
      <c r="B6896" s="181">
        <v>3732</v>
      </c>
      <c r="C6896" s="180" t="s">
        <v>10556</v>
      </c>
      <c r="D6896" s="180" t="s">
        <v>10557</v>
      </c>
      <c r="E6896" s="180"/>
    </row>
    <row r="6897" spans="1:5" x14ac:dyDescent="0.25">
      <c r="A6897" s="180" t="s">
        <v>10555</v>
      </c>
      <c r="B6897" s="181">
        <v>3732</v>
      </c>
      <c r="C6897" s="180" t="s">
        <v>10557</v>
      </c>
      <c r="D6897" s="180"/>
      <c r="E6897" s="180"/>
    </row>
    <row r="6898" spans="1:5" x14ac:dyDescent="0.25">
      <c r="A6898" s="180" t="s">
        <v>10558</v>
      </c>
      <c r="B6898" s="181">
        <v>3733</v>
      </c>
      <c r="C6898" s="180" t="s">
        <v>10559</v>
      </c>
      <c r="D6898" s="180" t="s">
        <v>10560</v>
      </c>
      <c r="E6898" s="180"/>
    </row>
    <row r="6899" spans="1:5" x14ac:dyDescent="0.25">
      <c r="A6899" s="180" t="s">
        <v>10558</v>
      </c>
      <c r="B6899" s="181">
        <v>3733</v>
      </c>
      <c r="C6899" s="180" t="s">
        <v>10561</v>
      </c>
      <c r="D6899" s="180" t="s">
        <v>10560</v>
      </c>
      <c r="E6899" s="180"/>
    </row>
    <row r="6900" spans="1:5" x14ac:dyDescent="0.25">
      <c r="A6900" s="180" t="s">
        <v>10558</v>
      </c>
      <c r="B6900" s="181">
        <v>3733</v>
      </c>
      <c r="C6900" s="180" t="s">
        <v>10562</v>
      </c>
      <c r="D6900" s="180" t="s">
        <v>10560</v>
      </c>
      <c r="E6900" s="180"/>
    </row>
    <row r="6901" spans="1:5" x14ac:dyDescent="0.25">
      <c r="A6901" s="180" t="s">
        <v>10558</v>
      </c>
      <c r="B6901" s="181">
        <v>3733</v>
      </c>
      <c r="C6901" s="180" t="s">
        <v>10563</v>
      </c>
      <c r="D6901" s="180" t="s">
        <v>10560</v>
      </c>
      <c r="E6901" s="180"/>
    </row>
    <row r="6902" spans="1:5" x14ac:dyDescent="0.25">
      <c r="A6902" s="180" t="s">
        <v>10558</v>
      </c>
      <c r="B6902" s="181">
        <v>3733</v>
      </c>
      <c r="C6902" s="180" t="s">
        <v>10564</v>
      </c>
      <c r="D6902" s="180" t="s">
        <v>10560</v>
      </c>
      <c r="E6902" s="180"/>
    </row>
    <row r="6903" spans="1:5" x14ac:dyDescent="0.25">
      <c r="A6903" s="180" t="s">
        <v>10558</v>
      </c>
      <c r="B6903" s="181">
        <v>3733</v>
      </c>
      <c r="C6903" s="180" t="s">
        <v>10560</v>
      </c>
      <c r="D6903" s="180"/>
      <c r="E6903" s="180"/>
    </row>
    <row r="6904" spans="1:5" x14ac:dyDescent="0.25">
      <c r="A6904" s="180" t="s">
        <v>10565</v>
      </c>
      <c r="B6904" s="181">
        <v>3734</v>
      </c>
      <c r="C6904" s="180" t="s">
        <v>10566</v>
      </c>
      <c r="D6904" s="180" t="s">
        <v>10567</v>
      </c>
      <c r="E6904" s="180"/>
    </row>
    <row r="6905" spans="1:5" x14ac:dyDescent="0.25">
      <c r="A6905" s="180" t="s">
        <v>10565</v>
      </c>
      <c r="B6905" s="181">
        <v>3734</v>
      </c>
      <c r="C6905" s="180" t="s">
        <v>10568</v>
      </c>
      <c r="D6905" s="180" t="s">
        <v>10567</v>
      </c>
      <c r="E6905" s="180"/>
    </row>
    <row r="6906" spans="1:5" x14ac:dyDescent="0.25">
      <c r="A6906" s="180" t="s">
        <v>10565</v>
      </c>
      <c r="B6906" s="181">
        <v>3734</v>
      </c>
      <c r="C6906" s="180" t="s">
        <v>10569</v>
      </c>
      <c r="D6906" s="180" t="s">
        <v>10567</v>
      </c>
      <c r="E6906" s="180"/>
    </row>
    <row r="6907" spans="1:5" x14ac:dyDescent="0.25">
      <c r="A6907" s="180" t="s">
        <v>10565</v>
      </c>
      <c r="B6907" s="181">
        <v>3734</v>
      </c>
      <c r="C6907" s="180" t="s">
        <v>10567</v>
      </c>
      <c r="D6907" s="180"/>
      <c r="E6907" s="180"/>
    </row>
    <row r="6908" spans="1:5" x14ac:dyDescent="0.25">
      <c r="A6908" s="180" t="s">
        <v>10570</v>
      </c>
      <c r="B6908" s="181">
        <v>3735</v>
      </c>
      <c r="C6908" s="180" t="s">
        <v>10571</v>
      </c>
      <c r="D6908" s="180" t="s">
        <v>10572</v>
      </c>
      <c r="E6908" s="180"/>
    </row>
    <row r="6909" spans="1:5" x14ac:dyDescent="0.25">
      <c r="A6909" s="180" t="s">
        <v>10570</v>
      </c>
      <c r="B6909" s="181">
        <v>3735</v>
      </c>
      <c r="C6909" s="180" t="s">
        <v>10573</v>
      </c>
      <c r="D6909" s="180" t="s">
        <v>10572</v>
      </c>
      <c r="E6909" s="180"/>
    </row>
    <row r="6910" spans="1:5" x14ac:dyDescent="0.25">
      <c r="A6910" s="180" t="s">
        <v>10570</v>
      </c>
      <c r="B6910" s="181">
        <v>3735</v>
      </c>
      <c r="C6910" s="180" t="s">
        <v>10574</v>
      </c>
      <c r="D6910" s="180" t="s">
        <v>10572</v>
      </c>
      <c r="E6910" s="180"/>
    </row>
    <row r="6911" spans="1:5" x14ac:dyDescent="0.25">
      <c r="A6911" s="180" t="s">
        <v>10570</v>
      </c>
      <c r="B6911" s="181">
        <v>3735</v>
      </c>
      <c r="C6911" s="180" t="s">
        <v>10575</v>
      </c>
      <c r="D6911" s="180" t="s">
        <v>10572</v>
      </c>
      <c r="E6911" s="180"/>
    </row>
    <row r="6912" spans="1:5" x14ac:dyDescent="0.25">
      <c r="A6912" s="180" t="s">
        <v>10570</v>
      </c>
      <c r="B6912" s="181">
        <v>3735</v>
      </c>
      <c r="C6912" s="180" t="s">
        <v>10572</v>
      </c>
      <c r="D6912" s="180"/>
      <c r="E6912" s="180"/>
    </row>
    <row r="6913" spans="1:5" x14ac:dyDescent="0.25">
      <c r="A6913" s="180" t="s">
        <v>10570</v>
      </c>
      <c r="B6913" s="181">
        <v>3735</v>
      </c>
      <c r="C6913" s="180" t="s">
        <v>10576</v>
      </c>
      <c r="D6913" s="180" t="s">
        <v>10572</v>
      </c>
      <c r="E6913" s="180"/>
    </row>
    <row r="6914" spans="1:5" x14ac:dyDescent="0.25">
      <c r="A6914" s="180" t="s">
        <v>10577</v>
      </c>
      <c r="B6914" s="181">
        <v>3736</v>
      </c>
      <c r="C6914" s="180" t="s">
        <v>10578</v>
      </c>
      <c r="D6914" s="180" t="s">
        <v>10579</v>
      </c>
      <c r="E6914" s="180"/>
    </row>
    <row r="6915" spans="1:5" x14ac:dyDescent="0.25">
      <c r="A6915" s="180" t="s">
        <v>10577</v>
      </c>
      <c r="B6915" s="181">
        <v>3736</v>
      </c>
      <c r="C6915" s="180" t="s">
        <v>10579</v>
      </c>
      <c r="D6915" s="180"/>
      <c r="E6915" s="180"/>
    </row>
    <row r="6916" spans="1:5" x14ac:dyDescent="0.25">
      <c r="A6916" s="180" t="s">
        <v>10577</v>
      </c>
      <c r="B6916" s="181">
        <v>3736</v>
      </c>
      <c r="C6916" s="180" t="s">
        <v>10580</v>
      </c>
      <c r="D6916" s="180" t="s">
        <v>10579</v>
      </c>
      <c r="E6916" s="180"/>
    </row>
    <row r="6917" spans="1:5" x14ac:dyDescent="0.25">
      <c r="A6917" s="180" t="s">
        <v>10581</v>
      </c>
      <c r="B6917" s="181">
        <v>3737</v>
      </c>
      <c r="C6917" s="180" t="s">
        <v>10582</v>
      </c>
      <c r="D6917" s="180" t="s">
        <v>10583</v>
      </c>
      <c r="E6917" s="180"/>
    </row>
    <row r="6918" spans="1:5" x14ac:dyDescent="0.25">
      <c r="A6918" s="180" t="s">
        <v>10581</v>
      </c>
      <c r="B6918" s="181">
        <v>3737</v>
      </c>
      <c r="C6918" s="180" t="s">
        <v>10584</v>
      </c>
      <c r="D6918" s="180" t="s">
        <v>10583</v>
      </c>
      <c r="E6918" s="180"/>
    </row>
    <row r="6919" spans="1:5" x14ac:dyDescent="0.25">
      <c r="A6919" s="180" t="s">
        <v>10581</v>
      </c>
      <c r="B6919" s="181">
        <v>3737</v>
      </c>
      <c r="C6919" s="180" t="s">
        <v>10585</v>
      </c>
      <c r="D6919" s="180" t="s">
        <v>10583</v>
      </c>
      <c r="E6919" s="180"/>
    </row>
    <row r="6920" spans="1:5" x14ac:dyDescent="0.25">
      <c r="A6920" s="180" t="s">
        <v>10581</v>
      </c>
      <c r="B6920" s="181">
        <v>3737</v>
      </c>
      <c r="C6920" s="180" t="s">
        <v>10583</v>
      </c>
      <c r="D6920" s="180"/>
      <c r="E6920" s="180"/>
    </row>
    <row r="6921" spans="1:5" x14ac:dyDescent="0.25">
      <c r="A6921" s="180" t="s">
        <v>10586</v>
      </c>
      <c r="B6921" s="181">
        <v>3738</v>
      </c>
      <c r="C6921" s="180" t="s">
        <v>10587</v>
      </c>
      <c r="D6921" s="180" t="s">
        <v>10588</v>
      </c>
      <c r="E6921" s="180"/>
    </row>
    <row r="6922" spans="1:5" x14ac:dyDescent="0.25">
      <c r="A6922" s="180" t="s">
        <v>10586</v>
      </c>
      <c r="B6922" s="181">
        <v>3738</v>
      </c>
      <c r="C6922" s="180" t="s">
        <v>10589</v>
      </c>
      <c r="D6922" s="180" t="s">
        <v>10588</v>
      </c>
      <c r="E6922" s="180"/>
    </row>
    <row r="6923" spans="1:5" x14ac:dyDescent="0.25">
      <c r="A6923" s="180" t="s">
        <v>10586</v>
      </c>
      <c r="B6923" s="181">
        <v>3738</v>
      </c>
      <c r="C6923" s="180" t="s">
        <v>10588</v>
      </c>
      <c r="D6923" s="180"/>
      <c r="E6923" s="180"/>
    </row>
    <row r="6924" spans="1:5" x14ac:dyDescent="0.25">
      <c r="A6924" s="180" t="s">
        <v>10590</v>
      </c>
      <c r="B6924" s="181">
        <v>3739</v>
      </c>
      <c r="C6924" s="180" t="s">
        <v>10591</v>
      </c>
      <c r="D6924" s="180" t="s">
        <v>10592</v>
      </c>
      <c r="E6924" s="180"/>
    </row>
    <row r="6925" spans="1:5" x14ac:dyDescent="0.25">
      <c r="A6925" s="180" t="s">
        <v>10590</v>
      </c>
      <c r="B6925" s="181">
        <v>3739</v>
      </c>
      <c r="C6925" s="180" t="s">
        <v>10593</v>
      </c>
      <c r="D6925" s="180" t="s">
        <v>10592</v>
      </c>
      <c r="E6925" s="180"/>
    </row>
    <row r="6926" spans="1:5" x14ac:dyDescent="0.25">
      <c r="A6926" s="180" t="s">
        <v>10590</v>
      </c>
      <c r="B6926" s="181">
        <v>3739</v>
      </c>
      <c r="C6926" s="180" t="s">
        <v>10594</v>
      </c>
      <c r="D6926" s="180" t="s">
        <v>10592</v>
      </c>
      <c r="E6926" s="180"/>
    </row>
    <row r="6927" spans="1:5" x14ac:dyDescent="0.25">
      <c r="A6927" s="180" t="s">
        <v>10590</v>
      </c>
      <c r="B6927" s="181">
        <v>3739</v>
      </c>
      <c r="C6927" s="180" t="s">
        <v>10592</v>
      </c>
      <c r="D6927" s="180"/>
      <c r="E6927" s="180"/>
    </row>
    <row r="6928" spans="1:5" x14ac:dyDescent="0.25">
      <c r="A6928" s="180" t="s">
        <v>10595</v>
      </c>
      <c r="B6928" s="181">
        <v>3740</v>
      </c>
      <c r="C6928" s="180" t="s">
        <v>10596</v>
      </c>
      <c r="D6928" s="180"/>
      <c r="E6928" s="180"/>
    </row>
    <row r="6929" spans="1:5" x14ac:dyDescent="0.25">
      <c r="A6929" s="180" t="s">
        <v>10595</v>
      </c>
      <c r="B6929" s="181">
        <v>3740</v>
      </c>
      <c r="C6929" s="180" t="s">
        <v>10597</v>
      </c>
      <c r="D6929" s="180" t="s">
        <v>10596</v>
      </c>
      <c r="E6929" s="180"/>
    </row>
    <row r="6930" spans="1:5" x14ac:dyDescent="0.25">
      <c r="A6930" s="180" t="s">
        <v>10595</v>
      </c>
      <c r="B6930" s="181">
        <v>3740</v>
      </c>
      <c r="C6930" s="180" t="s">
        <v>10598</v>
      </c>
      <c r="D6930" s="180" t="s">
        <v>10596</v>
      </c>
      <c r="E6930" s="180"/>
    </row>
    <row r="6931" spans="1:5" x14ac:dyDescent="0.25">
      <c r="A6931" s="180" t="s">
        <v>10595</v>
      </c>
      <c r="B6931" s="181">
        <v>3740</v>
      </c>
      <c r="C6931" s="180" t="s">
        <v>10599</v>
      </c>
      <c r="D6931" s="180" t="s">
        <v>10596</v>
      </c>
      <c r="E6931" s="180"/>
    </row>
    <row r="6932" spans="1:5" x14ac:dyDescent="0.25">
      <c r="A6932" s="180" t="s">
        <v>10595</v>
      </c>
      <c r="B6932" s="181">
        <v>3740</v>
      </c>
      <c r="C6932" s="180" t="s">
        <v>10600</v>
      </c>
      <c r="D6932" s="180" t="s">
        <v>10596</v>
      </c>
      <c r="E6932" s="180"/>
    </row>
    <row r="6933" spans="1:5" x14ac:dyDescent="0.25">
      <c r="A6933" s="180" t="s">
        <v>10601</v>
      </c>
      <c r="B6933" s="181">
        <v>3741</v>
      </c>
      <c r="C6933" s="180" t="s">
        <v>10602</v>
      </c>
      <c r="D6933" s="180"/>
      <c r="E6933" s="180"/>
    </row>
    <row r="6934" spans="1:5" x14ac:dyDescent="0.25">
      <c r="A6934" s="180" t="s">
        <v>10601</v>
      </c>
      <c r="B6934" s="181">
        <v>3741</v>
      </c>
      <c r="C6934" s="180" t="s">
        <v>10603</v>
      </c>
      <c r="D6934" s="180" t="s">
        <v>10602</v>
      </c>
      <c r="E6934" s="180"/>
    </row>
    <row r="6935" spans="1:5" x14ac:dyDescent="0.25">
      <c r="A6935" s="180" t="s">
        <v>10601</v>
      </c>
      <c r="B6935" s="181">
        <v>3741</v>
      </c>
      <c r="C6935" s="180" t="s">
        <v>10604</v>
      </c>
      <c r="D6935" s="180" t="s">
        <v>10602</v>
      </c>
      <c r="E6935" s="180"/>
    </row>
    <row r="6936" spans="1:5" x14ac:dyDescent="0.25">
      <c r="A6936" s="180" t="s">
        <v>10601</v>
      </c>
      <c r="B6936" s="181">
        <v>3741</v>
      </c>
      <c r="C6936" s="180" t="s">
        <v>10605</v>
      </c>
      <c r="D6936" s="180" t="s">
        <v>10602</v>
      </c>
      <c r="E6936" s="180"/>
    </row>
    <row r="6937" spans="1:5" x14ac:dyDescent="0.25">
      <c r="A6937" s="180" t="s">
        <v>10606</v>
      </c>
      <c r="B6937" s="181">
        <v>3742</v>
      </c>
      <c r="C6937" s="180" t="s">
        <v>10607</v>
      </c>
      <c r="D6937" s="180" t="s">
        <v>10608</v>
      </c>
      <c r="E6937" s="180"/>
    </row>
    <row r="6938" spans="1:5" x14ac:dyDescent="0.25">
      <c r="A6938" s="180" t="s">
        <v>10606</v>
      </c>
      <c r="B6938" s="181">
        <v>3742</v>
      </c>
      <c r="C6938" s="180" t="s">
        <v>10608</v>
      </c>
      <c r="D6938" s="180"/>
      <c r="E6938" s="180"/>
    </row>
    <row r="6939" spans="1:5" x14ac:dyDescent="0.25">
      <c r="A6939" s="180" t="s">
        <v>10609</v>
      </c>
      <c r="B6939" s="181">
        <v>3743</v>
      </c>
      <c r="C6939" s="180" t="s">
        <v>10610</v>
      </c>
      <c r="D6939" s="180"/>
      <c r="E6939" s="180"/>
    </row>
    <row r="6940" spans="1:5" x14ac:dyDescent="0.25">
      <c r="A6940" s="180" t="s">
        <v>10609</v>
      </c>
      <c r="B6940" s="181">
        <v>3743</v>
      </c>
      <c r="C6940" s="180" t="s">
        <v>10611</v>
      </c>
      <c r="D6940" s="180" t="s">
        <v>10610</v>
      </c>
      <c r="E6940" s="180"/>
    </row>
    <row r="6941" spans="1:5" x14ac:dyDescent="0.25">
      <c r="A6941" s="180" t="s">
        <v>10612</v>
      </c>
      <c r="B6941" s="181">
        <v>3744</v>
      </c>
      <c r="C6941" s="180" t="s">
        <v>10613</v>
      </c>
      <c r="D6941" s="180" t="s">
        <v>10614</v>
      </c>
      <c r="E6941" s="180"/>
    </row>
    <row r="6942" spans="1:5" x14ac:dyDescent="0.25">
      <c r="A6942" s="180" t="s">
        <v>10612</v>
      </c>
      <c r="B6942" s="181">
        <v>3744</v>
      </c>
      <c r="C6942" s="180" t="s">
        <v>10615</v>
      </c>
      <c r="D6942" s="180" t="s">
        <v>10614</v>
      </c>
      <c r="E6942" s="180"/>
    </row>
    <row r="6943" spans="1:5" x14ac:dyDescent="0.25">
      <c r="A6943" s="180" t="s">
        <v>10612</v>
      </c>
      <c r="B6943" s="181">
        <v>3744</v>
      </c>
      <c r="C6943" s="180" t="s">
        <v>10616</v>
      </c>
      <c r="D6943" s="180" t="s">
        <v>10614</v>
      </c>
      <c r="E6943" s="180"/>
    </row>
    <row r="6944" spans="1:5" x14ac:dyDescent="0.25">
      <c r="A6944" s="180" t="s">
        <v>10612</v>
      </c>
      <c r="B6944" s="181">
        <v>3744</v>
      </c>
      <c r="C6944" s="180" t="s">
        <v>10617</v>
      </c>
      <c r="D6944" s="180" t="s">
        <v>10614</v>
      </c>
      <c r="E6944" s="180"/>
    </row>
    <row r="6945" spans="1:5" x14ac:dyDescent="0.25">
      <c r="A6945" s="180" t="s">
        <v>10612</v>
      </c>
      <c r="B6945" s="181">
        <v>3744</v>
      </c>
      <c r="C6945" s="180" t="s">
        <v>10614</v>
      </c>
      <c r="D6945" s="180"/>
      <c r="E6945" s="180"/>
    </row>
    <row r="6946" spans="1:5" x14ac:dyDescent="0.25">
      <c r="A6946" s="180" t="s">
        <v>10612</v>
      </c>
      <c r="B6946" s="181">
        <v>3744</v>
      </c>
      <c r="C6946" s="180" t="s">
        <v>10618</v>
      </c>
      <c r="D6946" s="180" t="s">
        <v>10614</v>
      </c>
      <c r="E6946" s="180"/>
    </row>
    <row r="6947" spans="1:5" x14ac:dyDescent="0.25">
      <c r="A6947" s="180" t="s">
        <v>10612</v>
      </c>
      <c r="B6947" s="181">
        <v>3744</v>
      </c>
      <c r="C6947" s="180" t="s">
        <v>10619</v>
      </c>
      <c r="D6947" s="180" t="s">
        <v>10614</v>
      </c>
      <c r="E6947" s="180"/>
    </row>
    <row r="6948" spans="1:5" x14ac:dyDescent="0.25">
      <c r="A6948" s="180" t="s">
        <v>10612</v>
      </c>
      <c r="B6948" s="181">
        <v>3744</v>
      </c>
      <c r="C6948" s="180" t="s">
        <v>10620</v>
      </c>
      <c r="D6948" s="180" t="s">
        <v>10614</v>
      </c>
      <c r="E6948" s="180"/>
    </row>
    <row r="6949" spans="1:5" x14ac:dyDescent="0.25">
      <c r="A6949" s="180" t="s">
        <v>10621</v>
      </c>
      <c r="B6949" s="181">
        <v>3745</v>
      </c>
      <c r="C6949" s="180" t="s">
        <v>10622</v>
      </c>
      <c r="D6949" s="180" t="s">
        <v>10623</v>
      </c>
      <c r="E6949" s="180"/>
    </row>
    <row r="6950" spans="1:5" x14ac:dyDescent="0.25">
      <c r="A6950" s="180" t="s">
        <v>10621</v>
      </c>
      <c r="B6950" s="181">
        <v>3745</v>
      </c>
      <c r="C6950" s="180" t="s">
        <v>10624</v>
      </c>
      <c r="D6950" s="180" t="s">
        <v>10623</v>
      </c>
      <c r="E6950" s="180"/>
    </row>
    <row r="6951" spans="1:5" x14ac:dyDescent="0.25">
      <c r="A6951" s="180" t="s">
        <v>10621</v>
      </c>
      <c r="B6951" s="181">
        <v>3745</v>
      </c>
      <c r="C6951" s="180" t="s">
        <v>10623</v>
      </c>
      <c r="D6951" s="180"/>
      <c r="E6951" s="180"/>
    </row>
    <row r="6952" spans="1:5" x14ac:dyDescent="0.25">
      <c r="A6952" s="180" t="s">
        <v>10621</v>
      </c>
      <c r="B6952" s="181">
        <v>3745</v>
      </c>
      <c r="C6952" s="180" t="s">
        <v>10625</v>
      </c>
      <c r="D6952" s="180" t="s">
        <v>10623</v>
      </c>
      <c r="E6952" s="180"/>
    </row>
    <row r="6953" spans="1:5" x14ac:dyDescent="0.25">
      <c r="A6953" s="180" t="s">
        <v>10621</v>
      </c>
      <c r="B6953" s="181">
        <v>3745</v>
      </c>
      <c r="C6953" s="180" t="s">
        <v>10626</v>
      </c>
      <c r="D6953" s="180" t="s">
        <v>10623</v>
      </c>
      <c r="E6953" s="180"/>
    </row>
    <row r="6954" spans="1:5" x14ac:dyDescent="0.25">
      <c r="A6954" s="180" t="s">
        <v>10621</v>
      </c>
      <c r="B6954" s="181">
        <v>3745</v>
      </c>
      <c r="C6954" s="180" t="s">
        <v>10627</v>
      </c>
      <c r="D6954" s="180" t="s">
        <v>10623</v>
      </c>
      <c r="E6954" s="180"/>
    </row>
    <row r="6955" spans="1:5" x14ac:dyDescent="0.25">
      <c r="A6955" s="180" t="s">
        <v>10621</v>
      </c>
      <c r="B6955" s="181">
        <v>3745</v>
      </c>
      <c r="C6955" s="180" t="s">
        <v>10628</v>
      </c>
      <c r="D6955" s="180" t="s">
        <v>10623</v>
      </c>
      <c r="E6955" s="180"/>
    </row>
    <row r="6956" spans="1:5" x14ac:dyDescent="0.25">
      <c r="A6956" s="180" t="s">
        <v>10629</v>
      </c>
      <c r="B6956" s="181">
        <v>3746</v>
      </c>
      <c r="C6956" s="180" t="s">
        <v>10630</v>
      </c>
      <c r="D6956" s="180" t="s">
        <v>10631</v>
      </c>
      <c r="E6956" s="180"/>
    </row>
    <row r="6957" spans="1:5" x14ac:dyDescent="0.25">
      <c r="A6957" s="180" t="s">
        <v>10629</v>
      </c>
      <c r="B6957" s="181">
        <v>3746</v>
      </c>
      <c r="C6957" s="180" t="s">
        <v>10632</v>
      </c>
      <c r="D6957" s="180" t="s">
        <v>10631</v>
      </c>
      <c r="E6957" s="180"/>
    </row>
    <row r="6958" spans="1:5" x14ac:dyDescent="0.25">
      <c r="A6958" s="180" t="s">
        <v>10629</v>
      </c>
      <c r="B6958" s="181">
        <v>3746</v>
      </c>
      <c r="C6958" s="180" t="s">
        <v>10631</v>
      </c>
      <c r="D6958" s="180"/>
      <c r="E6958" s="180"/>
    </row>
    <row r="6959" spans="1:5" x14ac:dyDescent="0.25">
      <c r="A6959" s="180" t="s">
        <v>10629</v>
      </c>
      <c r="B6959" s="181">
        <v>3746</v>
      </c>
      <c r="C6959" s="180" t="s">
        <v>10633</v>
      </c>
      <c r="D6959" s="180" t="s">
        <v>10631</v>
      </c>
      <c r="E6959" s="180"/>
    </row>
    <row r="6960" spans="1:5" x14ac:dyDescent="0.25">
      <c r="A6960" s="180" t="s">
        <v>10634</v>
      </c>
      <c r="B6960" s="181">
        <v>3747</v>
      </c>
      <c r="C6960" s="180" t="s">
        <v>10635</v>
      </c>
      <c r="D6960" s="180" t="s">
        <v>10636</v>
      </c>
      <c r="E6960" s="180"/>
    </row>
    <row r="6961" spans="1:5" x14ac:dyDescent="0.25">
      <c r="A6961" s="180" t="s">
        <v>10634</v>
      </c>
      <c r="B6961" s="181">
        <v>3747</v>
      </c>
      <c r="C6961" s="180" t="s">
        <v>10637</v>
      </c>
      <c r="D6961" s="180" t="s">
        <v>10636</v>
      </c>
      <c r="E6961" s="180"/>
    </row>
    <row r="6962" spans="1:5" x14ac:dyDescent="0.25">
      <c r="A6962" s="180" t="s">
        <v>10634</v>
      </c>
      <c r="B6962" s="181">
        <v>3747</v>
      </c>
      <c r="C6962" s="180" t="s">
        <v>10636</v>
      </c>
      <c r="D6962" s="180"/>
      <c r="E6962" s="180"/>
    </row>
    <row r="6963" spans="1:5" x14ac:dyDescent="0.25">
      <c r="A6963" s="180" t="s">
        <v>10638</v>
      </c>
      <c r="B6963" s="181">
        <v>3748</v>
      </c>
      <c r="C6963" s="180" t="s">
        <v>10639</v>
      </c>
      <c r="D6963" s="180" t="s">
        <v>10640</v>
      </c>
      <c r="E6963" s="180"/>
    </row>
    <row r="6964" spans="1:5" x14ac:dyDescent="0.25">
      <c r="A6964" s="180" t="s">
        <v>10638</v>
      </c>
      <c r="B6964" s="181">
        <v>3748</v>
      </c>
      <c r="C6964" s="180" t="s">
        <v>10641</v>
      </c>
      <c r="D6964" s="180" t="s">
        <v>10640</v>
      </c>
      <c r="E6964" s="180"/>
    </row>
    <row r="6965" spans="1:5" x14ac:dyDescent="0.25">
      <c r="A6965" s="180" t="s">
        <v>10638</v>
      </c>
      <c r="B6965" s="181">
        <v>3748</v>
      </c>
      <c r="C6965" s="180" t="s">
        <v>10642</v>
      </c>
      <c r="D6965" s="180" t="s">
        <v>10640</v>
      </c>
      <c r="E6965" s="180"/>
    </row>
    <row r="6966" spans="1:5" x14ac:dyDescent="0.25">
      <c r="A6966" s="180" t="s">
        <v>10638</v>
      </c>
      <c r="B6966" s="181">
        <v>3748</v>
      </c>
      <c r="C6966" s="180" t="s">
        <v>10640</v>
      </c>
      <c r="D6966" s="180"/>
      <c r="E6966" s="180"/>
    </row>
    <row r="6967" spans="1:5" x14ac:dyDescent="0.25">
      <c r="A6967" s="180" t="s">
        <v>10638</v>
      </c>
      <c r="B6967" s="181">
        <v>3748</v>
      </c>
      <c r="C6967" s="180" t="s">
        <v>10643</v>
      </c>
      <c r="D6967" s="180" t="s">
        <v>10640</v>
      </c>
      <c r="E6967" s="180"/>
    </row>
    <row r="6968" spans="1:5" x14ac:dyDescent="0.25">
      <c r="A6968" s="180" t="s">
        <v>10638</v>
      </c>
      <c r="B6968" s="181">
        <v>3748</v>
      </c>
      <c r="C6968" s="180" t="s">
        <v>10644</v>
      </c>
      <c r="D6968" s="180" t="s">
        <v>10640</v>
      </c>
      <c r="E6968" s="180"/>
    </row>
    <row r="6969" spans="1:5" x14ac:dyDescent="0.25">
      <c r="A6969" s="180" t="s">
        <v>10645</v>
      </c>
      <c r="B6969" s="181">
        <v>3749</v>
      </c>
      <c r="C6969" s="180" t="s">
        <v>10646</v>
      </c>
      <c r="D6969" s="180" t="s">
        <v>10647</v>
      </c>
      <c r="E6969" s="180"/>
    </row>
    <row r="6970" spans="1:5" x14ac:dyDescent="0.25">
      <c r="A6970" s="180" t="s">
        <v>10645</v>
      </c>
      <c r="B6970" s="181">
        <v>3749</v>
      </c>
      <c r="C6970" s="180" t="s">
        <v>10647</v>
      </c>
      <c r="D6970" s="180"/>
      <c r="E6970" s="180"/>
    </row>
    <row r="6971" spans="1:5" x14ac:dyDescent="0.25">
      <c r="A6971" s="180" t="s">
        <v>10648</v>
      </c>
      <c r="B6971" s="181">
        <v>3750</v>
      </c>
      <c r="C6971" s="180" t="s">
        <v>10649</v>
      </c>
      <c r="D6971" s="180"/>
      <c r="E6971" s="180"/>
    </row>
    <row r="6972" spans="1:5" x14ac:dyDescent="0.25">
      <c r="A6972" s="180" t="s">
        <v>10648</v>
      </c>
      <c r="B6972" s="181">
        <v>3750</v>
      </c>
      <c r="C6972" s="180" t="s">
        <v>10650</v>
      </c>
      <c r="D6972" s="180" t="s">
        <v>10649</v>
      </c>
      <c r="E6972" s="180"/>
    </row>
    <row r="6973" spans="1:5" x14ac:dyDescent="0.25">
      <c r="A6973" s="180" t="s">
        <v>10648</v>
      </c>
      <c r="B6973" s="181">
        <v>3750</v>
      </c>
      <c r="C6973" s="180" t="s">
        <v>10651</v>
      </c>
      <c r="D6973" s="180" t="s">
        <v>10649</v>
      </c>
      <c r="E6973" s="180"/>
    </row>
    <row r="6974" spans="1:5" x14ac:dyDescent="0.25">
      <c r="A6974" s="180" t="s">
        <v>10652</v>
      </c>
      <c r="B6974" s="181">
        <v>3751</v>
      </c>
      <c r="C6974" s="180" t="s">
        <v>10653</v>
      </c>
      <c r="D6974" s="180"/>
      <c r="E6974" s="180"/>
    </row>
    <row r="6975" spans="1:5" x14ac:dyDescent="0.25">
      <c r="A6975" s="180" t="s">
        <v>10652</v>
      </c>
      <c r="B6975" s="181">
        <v>3751</v>
      </c>
      <c r="C6975" s="180" t="s">
        <v>10654</v>
      </c>
      <c r="D6975" s="180" t="s">
        <v>10653</v>
      </c>
      <c r="E6975" s="180"/>
    </row>
    <row r="6976" spans="1:5" x14ac:dyDescent="0.25">
      <c r="A6976" s="180" t="s">
        <v>10655</v>
      </c>
      <c r="B6976" s="181">
        <v>3752</v>
      </c>
      <c r="C6976" s="180" t="s">
        <v>10656</v>
      </c>
      <c r="D6976" s="180" t="s">
        <v>10657</v>
      </c>
      <c r="E6976" s="180"/>
    </row>
    <row r="6977" spans="1:5" x14ac:dyDescent="0.25">
      <c r="A6977" s="180" t="s">
        <v>10655</v>
      </c>
      <c r="B6977" s="181">
        <v>3752</v>
      </c>
      <c r="C6977" s="180" t="s">
        <v>10657</v>
      </c>
      <c r="D6977" s="180"/>
      <c r="E6977" s="180"/>
    </row>
    <row r="6978" spans="1:5" x14ac:dyDescent="0.25">
      <c r="A6978" s="180" t="s">
        <v>10655</v>
      </c>
      <c r="B6978" s="181">
        <v>3752</v>
      </c>
      <c r="C6978" s="180" t="s">
        <v>10658</v>
      </c>
      <c r="D6978" s="180" t="s">
        <v>10657</v>
      </c>
      <c r="E6978" s="180"/>
    </row>
    <row r="6979" spans="1:5" x14ac:dyDescent="0.25">
      <c r="A6979" s="180" t="s">
        <v>10659</v>
      </c>
      <c r="B6979" s="181">
        <v>3753</v>
      </c>
      <c r="C6979" s="180" t="s">
        <v>10660</v>
      </c>
      <c r="D6979" s="180" t="s">
        <v>10661</v>
      </c>
      <c r="E6979" s="180"/>
    </row>
    <row r="6980" spans="1:5" x14ac:dyDescent="0.25">
      <c r="A6980" s="180" t="s">
        <v>10659</v>
      </c>
      <c r="B6980" s="181">
        <v>3753</v>
      </c>
      <c r="C6980" s="180" t="s">
        <v>10662</v>
      </c>
      <c r="D6980" s="180" t="s">
        <v>10661</v>
      </c>
      <c r="E6980" s="180"/>
    </row>
    <row r="6981" spans="1:5" x14ac:dyDescent="0.25">
      <c r="A6981" s="180" t="s">
        <v>10659</v>
      </c>
      <c r="B6981" s="181">
        <v>3753</v>
      </c>
      <c r="C6981" s="180" t="s">
        <v>10663</v>
      </c>
      <c r="D6981" s="180" t="s">
        <v>10661</v>
      </c>
      <c r="E6981" s="180"/>
    </row>
    <row r="6982" spans="1:5" x14ac:dyDescent="0.25">
      <c r="A6982" s="180" t="s">
        <v>10659</v>
      </c>
      <c r="B6982" s="181">
        <v>3753</v>
      </c>
      <c r="C6982" s="180" t="s">
        <v>10661</v>
      </c>
      <c r="D6982" s="180"/>
      <c r="E6982" s="180"/>
    </row>
    <row r="6983" spans="1:5" x14ac:dyDescent="0.25">
      <c r="A6983" s="180" t="s">
        <v>10664</v>
      </c>
      <c r="B6983" s="181">
        <v>3754</v>
      </c>
      <c r="C6983" s="180" t="s">
        <v>10665</v>
      </c>
      <c r="D6983" s="180" t="s">
        <v>10666</v>
      </c>
      <c r="E6983" s="180"/>
    </row>
    <row r="6984" spans="1:5" x14ac:dyDescent="0.25">
      <c r="A6984" s="180" t="s">
        <v>10664</v>
      </c>
      <c r="B6984" s="181">
        <v>3754</v>
      </c>
      <c r="C6984" s="180" t="s">
        <v>10667</v>
      </c>
      <c r="D6984" s="180" t="s">
        <v>10666</v>
      </c>
      <c r="E6984" s="180"/>
    </row>
    <row r="6985" spans="1:5" x14ac:dyDescent="0.25">
      <c r="A6985" s="180" t="s">
        <v>10664</v>
      </c>
      <c r="B6985" s="181">
        <v>3754</v>
      </c>
      <c r="C6985" s="180" t="s">
        <v>10668</v>
      </c>
      <c r="D6985" s="180" t="s">
        <v>10666</v>
      </c>
      <c r="E6985" s="180"/>
    </row>
    <row r="6986" spans="1:5" x14ac:dyDescent="0.25">
      <c r="A6986" s="180" t="s">
        <v>10664</v>
      </c>
      <c r="B6986" s="181">
        <v>3754</v>
      </c>
      <c r="C6986" s="180" t="s">
        <v>10669</v>
      </c>
      <c r="D6986" s="180" t="s">
        <v>10666</v>
      </c>
      <c r="E6986" s="180"/>
    </row>
    <row r="6987" spans="1:5" x14ac:dyDescent="0.25">
      <c r="A6987" s="180" t="s">
        <v>10664</v>
      </c>
      <c r="B6987" s="181">
        <v>3754</v>
      </c>
      <c r="C6987" s="180" t="s">
        <v>10670</v>
      </c>
      <c r="D6987" s="180" t="s">
        <v>10666</v>
      </c>
      <c r="E6987" s="180"/>
    </row>
    <row r="6988" spans="1:5" x14ac:dyDescent="0.25">
      <c r="A6988" s="180" t="s">
        <v>10664</v>
      </c>
      <c r="B6988" s="181">
        <v>3754</v>
      </c>
      <c r="C6988" s="180" t="s">
        <v>10671</v>
      </c>
      <c r="D6988" s="180" t="s">
        <v>10666</v>
      </c>
      <c r="E6988" s="180"/>
    </row>
    <row r="6989" spans="1:5" x14ac:dyDescent="0.25">
      <c r="A6989" s="180" t="s">
        <v>10664</v>
      </c>
      <c r="B6989" s="181">
        <v>3754</v>
      </c>
      <c r="C6989" s="180" t="s">
        <v>10672</v>
      </c>
      <c r="D6989" s="180" t="s">
        <v>10666</v>
      </c>
      <c r="E6989" s="180"/>
    </row>
    <row r="6990" spans="1:5" x14ac:dyDescent="0.25">
      <c r="A6990" s="180" t="s">
        <v>10664</v>
      </c>
      <c r="B6990" s="181">
        <v>3754</v>
      </c>
      <c r="C6990" s="180" t="s">
        <v>10666</v>
      </c>
      <c r="D6990" s="180"/>
      <c r="E6990" s="180"/>
    </row>
    <row r="6991" spans="1:5" x14ac:dyDescent="0.25">
      <c r="A6991" s="180" t="s">
        <v>10673</v>
      </c>
      <c r="B6991" s="181">
        <v>3755</v>
      </c>
      <c r="C6991" s="180" t="s">
        <v>10674</v>
      </c>
      <c r="D6991" s="180" t="s">
        <v>10675</v>
      </c>
      <c r="E6991" s="180"/>
    </row>
    <row r="6992" spans="1:5" x14ac:dyDescent="0.25">
      <c r="A6992" s="180" t="s">
        <v>10673</v>
      </c>
      <c r="B6992" s="181">
        <v>3755</v>
      </c>
      <c r="C6992" s="180" t="s">
        <v>10675</v>
      </c>
      <c r="D6992" s="180"/>
      <c r="E6992" s="180"/>
    </row>
    <row r="6993" spans="1:5" x14ac:dyDescent="0.25">
      <c r="A6993" s="180" t="s">
        <v>10673</v>
      </c>
      <c r="B6993" s="181">
        <v>3755</v>
      </c>
      <c r="C6993" s="180" t="s">
        <v>10676</v>
      </c>
      <c r="D6993" s="180" t="s">
        <v>10675</v>
      </c>
      <c r="E6993" s="180"/>
    </row>
    <row r="6994" spans="1:5" x14ac:dyDescent="0.25">
      <c r="A6994" s="180" t="s">
        <v>10673</v>
      </c>
      <c r="B6994" s="181">
        <v>3755</v>
      </c>
      <c r="C6994" s="180" t="s">
        <v>10677</v>
      </c>
      <c r="D6994" s="180" t="s">
        <v>10675</v>
      </c>
      <c r="E6994" s="180"/>
    </row>
    <row r="6995" spans="1:5" x14ac:dyDescent="0.25">
      <c r="A6995" s="180" t="s">
        <v>10678</v>
      </c>
      <c r="B6995" s="181">
        <v>3756</v>
      </c>
      <c r="C6995" s="180" t="s">
        <v>10679</v>
      </c>
      <c r="D6995" s="180" t="s">
        <v>10680</v>
      </c>
      <c r="E6995" s="180"/>
    </row>
    <row r="6996" spans="1:5" x14ac:dyDescent="0.25">
      <c r="A6996" s="180" t="s">
        <v>10678</v>
      </c>
      <c r="B6996" s="181">
        <v>3756</v>
      </c>
      <c r="C6996" s="180" t="s">
        <v>10680</v>
      </c>
      <c r="D6996" s="180"/>
      <c r="E6996" s="180"/>
    </row>
    <row r="6997" spans="1:5" x14ac:dyDescent="0.25">
      <c r="A6997" s="180" t="s">
        <v>10678</v>
      </c>
      <c r="B6997" s="181">
        <v>3756</v>
      </c>
      <c r="C6997" s="180" t="s">
        <v>10681</v>
      </c>
      <c r="D6997" s="180" t="s">
        <v>10680</v>
      </c>
      <c r="E6997" s="180"/>
    </row>
    <row r="6998" spans="1:5" x14ac:dyDescent="0.25">
      <c r="A6998" s="180" t="s">
        <v>10682</v>
      </c>
      <c r="B6998" s="181">
        <v>3757</v>
      </c>
      <c r="C6998" s="180" t="s">
        <v>10683</v>
      </c>
      <c r="D6998" s="180" t="s">
        <v>10684</v>
      </c>
      <c r="E6998" s="180"/>
    </row>
    <row r="6999" spans="1:5" x14ac:dyDescent="0.25">
      <c r="A6999" s="180" t="s">
        <v>10682</v>
      </c>
      <c r="B6999" s="181">
        <v>3757</v>
      </c>
      <c r="C6999" s="180" t="s">
        <v>10684</v>
      </c>
      <c r="D6999" s="180"/>
      <c r="E6999" s="180"/>
    </row>
    <row r="7000" spans="1:5" x14ac:dyDescent="0.25">
      <c r="A7000" s="180" t="s">
        <v>10682</v>
      </c>
      <c r="B7000" s="181">
        <v>3757</v>
      </c>
      <c r="C7000" s="180" t="s">
        <v>10685</v>
      </c>
      <c r="D7000" s="180" t="s">
        <v>10684</v>
      </c>
      <c r="E7000" s="180"/>
    </row>
    <row r="7001" spans="1:5" x14ac:dyDescent="0.25">
      <c r="A7001" s="180" t="s">
        <v>10686</v>
      </c>
      <c r="B7001" s="181">
        <v>3758</v>
      </c>
      <c r="C7001" s="180" t="s">
        <v>10687</v>
      </c>
      <c r="D7001" s="180" t="s">
        <v>10688</v>
      </c>
      <c r="E7001" s="180"/>
    </row>
    <row r="7002" spans="1:5" x14ac:dyDescent="0.25">
      <c r="A7002" s="180" t="s">
        <v>10686</v>
      </c>
      <c r="B7002" s="181">
        <v>3758</v>
      </c>
      <c r="C7002" s="180" t="s">
        <v>10688</v>
      </c>
      <c r="D7002" s="180"/>
      <c r="E7002" s="180"/>
    </row>
    <row r="7003" spans="1:5" x14ac:dyDescent="0.25">
      <c r="A7003" s="180" t="s">
        <v>10686</v>
      </c>
      <c r="B7003" s="181">
        <v>3758</v>
      </c>
      <c r="C7003" s="180" t="s">
        <v>10689</v>
      </c>
      <c r="D7003" s="180" t="s">
        <v>10688</v>
      </c>
      <c r="E7003" s="180"/>
    </row>
    <row r="7004" spans="1:5" x14ac:dyDescent="0.25">
      <c r="A7004" s="180" t="s">
        <v>10686</v>
      </c>
      <c r="B7004" s="181">
        <v>3758</v>
      </c>
      <c r="C7004" s="180" t="s">
        <v>10690</v>
      </c>
      <c r="D7004" s="180" t="s">
        <v>10688</v>
      </c>
      <c r="E7004" s="180"/>
    </row>
    <row r="7005" spans="1:5" x14ac:dyDescent="0.25">
      <c r="A7005" s="180" t="s">
        <v>10691</v>
      </c>
      <c r="B7005" s="181">
        <v>3759</v>
      </c>
      <c r="C7005" s="180" t="s">
        <v>10692</v>
      </c>
      <c r="D7005" s="180" t="s">
        <v>10693</v>
      </c>
      <c r="E7005" s="180"/>
    </row>
    <row r="7006" spans="1:5" x14ac:dyDescent="0.25">
      <c r="A7006" s="180" t="s">
        <v>10691</v>
      </c>
      <c r="B7006" s="181">
        <v>3759</v>
      </c>
      <c r="C7006" s="180" t="s">
        <v>10694</v>
      </c>
      <c r="D7006" s="180" t="s">
        <v>10693</v>
      </c>
      <c r="E7006" s="180"/>
    </row>
    <row r="7007" spans="1:5" x14ac:dyDescent="0.25">
      <c r="A7007" s="180" t="s">
        <v>10691</v>
      </c>
      <c r="B7007" s="181">
        <v>3759</v>
      </c>
      <c r="C7007" s="180" t="s">
        <v>10695</v>
      </c>
      <c r="D7007" s="180" t="s">
        <v>10693</v>
      </c>
      <c r="E7007" s="180"/>
    </row>
    <row r="7008" spans="1:5" x14ac:dyDescent="0.25">
      <c r="A7008" s="180" t="s">
        <v>10691</v>
      </c>
      <c r="B7008" s="181">
        <v>3759</v>
      </c>
      <c r="C7008" s="180" t="s">
        <v>10693</v>
      </c>
      <c r="D7008" s="180"/>
      <c r="E7008" s="180"/>
    </row>
    <row r="7009" spans="1:5" x14ac:dyDescent="0.25">
      <c r="A7009" s="180" t="s">
        <v>10691</v>
      </c>
      <c r="B7009" s="181">
        <v>3759</v>
      </c>
      <c r="C7009" s="180" t="s">
        <v>10696</v>
      </c>
      <c r="D7009" s="180" t="s">
        <v>10693</v>
      </c>
      <c r="E7009" s="180"/>
    </row>
    <row r="7010" spans="1:5" x14ac:dyDescent="0.25">
      <c r="A7010" s="180" t="s">
        <v>10691</v>
      </c>
      <c r="B7010" s="181">
        <v>3759</v>
      </c>
      <c r="C7010" s="180" t="s">
        <v>10697</v>
      </c>
      <c r="D7010" s="180" t="s">
        <v>10693</v>
      </c>
      <c r="E7010" s="180"/>
    </row>
    <row r="7011" spans="1:5" x14ac:dyDescent="0.25">
      <c r="A7011" s="180" t="s">
        <v>10698</v>
      </c>
      <c r="B7011" s="181">
        <v>3760</v>
      </c>
      <c r="C7011" s="180" t="s">
        <v>10699</v>
      </c>
      <c r="D7011" s="180" t="s">
        <v>10700</v>
      </c>
      <c r="E7011" s="180"/>
    </row>
    <row r="7012" spans="1:5" x14ac:dyDescent="0.25">
      <c r="A7012" s="180" t="s">
        <v>10698</v>
      </c>
      <c r="B7012" s="181">
        <v>3760</v>
      </c>
      <c r="C7012" s="180" t="s">
        <v>10701</v>
      </c>
      <c r="D7012" s="180" t="s">
        <v>10700</v>
      </c>
      <c r="E7012" s="180"/>
    </row>
    <row r="7013" spans="1:5" x14ac:dyDescent="0.25">
      <c r="A7013" s="180" t="s">
        <v>10698</v>
      </c>
      <c r="B7013" s="181">
        <v>3760</v>
      </c>
      <c r="C7013" s="180" t="s">
        <v>10700</v>
      </c>
      <c r="D7013" s="180"/>
      <c r="E7013" s="180"/>
    </row>
    <row r="7014" spans="1:5" x14ac:dyDescent="0.25">
      <c r="A7014" s="180" t="s">
        <v>10698</v>
      </c>
      <c r="B7014" s="181">
        <v>3760</v>
      </c>
      <c r="C7014" s="180" t="s">
        <v>10702</v>
      </c>
      <c r="D7014" s="180" t="s">
        <v>10700</v>
      </c>
      <c r="E7014" s="180"/>
    </row>
    <row r="7015" spans="1:5" x14ac:dyDescent="0.25">
      <c r="A7015" s="180" t="s">
        <v>10698</v>
      </c>
      <c r="B7015" s="181">
        <v>3760</v>
      </c>
      <c r="C7015" s="180" t="s">
        <v>10703</v>
      </c>
      <c r="D7015" s="180" t="s">
        <v>10700</v>
      </c>
      <c r="E7015" s="180"/>
    </row>
    <row r="7016" spans="1:5" x14ac:dyDescent="0.25">
      <c r="A7016" s="180" t="s">
        <v>10704</v>
      </c>
      <c r="B7016" s="181">
        <v>3761</v>
      </c>
      <c r="C7016" s="180" t="s">
        <v>10705</v>
      </c>
      <c r="D7016" s="180" t="s">
        <v>10706</v>
      </c>
      <c r="E7016" s="180"/>
    </row>
    <row r="7017" spans="1:5" x14ac:dyDescent="0.25">
      <c r="A7017" s="180" t="s">
        <v>10704</v>
      </c>
      <c r="B7017" s="181">
        <v>3761</v>
      </c>
      <c r="C7017" s="180" t="s">
        <v>10707</v>
      </c>
      <c r="D7017" s="180" t="s">
        <v>10706</v>
      </c>
      <c r="E7017" s="180"/>
    </row>
    <row r="7018" spans="1:5" x14ac:dyDescent="0.25">
      <c r="A7018" s="180" t="s">
        <v>10704</v>
      </c>
      <c r="B7018" s="181">
        <v>3761</v>
      </c>
      <c r="C7018" s="180" t="s">
        <v>10708</v>
      </c>
      <c r="D7018" s="180" t="s">
        <v>10706</v>
      </c>
      <c r="E7018" s="180"/>
    </row>
    <row r="7019" spans="1:5" x14ac:dyDescent="0.25">
      <c r="A7019" s="180" t="s">
        <v>10704</v>
      </c>
      <c r="B7019" s="181">
        <v>3761</v>
      </c>
      <c r="C7019" s="180" t="s">
        <v>10706</v>
      </c>
      <c r="D7019" s="180"/>
      <c r="E7019" s="180"/>
    </row>
    <row r="7020" spans="1:5" x14ac:dyDescent="0.25">
      <c r="A7020" s="180" t="s">
        <v>10709</v>
      </c>
      <c r="B7020" s="181">
        <v>3762</v>
      </c>
      <c r="C7020" s="180" t="s">
        <v>10710</v>
      </c>
      <c r="D7020" s="180" t="s">
        <v>10711</v>
      </c>
      <c r="E7020" s="180"/>
    </row>
    <row r="7021" spans="1:5" x14ac:dyDescent="0.25">
      <c r="A7021" s="180" t="s">
        <v>10709</v>
      </c>
      <c r="B7021" s="181">
        <v>3762</v>
      </c>
      <c r="C7021" s="180" t="s">
        <v>10711</v>
      </c>
      <c r="D7021" s="180"/>
      <c r="E7021" s="180"/>
    </row>
    <row r="7022" spans="1:5" x14ac:dyDescent="0.25">
      <c r="A7022" s="180" t="s">
        <v>10709</v>
      </c>
      <c r="B7022" s="181">
        <v>3762</v>
      </c>
      <c r="C7022" s="180" t="s">
        <v>10712</v>
      </c>
      <c r="D7022" s="180" t="s">
        <v>10711</v>
      </c>
      <c r="E7022" s="180"/>
    </row>
    <row r="7023" spans="1:5" x14ac:dyDescent="0.25">
      <c r="A7023" s="180" t="s">
        <v>10713</v>
      </c>
      <c r="B7023" s="181">
        <v>3763</v>
      </c>
      <c r="C7023" s="180" t="s">
        <v>10714</v>
      </c>
      <c r="D7023" s="180" t="s">
        <v>10715</v>
      </c>
      <c r="E7023" s="180"/>
    </row>
    <row r="7024" spans="1:5" x14ac:dyDescent="0.25">
      <c r="A7024" s="180" t="s">
        <v>10713</v>
      </c>
      <c r="B7024" s="181">
        <v>3763</v>
      </c>
      <c r="C7024" s="180" t="s">
        <v>10716</v>
      </c>
      <c r="D7024" s="180" t="s">
        <v>10715</v>
      </c>
      <c r="E7024" s="180"/>
    </row>
    <row r="7025" spans="1:5" x14ac:dyDescent="0.25">
      <c r="A7025" s="180" t="s">
        <v>10713</v>
      </c>
      <c r="B7025" s="181">
        <v>3763</v>
      </c>
      <c r="C7025" s="180" t="s">
        <v>10715</v>
      </c>
      <c r="D7025" s="180"/>
      <c r="E7025" s="180"/>
    </row>
    <row r="7026" spans="1:5" x14ac:dyDescent="0.25">
      <c r="A7026" s="180" t="s">
        <v>10713</v>
      </c>
      <c r="B7026" s="181">
        <v>3763</v>
      </c>
      <c r="C7026" s="180" t="s">
        <v>10717</v>
      </c>
      <c r="D7026" s="180" t="s">
        <v>10715</v>
      </c>
      <c r="E7026" s="180"/>
    </row>
    <row r="7027" spans="1:5" x14ac:dyDescent="0.25">
      <c r="A7027" s="180" t="s">
        <v>10718</v>
      </c>
      <c r="B7027" s="181">
        <v>3764</v>
      </c>
      <c r="C7027" s="180" t="s">
        <v>10719</v>
      </c>
      <c r="D7027" s="180" t="s">
        <v>10720</v>
      </c>
      <c r="E7027" s="180"/>
    </row>
    <row r="7028" spans="1:5" x14ac:dyDescent="0.25">
      <c r="A7028" s="180" t="s">
        <v>10718</v>
      </c>
      <c r="B7028" s="181">
        <v>3764</v>
      </c>
      <c r="C7028" s="180" t="s">
        <v>10721</v>
      </c>
      <c r="D7028" s="180" t="s">
        <v>10720</v>
      </c>
      <c r="E7028" s="180"/>
    </row>
    <row r="7029" spans="1:5" x14ac:dyDescent="0.25">
      <c r="A7029" s="180" t="s">
        <v>10718</v>
      </c>
      <c r="B7029" s="181">
        <v>3764</v>
      </c>
      <c r="C7029" s="180" t="s">
        <v>10722</v>
      </c>
      <c r="D7029" s="180" t="s">
        <v>10720</v>
      </c>
      <c r="E7029" s="180"/>
    </row>
    <row r="7030" spans="1:5" x14ac:dyDescent="0.25">
      <c r="A7030" s="180" t="s">
        <v>10718</v>
      </c>
      <c r="B7030" s="181">
        <v>3764</v>
      </c>
      <c r="C7030" s="180" t="s">
        <v>10720</v>
      </c>
      <c r="D7030" s="180"/>
      <c r="E7030" s="180"/>
    </row>
    <row r="7031" spans="1:5" x14ac:dyDescent="0.25">
      <c r="A7031" s="180" t="s">
        <v>10718</v>
      </c>
      <c r="B7031" s="181">
        <v>3764</v>
      </c>
      <c r="C7031" s="180" t="s">
        <v>10723</v>
      </c>
      <c r="D7031" s="180" t="s">
        <v>10720</v>
      </c>
      <c r="E7031" s="180"/>
    </row>
    <row r="7032" spans="1:5" x14ac:dyDescent="0.25">
      <c r="A7032" s="180" t="s">
        <v>10724</v>
      </c>
      <c r="B7032" s="181">
        <v>3765</v>
      </c>
      <c r="C7032" s="180" t="s">
        <v>10725</v>
      </c>
      <c r="D7032" s="180" t="s">
        <v>10726</v>
      </c>
      <c r="E7032" s="180"/>
    </row>
    <row r="7033" spans="1:5" x14ac:dyDescent="0.25">
      <c r="A7033" s="180" t="s">
        <v>10724</v>
      </c>
      <c r="B7033" s="181">
        <v>3765</v>
      </c>
      <c r="C7033" s="180" t="s">
        <v>10726</v>
      </c>
      <c r="D7033" s="180"/>
      <c r="E7033" s="180"/>
    </row>
    <row r="7034" spans="1:5" x14ac:dyDescent="0.25">
      <c r="A7034" s="180" t="s">
        <v>10724</v>
      </c>
      <c r="B7034" s="181">
        <v>3765</v>
      </c>
      <c r="C7034" s="180" t="s">
        <v>10727</v>
      </c>
      <c r="D7034" s="180" t="s">
        <v>10726</v>
      </c>
      <c r="E7034" s="180"/>
    </row>
    <row r="7035" spans="1:5" x14ac:dyDescent="0.25">
      <c r="A7035" s="180" t="s">
        <v>10728</v>
      </c>
      <c r="B7035" s="181">
        <v>3766</v>
      </c>
      <c r="C7035" s="180" t="s">
        <v>10729</v>
      </c>
      <c r="D7035" s="180" t="s">
        <v>10730</v>
      </c>
      <c r="E7035" s="180"/>
    </row>
    <row r="7036" spans="1:5" x14ac:dyDescent="0.25">
      <c r="A7036" s="180" t="s">
        <v>10728</v>
      </c>
      <c r="B7036" s="181">
        <v>3766</v>
      </c>
      <c r="C7036" s="180" t="s">
        <v>10730</v>
      </c>
      <c r="D7036" s="180"/>
      <c r="E7036" s="180"/>
    </row>
    <row r="7037" spans="1:5" x14ac:dyDescent="0.25">
      <c r="A7037" s="180" t="s">
        <v>10731</v>
      </c>
      <c r="B7037" s="181">
        <v>3767</v>
      </c>
      <c r="C7037" s="180" t="s">
        <v>10732</v>
      </c>
      <c r="D7037" s="180" t="s">
        <v>10733</v>
      </c>
      <c r="E7037" s="180"/>
    </row>
    <row r="7038" spans="1:5" x14ac:dyDescent="0.25">
      <c r="A7038" s="180" t="s">
        <v>10731</v>
      </c>
      <c r="B7038" s="181">
        <v>3767</v>
      </c>
      <c r="C7038" s="180" t="s">
        <v>10733</v>
      </c>
      <c r="D7038" s="180"/>
      <c r="E7038" s="180"/>
    </row>
    <row r="7039" spans="1:5" x14ac:dyDescent="0.25">
      <c r="A7039" s="180" t="s">
        <v>10734</v>
      </c>
      <c r="B7039" s="181">
        <v>3768</v>
      </c>
      <c r="C7039" s="180" t="s">
        <v>10735</v>
      </c>
      <c r="D7039" s="180" t="s">
        <v>10736</v>
      </c>
      <c r="E7039" s="180"/>
    </row>
    <row r="7040" spans="1:5" x14ac:dyDescent="0.25">
      <c r="A7040" s="180" t="s">
        <v>10734</v>
      </c>
      <c r="B7040" s="181">
        <v>3768</v>
      </c>
      <c r="C7040" s="180" t="s">
        <v>10736</v>
      </c>
      <c r="D7040" s="180"/>
      <c r="E7040" s="180"/>
    </row>
    <row r="7041" spans="1:5" x14ac:dyDescent="0.25">
      <c r="A7041" s="180" t="s">
        <v>10737</v>
      </c>
      <c r="B7041" s="181">
        <v>3769</v>
      </c>
      <c r="C7041" s="180" t="s">
        <v>10738</v>
      </c>
      <c r="D7041" s="180" t="s">
        <v>10739</v>
      </c>
      <c r="E7041" s="180"/>
    </row>
    <row r="7042" spans="1:5" x14ac:dyDescent="0.25">
      <c r="A7042" s="180" t="s">
        <v>10737</v>
      </c>
      <c r="B7042" s="181">
        <v>3769</v>
      </c>
      <c r="C7042" s="180" t="s">
        <v>10739</v>
      </c>
      <c r="D7042" s="180"/>
      <c r="E7042" s="180"/>
    </row>
    <row r="7043" spans="1:5" x14ac:dyDescent="0.25">
      <c r="A7043" s="180" t="s">
        <v>10740</v>
      </c>
      <c r="B7043" s="181">
        <v>3770</v>
      </c>
      <c r="C7043" s="180" t="s">
        <v>10741</v>
      </c>
      <c r="D7043" s="180" t="s">
        <v>10742</v>
      </c>
      <c r="E7043" s="180"/>
    </row>
    <row r="7044" spans="1:5" x14ac:dyDescent="0.25">
      <c r="A7044" s="180" t="s">
        <v>10740</v>
      </c>
      <c r="B7044" s="181">
        <v>3770</v>
      </c>
      <c r="C7044" s="180" t="s">
        <v>10742</v>
      </c>
      <c r="D7044" s="180"/>
      <c r="E7044" s="180"/>
    </row>
    <row r="7045" spans="1:5" x14ac:dyDescent="0.25">
      <c r="A7045" s="180" t="s">
        <v>10743</v>
      </c>
      <c r="B7045" s="181">
        <v>3771</v>
      </c>
      <c r="C7045" s="180" t="s">
        <v>10744</v>
      </c>
      <c r="D7045" s="180" t="s">
        <v>10745</v>
      </c>
      <c r="E7045" s="180"/>
    </row>
    <row r="7046" spans="1:5" x14ac:dyDescent="0.25">
      <c r="A7046" s="180" t="s">
        <v>10743</v>
      </c>
      <c r="B7046" s="181">
        <v>3771</v>
      </c>
      <c r="C7046" s="180" t="s">
        <v>10745</v>
      </c>
      <c r="D7046" s="180"/>
      <c r="E7046" s="180"/>
    </row>
    <row r="7047" spans="1:5" x14ac:dyDescent="0.25">
      <c r="A7047" s="180" t="s">
        <v>10746</v>
      </c>
      <c r="B7047" s="181">
        <v>3772</v>
      </c>
      <c r="C7047" s="180" t="s">
        <v>10747</v>
      </c>
      <c r="D7047" s="180" t="s">
        <v>10748</v>
      </c>
      <c r="E7047" s="180"/>
    </row>
    <row r="7048" spans="1:5" x14ac:dyDescent="0.25">
      <c r="A7048" s="180" t="s">
        <v>10746</v>
      </c>
      <c r="B7048" s="181">
        <v>3772</v>
      </c>
      <c r="C7048" s="180" t="s">
        <v>10748</v>
      </c>
      <c r="D7048" s="180"/>
      <c r="E7048" s="180"/>
    </row>
    <row r="7049" spans="1:5" x14ac:dyDescent="0.25">
      <c r="A7049" s="180" t="s">
        <v>10749</v>
      </c>
      <c r="B7049" s="181">
        <v>3773</v>
      </c>
      <c r="C7049" s="180" t="s">
        <v>10750</v>
      </c>
      <c r="D7049" s="180" t="s">
        <v>10751</v>
      </c>
      <c r="E7049" s="180"/>
    </row>
    <row r="7050" spans="1:5" x14ac:dyDescent="0.25">
      <c r="A7050" s="180" t="s">
        <v>10749</v>
      </c>
      <c r="B7050" s="181">
        <v>3773</v>
      </c>
      <c r="C7050" s="180" t="s">
        <v>10751</v>
      </c>
      <c r="D7050" s="180"/>
      <c r="E7050" s="180"/>
    </row>
    <row r="7051" spans="1:5" x14ac:dyDescent="0.25">
      <c r="A7051" s="180" t="s">
        <v>10752</v>
      </c>
      <c r="B7051" s="181">
        <v>3774</v>
      </c>
      <c r="C7051" s="180" t="s">
        <v>10753</v>
      </c>
      <c r="D7051" s="180" t="s">
        <v>10754</v>
      </c>
      <c r="E7051" s="180"/>
    </row>
    <row r="7052" spans="1:5" x14ac:dyDescent="0.25">
      <c r="A7052" s="180" t="s">
        <v>10752</v>
      </c>
      <c r="B7052" s="181">
        <v>3774</v>
      </c>
      <c r="C7052" s="180" t="s">
        <v>10755</v>
      </c>
      <c r="D7052" s="180" t="s">
        <v>10754</v>
      </c>
      <c r="E7052" s="180"/>
    </row>
    <row r="7053" spans="1:5" x14ac:dyDescent="0.25">
      <c r="A7053" s="180" t="s">
        <v>10752</v>
      </c>
      <c r="B7053" s="181">
        <v>3774</v>
      </c>
      <c r="C7053" s="180" t="s">
        <v>10756</v>
      </c>
      <c r="D7053" s="180" t="s">
        <v>10754</v>
      </c>
      <c r="E7053" s="180"/>
    </row>
    <row r="7054" spans="1:5" x14ac:dyDescent="0.25">
      <c r="A7054" s="180" t="s">
        <v>10752</v>
      </c>
      <c r="B7054" s="181">
        <v>3774</v>
      </c>
      <c r="C7054" s="180" t="s">
        <v>10757</v>
      </c>
      <c r="D7054" s="180" t="s">
        <v>10754</v>
      </c>
      <c r="E7054" s="180"/>
    </row>
    <row r="7055" spans="1:5" x14ac:dyDescent="0.25">
      <c r="A7055" s="180" t="s">
        <v>10752</v>
      </c>
      <c r="B7055" s="181">
        <v>3774</v>
      </c>
      <c r="C7055" s="180" t="s">
        <v>10758</v>
      </c>
      <c r="D7055" s="180" t="s">
        <v>10754</v>
      </c>
      <c r="E7055" s="180"/>
    </row>
    <row r="7056" spans="1:5" x14ac:dyDescent="0.25">
      <c r="A7056" s="180" t="s">
        <v>10752</v>
      </c>
      <c r="B7056" s="181">
        <v>3774</v>
      </c>
      <c r="C7056" s="180" t="s">
        <v>10754</v>
      </c>
      <c r="D7056" s="180"/>
      <c r="E7056" s="180"/>
    </row>
    <row r="7057" spans="1:5" x14ac:dyDescent="0.25">
      <c r="A7057" s="180" t="s">
        <v>10759</v>
      </c>
      <c r="B7057" s="181">
        <v>3775</v>
      </c>
      <c r="C7057" s="180" t="s">
        <v>10760</v>
      </c>
      <c r="D7057" s="180"/>
      <c r="E7057" s="180"/>
    </row>
    <row r="7058" spans="1:5" x14ac:dyDescent="0.25">
      <c r="A7058" s="180" t="s">
        <v>10759</v>
      </c>
      <c r="B7058" s="181">
        <v>3775</v>
      </c>
      <c r="C7058" s="180" t="s">
        <v>10761</v>
      </c>
      <c r="D7058" s="180" t="s">
        <v>10760</v>
      </c>
      <c r="E7058" s="180"/>
    </row>
    <row r="7059" spans="1:5" x14ac:dyDescent="0.25">
      <c r="A7059" s="180" t="s">
        <v>10759</v>
      </c>
      <c r="B7059" s="181">
        <v>3775</v>
      </c>
      <c r="C7059" s="180" t="s">
        <v>10762</v>
      </c>
      <c r="D7059" s="180" t="s">
        <v>10760</v>
      </c>
      <c r="E7059" s="180"/>
    </row>
    <row r="7060" spans="1:5" x14ac:dyDescent="0.25">
      <c r="A7060" s="180" t="s">
        <v>10759</v>
      </c>
      <c r="B7060" s="181">
        <v>3775</v>
      </c>
      <c r="C7060" s="180" t="s">
        <v>10763</v>
      </c>
      <c r="D7060" s="180" t="s">
        <v>10760</v>
      </c>
      <c r="E7060" s="180"/>
    </row>
    <row r="7061" spans="1:5" x14ac:dyDescent="0.25">
      <c r="A7061" s="180" t="s">
        <v>10759</v>
      </c>
      <c r="B7061" s="181">
        <v>3775</v>
      </c>
      <c r="C7061" s="180" t="s">
        <v>10764</v>
      </c>
      <c r="D7061" s="180" t="s">
        <v>10760</v>
      </c>
      <c r="E7061" s="180"/>
    </row>
    <row r="7062" spans="1:5" x14ac:dyDescent="0.25">
      <c r="A7062" s="180" t="s">
        <v>10759</v>
      </c>
      <c r="B7062" s="181">
        <v>3775</v>
      </c>
      <c r="C7062" s="180" t="s">
        <v>10765</v>
      </c>
      <c r="D7062" s="180" t="s">
        <v>10760</v>
      </c>
      <c r="E7062" s="180"/>
    </row>
    <row r="7063" spans="1:5" x14ac:dyDescent="0.25">
      <c r="A7063" s="180" t="s">
        <v>10766</v>
      </c>
      <c r="B7063" s="181">
        <v>3776</v>
      </c>
      <c r="C7063" s="180" t="s">
        <v>10767</v>
      </c>
      <c r="D7063" s="180"/>
      <c r="E7063" s="180"/>
    </row>
    <row r="7064" spans="1:5" x14ac:dyDescent="0.25">
      <c r="A7064" s="180" t="s">
        <v>10766</v>
      </c>
      <c r="B7064" s="181">
        <v>3776</v>
      </c>
      <c r="C7064" s="180" t="s">
        <v>10768</v>
      </c>
      <c r="D7064" s="180" t="s">
        <v>10767</v>
      </c>
      <c r="E7064" s="180"/>
    </row>
    <row r="7065" spans="1:5" x14ac:dyDescent="0.25">
      <c r="A7065" s="180" t="s">
        <v>10769</v>
      </c>
      <c r="B7065" s="181">
        <v>3777</v>
      </c>
      <c r="C7065" s="180" t="s">
        <v>10770</v>
      </c>
      <c r="D7065" s="180" t="s">
        <v>10771</v>
      </c>
      <c r="E7065" s="180"/>
    </row>
    <row r="7066" spans="1:5" x14ac:dyDescent="0.25">
      <c r="A7066" s="180" t="s">
        <v>10769</v>
      </c>
      <c r="B7066" s="181">
        <v>3777</v>
      </c>
      <c r="C7066" s="180" t="s">
        <v>10771</v>
      </c>
      <c r="D7066" s="180"/>
      <c r="E7066" s="180"/>
    </row>
    <row r="7067" spans="1:5" x14ac:dyDescent="0.25">
      <c r="A7067" s="180" t="s">
        <v>10769</v>
      </c>
      <c r="B7067" s="181">
        <v>3777</v>
      </c>
      <c r="C7067" s="180" t="s">
        <v>10772</v>
      </c>
      <c r="D7067" s="180" t="s">
        <v>10771</v>
      </c>
      <c r="E7067" s="180"/>
    </row>
    <row r="7068" spans="1:5" x14ac:dyDescent="0.25">
      <c r="A7068" s="180" t="s">
        <v>10769</v>
      </c>
      <c r="B7068" s="181">
        <v>3777</v>
      </c>
      <c r="C7068" s="180" t="s">
        <v>10773</v>
      </c>
      <c r="D7068" s="180" t="s">
        <v>10771</v>
      </c>
      <c r="E7068" s="180"/>
    </row>
    <row r="7069" spans="1:5" x14ac:dyDescent="0.25">
      <c r="A7069" s="180" t="s">
        <v>10774</v>
      </c>
      <c r="B7069" s="181">
        <v>3778</v>
      </c>
      <c r="C7069" s="180" t="s">
        <v>10775</v>
      </c>
      <c r="D7069" s="180" t="s">
        <v>10776</v>
      </c>
      <c r="E7069" s="180"/>
    </row>
    <row r="7070" spans="1:5" x14ac:dyDescent="0.25">
      <c r="A7070" s="180" t="s">
        <v>10774</v>
      </c>
      <c r="B7070" s="181">
        <v>3778</v>
      </c>
      <c r="C7070" s="180" t="s">
        <v>10776</v>
      </c>
      <c r="D7070" s="180"/>
      <c r="E7070" s="180"/>
    </row>
    <row r="7071" spans="1:5" x14ac:dyDescent="0.25">
      <c r="A7071" s="180" t="s">
        <v>10774</v>
      </c>
      <c r="B7071" s="181">
        <v>3778</v>
      </c>
      <c r="C7071" s="180" t="s">
        <v>10777</v>
      </c>
      <c r="D7071" s="180" t="s">
        <v>10776</v>
      </c>
      <c r="E7071" s="180"/>
    </row>
    <row r="7072" spans="1:5" x14ac:dyDescent="0.25">
      <c r="A7072" s="180" t="s">
        <v>10774</v>
      </c>
      <c r="B7072" s="181">
        <v>3778</v>
      </c>
      <c r="C7072" s="180" t="s">
        <v>10778</v>
      </c>
      <c r="D7072" s="180" t="s">
        <v>10776</v>
      </c>
      <c r="E7072" s="180"/>
    </row>
    <row r="7073" spans="1:5" x14ac:dyDescent="0.25">
      <c r="A7073" s="180" t="s">
        <v>10779</v>
      </c>
      <c r="B7073" s="181">
        <v>3779</v>
      </c>
      <c r="C7073" s="180" t="s">
        <v>10780</v>
      </c>
      <c r="D7073" s="180"/>
      <c r="E7073" s="180"/>
    </row>
    <row r="7074" spans="1:5" x14ac:dyDescent="0.25">
      <c r="A7074" s="180" t="s">
        <v>10781</v>
      </c>
      <c r="B7074" s="181">
        <v>3780</v>
      </c>
      <c r="C7074" s="180" t="s">
        <v>10782</v>
      </c>
      <c r="D7074" s="180" t="s">
        <v>10783</v>
      </c>
      <c r="E7074" s="180"/>
    </row>
    <row r="7075" spans="1:5" x14ac:dyDescent="0.25">
      <c r="A7075" s="180" t="s">
        <v>10781</v>
      </c>
      <c r="B7075" s="181">
        <v>3780</v>
      </c>
      <c r="C7075" s="180" t="s">
        <v>10783</v>
      </c>
      <c r="D7075" s="180"/>
      <c r="E7075" s="180"/>
    </row>
    <row r="7076" spans="1:5" x14ac:dyDescent="0.25">
      <c r="A7076" s="180" t="s">
        <v>10781</v>
      </c>
      <c r="B7076" s="181">
        <v>3780</v>
      </c>
      <c r="C7076" s="180" t="s">
        <v>10784</v>
      </c>
      <c r="D7076" s="180" t="s">
        <v>10783</v>
      </c>
      <c r="E7076" s="180"/>
    </row>
    <row r="7077" spans="1:5" x14ac:dyDescent="0.25">
      <c r="A7077" s="180" t="s">
        <v>10781</v>
      </c>
      <c r="B7077" s="181">
        <v>3780</v>
      </c>
      <c r="C7077" s="180" t="s">
        <v>10785</v>
      </c>
      <c r="D7077" s="180" t="s">
        <v>10783</v>
      </c>
      <c r="E7077" s="180"/>
    </row>
    <row r="7078" spans="1:5" x14ac:dyDescent="0.25">
      <c r="A7078" s="180" t="s">
        <v>10781</v>
      </c>
      <c r="B7078" s="181">
        <v>3780</v>
      </c>
      <c r="C7078" s="180" t="s">
        <v>10786</v>
      </c>
      <c r="D7078" s="180" t="s">
        <v>10783</v>
      </c>
      <c r="E7078" s="180"/>
    </row>
    <row r="7079" spans="1:5" x14ac:dyDescent="0.25">
      <c r="A7079" s="180" t="s">
        <v>10787</v>
      </c>
      <c r="B7079" s="181">
        <v>3781</v>
      </c>
      <c r="C7079" s="180" t="s">
        <v>10788</v>
      </c>
      <c r="D7079" s="180" t="s">
        <v>10789</v>
      </c>
      <c r="E7079" s="180"/>
    </row>
    <row r="7080" spans="1:5" x14ac:dyDescent="0.25">
      <c r="A7080" s="180" t="s">
        <v>10787</v>
      </c>
      <c r="B7080" s="181">
        <v>3781</v>
      </c>
      <c r="C7080" s="180" t="s">
        <v>10789</v>
      </c>
      <c r="D7080" s="180"/>
      <c r="E7080" s="180"/>
    </row>
    <row r="7081" spans="1:5" x14ac:dyDescent="0.25">
      <c r="A7081" s="180" t="s">
        <v>10790</v>
      </c>
      <c r="B7081" s="181">
        <v>3782</v>
      </c>
      <c r="C7081" s="180" t="s">
        <v>10791</v>
      </c>
      <c r="D7081" s="180" t="s">
        <v>10792</v>
      </c>
      <c r="E7081" s="180"/>
    </row>
    <row r="7082" spans="1:5" x14ac:dyDescent="0.25">
      <c r="A7082" s="180" t="s">
        <v>10790</v>
      </c>
      <c r="B7082" s="181">
        <v>3782</v>
      </c>
      <c r="C7082" s="180" t="s">
        <v>10793</v>
      </c>
      <c r="D7082" s="180" t="s">
        <v>10792</v>
      </c>
      <c r="E7082" s="180"/>
    </row>
    <row r="7083" spans="1:5" x14ac:dyDescent="0.25">
      <c r="A7083" s="180" t="s">
        <v>10790</v>
      </c>
      <c r="B7083" s="181">
        <v>3782</v>
      </c>
      <c r="C7083" s="180" t="s">
        <v>10794</v>
      </c>
      <c r="D7083" s="180" t="s">
        <v>10792</v>
      </c>
      <c r="E7083" s="180"/>
    </row>
    <row r="7084" spans="1:5" x14ac:dyDescent="0.25">
      <c r="A7084" s="180" t="s">
        <v>10790</v>
      </c>
      <c r="B7084" s="181">
        <v>3782</v>
      </c>
      <c r="C7084" s="180" t="s">
        <v>10792</v>
      </c>
      <c r="D7084" s="180"/>
      <c r="E7084" s="180"/>
    </row>
    <row r="7085" spans="1:5" x14ac:dyDescent="0.25">
      <c r="A7085" s="180" t="s">
        <v>10795</v>
      </c>
      <c r="B7085" s="181">
        <v>3783</v>
      </c>
      <c r="C7085" s="180" t="s">
        <v>10796</v>
      </c>
      <c r="D7085" s="180"/>
      <c r="E7085" s="180"/>
    </row>
    <row r="7086" spans="1:5" x14ac:dyDescent="0.25">
      <c r="A7086" s="180" t="s">
        <v>10795</v>
      </c>
      <c r="B7086" s="181">
        <v>3783</v>
      </c>
      <c r="C7086" s="180" t="s">
        <v>10797</v>
      </c>
      <c r="D7086" s="180" t="s">
        <v>10796</v>
      </c>
      <c r="E7086" s="180"/>
    </row>
    <row r="7087" spans="1:5" x14ac:dyDescent="0.25">
      <c r="A7087" s="180" t="s">
        <v>10798</v>
      </c>
      <c r="B7087" s="181">
        <v>3784</v>
      </c>
      <c r="C7087" s="180" t="s">
        <v>10799</v>
      </c>
      <c r="D7087" s="180" t="s">
        <v>10800</v>
      </c>
      <c r="E7087" s="180"/>
    </row>
    <row r="7088" spans="1:5" x14ac:dyDescent="0.25">
      <c r="A7088" s="180" t="s">
        <v>10798</v>
      </c>
      <c r="B7088" s="181">
        <v>3784</v>
      </c>
      <c r="C7088" s="180" t="s">
        <v>10800</v>
      </c>
      <c r="D7088" s="180"/>
      <c r="E7088" s="180"/>
    </row>
    <row r="7089" spans="1:5" x14ac:dyDescent="0.25">
      <c r="A7089" s="180" t="s">
        <v>10801</v>
      </c>
      <c r="B7089" s="181">
        <v>3785</v>
      </c>
      <c r="C7089" s="180" t="s">
        <v>10802</v>
      </c>
      <c r="D7089" s="180" t="s">
        <v>10803</v>
      </c>
      <c r="E7089" s="180"/>
    </row>
    <row r="7090" spans="1:5" x14ac:dyDescent="0.25">
      <c r="A7090" s="180" t="s">
        <v>10801</v>
      </c>
      <c r="B7090" s="181">
        <v>3785</v>
      </c>
      <c r="C7090" s="180" t="s">
        <v>10803</v>
      </c>
      <c r="D7090" s="180"/>
      <c r="E7090" s="180"/>
    </row>
    <row r="7091" spans="1:5" x14ac:dyDescent="0.25">
      <c r="A7091" s="180" t="s">
        <v>10804</v>
      </c>
      <c r="B7091" s="181">
        <v>3786</v>
      </c>
      <c r="C7091" s="180" t="s">
        <v>10805</v>
      </c>
      <c r="D7091" s="180" t="s">
        <v>10806</v>
      </c>
      <c r="E7091" s="180"/>
    </row>
    <row r="7092" spans="1:5" x14ac:dyDescent="0.25">
      <c r="A7092" s="180" t="s">
        <v>10804</v>
      </c>
      <c r="B7092" s="181">
        <v>3786</v>
      </c>
      <c r="C7092" s="180" t="s">
        <v>10807</v>
      </c>
      <c r="D7092" s="180" t="s">
        <v>10806</v>
      </c>
      <c r="E7092" s="180"/>
    </row>
    <row r="7093" spans="1:5" x14ac:dyDescent="0.25">
      <c r="A7093" s="180" t="s">
        <v>10804</v>
      </c>
      <c r="B7093" s="181">
        <v>3786</v>
      </c>
      <c r="C7093" s="180" t="s">
        <v>10808</v>
      </c>
      <c r="D7093" s="180" t="s">
        <v>10806</v>
      </c>
      <c r="E7093" s="180"/>
    </row>
    <row r="7094" spans="1:5" x14ac:dyDescent="0.25">
      <c r="A7094" s="180" t="s">
        <v>10804</v>
      </c>
      <c r="B7094" s="181">
        <v>3786</v>
      </c>
      <c r="C7094" s="180" t="s">
        <v>10806</v>
      </c>
      <c r="D7094" s="180"/>
      <c r="E7094" s="180"/>
    </row>
    <row r="7095" spans="1:5" x14ac:dyDescent="0.25">
      <c r="A7095" s="180" t="s">
        <v>10804</v>
      </c>
      <c r="B7095" s="181">
        <v>3786</v>
      </c>
      <c r="C7095" s="180" t="s">
        <v>10809</v>
      </c>
      <c r="D7095" s="180" t="s">
        <v>10806</v>
      </c>
      <c r="E7095" s="180"/>
    </row>
    <row r="7096" spans="1:5" x14ac:dyDescent="0.25">
      <c r="A7096" s="180" t="s">
        <v>10810</v>
      </c>
      <c r="B7096" s="181">
        <v>3787</v>
      </c>
      <c r="C7096" s="180" t="s">
        <v>10811</v>
      </c>
      <c r="D7096" s="180"/>
      <c r="E7096" s="180"/>
    </row>
    <row r="7097" spans="1:5" x14ac:dyDescent="0.25">
      <c r="A7097" s="180" t="s">
        <v>10812</v>
      </c>
      <c r="B7097" s="181">
        <v>3788</v>
      </c>
      <c r="C7097" s="180" t="s">
        <v>10813</v>
      </c>
      <c r="D7097" s="180" t="s">
        <v>10814</v>
      </c>
      <c r="E7097" s="180"/>
    </row>
    <row r="7098" spans="1:5" x14ac:dyDescent="0.25">
      <c r="A7098" s="180" t="s">
        <v>10812</v>
      </c>
      <c r="B7098" s="181">
        <v>3788</v>
      </c>
      <c r="C7098" s="180" t="s">
        <v>10815</v>
      </c>
      <c r="D7098" s="180" t="s">
        <v>10814</v>
      </c>
      <c r="E7098" s="180"/>
    </row>
    <row r="7099" spans="1:5" x14ac:dyDescent="0.25">
      <c r="A7099" s="180" t="s">
        <v>10812</v>
      </c>
      <c r="B7099" s="181">
        <v>3788</v>
      </c>
      <c r="C7099" s="180" t="s">
        <v>10814</v>
      </c>
      <c r="D7099" s="180"/>
      <c r="E7099" s="180"/>
    </row>
    <row r="7100" spans="1:5" x14ac:dyDescent="0.25">
      <c r="A7100" s="180" t="s">
        <v>10812</v>
      </c>
      <c r="B7100" s="181">
        <v>3788</v>
      </c>
      <c r="C7100" s="180" t="s">
        <v>10816</v>
      </c>
      <c r="D7100" s="180" t="s">
        <v>10814</v>
      </c>
      <c r="E7100" s="180"/>
    </row>
    <row r="7101" spans="1:5" x14ac:dyDescent="0.25">
      <c r="A7101" s="180" t="s">
        <v>10817</v>
      </c>
      <c r="B7101" s="181">
        <v>3789</v>
      </c>
      <c r="C7101" s="180" t="s">
        <v>10818</v>
      </c>
      <c r="D7101" s="180"/>
      <c r="E7101" s="180"/>
    </row>
    <row r="7102" spans="1:5" x14ac:dyDescent="0.25">
      <c r="A7102" s="180" t="s">
        <v>10819</v>
      </c>
      <c r="B7102" s="181">
        <v>3790</v>
      </c>
      <c r="C7102" s="180" t="s">
        <v>10820</v>
      </c>
      <c r="D7102" s="180" t="s">
        <v>10821</v>
      </c>
      <c r="E7102" s="180"/>
    </row>
    <row r="7103" spans="1:5" x14ac:dyDescent="0.25">
      <c r="A7103" s="180" t="s">
        <v>10819</v>
      </c>
      <c r="B7103" s="181">
        <v>3790</v>
      </c>
      <c r="C7103" s="180" t="s">
        <v>10821</v>
      </c>
      <c r="D7103" s="180"/>
      <c r="E7103" s="180"/>
    </row>
    <row r="7104" spans="1:5" x14ac:dyDescent="0.25">
      <c r="A7104" s="180" t="s">
        <v>10819</v>
      </c>
      <c r="B7104" s="181">
        <v>3790</v>
      </c>
      <c r="C7104" s="180" t="s">
        <v>10822</v>
      </c>
      <c r="D7104" s="180" t="s">
        <v>10821</v>
      </c>
      <c r="E7104" s="180"/>
    </row>
    <row r="7105" spans="1:5" x14ac:dyDescent="0.25">
      <c r="A7105" s="180" t="s">
        <v>10823</v>
      </c>
      <c r="B7105" s="181">
        <v>3791</v>
      </c>
      <c r="C7105" s="180" t="s">
        <v>10824</v>
      </c>
      <c r="D7105" s="180" t="s">
        <v>10825</v>
      </c>
      <c r="E7105" s="180"/>
    </row>
    <row r="7106" spans="1:5" x14ac:dyDescent="0.25">
      <c r="A7106" s="180" t="s">
        <v>10823</v>
      </c>
      <c r="B7106" s="181">
        <v>3791</v>
      </c>
      <c r="C7106" s="180" t="s">
        <v>10826</v>
      </c>
      <c r="D7106" s="180" t="s">
        <v>10825</v>
      </c>
      <c r="E7106" s="180"/>
    </row>
    <row r="7107" spans="1:5" x14ac:dyDescent="0.25">
      <c r="A7107" s="180" t="s">
        <v>10823</v>
      </c>
      <c r="B7107" s="181">
        <v>3791</v>
      </c>
      <c r="C7107" s="180" t="s">
        <v>10827</v>
      </c>
      <c r="D7107" s="180" t="s">
        <v>10825</v>
      </c>
      <c r="E7107" s="180"/>
    </row>
    <row r="7108" spans="1:5" x14ac:dyDescent="0.25">
      <c r="A7108" s="180" t="s">
        <v>10823</v>
      </c>
      <c r="B7108" s="181">
        <v>3791</v>
      </c>
      <c r="C7108" s="180" t="s">
        <v>10828</v>
      </c>
      <c r="D7108" s="180" t="s">
        <v>10825</v>
      </c>
      <c r="E7108" s="180"/>
    </row>
    <row r="7109" spans="1:5" x14ac:dyDescent="0.25">
      <c r="A7109" s="180" t="s">
        <v>10823</v>
      </c>
      <c r="B7109" s="181">
        <v>3791</v>
      </c>
      <c r="C7109" s="180" t="s">
        <v>10825</v>
      </c>
      <c r="D7109" s="180"/>
      <c r="E7109" s="180"/>
    </row>
    <row r="7110" spans="1:5" x14ac:dyDescent="0.25">
      <c r="A7110" s="180" t="s">
        <v>10829</v>
      </c>
      <c r="B7110" s="181">
        <v>3792</v>
      </c>
      <c r="C7110" s="180" t="s">
        <v>10830</v>
      </c>
      <c r="D7110" s="180" t="s">
        <v>10831</v>
      </c>
      <c r="E7110" s="180"/>
    </row>
    <row r="7111" spans="1:5" x14ac:dyDescent="0.25">
      <c r="A7111" s="180" t="s">
        <v>10829</v>
      </c>
      <c r="B7111" s="181">
        <v>3792</v>
      </c>
      <c r="C7111" s="180" t="s">
        <v>10832</v>
      </c>
      <c r="D7111" s="180" t="s">
        <v>10831</v>
      </c>
      <c r="E7111" s="180"/>
    </row>
    <row r="7112" spans="1:5" x14ac:dyDescent="0.25">
      <c r="A7112" s="180" t="s">
        <v>10829</v>
      </c>
      <c r="B7112" s="181">
        <v>3792</v>
      </c>
      <c r="C7112" s="180" t="s">
        <v>10833</v>
      </c>
      <c r="D7112" s="180" t="s">
        <v>10831</v>
      </c>
      <c r="E7112" s="180"/>
    </row>
    <row r="7113" spans="1:5" x14ac:dyDescent="0.25">
      <c r="A7113" s="180" t="s">
        <v>10829</v>
      </c>
      <c r="B7113" s="181">
        <v>3792</v>
      </c>
      <c r="C7113" s="180" t="s">
        <v>10831</v>
      </c>
      <c r="D7113" s="180"/>
      <c r="E7113" s="180"/>
    </row>
    <row r="7114" spans="1:5" x14ac:dyDescent="0.25">
      <c r="A7114" s="180" t="s">
        <v>10834</v>
      </c>
      <c r="B7114" s="181">
        <v>3793</v>
      </c>
      <c r="C7114" s="180" t="s">
        <v>10835</v>
      </c>
      <c r="D7114" s="180"/>
      <c r="E7114" s="180"/>
    </row>
    <row r="7115" spans="1:5" x14ac:dyDescent="0.25">
      <c r="A7115" s="180" t="s">
        <v>10834</v>
      </c>
      <c r="B7115" s="181">
        <v>3793</v>
      </c>
      <c r="C7115" s="180" t="s">
        <v>10836</v>
      </c>
      <c r="D7115" s="180" t="s">
        <v>10835</v>
      </c>
      <c r="E7115" s="180"/>
    </row>
    <row r="7116" spans="1:5" x14ac:dyDescent="0.25">
      <c r="A7116" s="180" t="s">
        <v>10837</v>
      </c>
      <c r="B7116" s="181">
        <v>3794</v>
      </c>
      <c r="C7116" s="180" t="s">
        <v>10838</v>
      </c>
      <c r="D7116" s="180" t="s">
        <v>10839</v>
      </c>
      <c r="E7116" s="180"/>
    </row>
    <row r="7117" spans="1:5" x14ac:dyDescent="0.25">
      <c r="A7117" s="180" t="s">
        <v>10837</v>
      </c>
      <c r="B7117" s="181">
        <v>3794</v>
      </c>
      <c r="C7117" s="180" t="s">
        <v>10840</v>
      </c>
      <c r="D7117" s="180" t="s">
        <v>10839</v>
      </c>
      <c r="E7117" s="180"/>
    </row>
    <row r="7118" spans="1:5" x14ac:dyDescent="0.25">
      <c r="A7118" s="180" t="s">
        <v>10837</v>
      </c>
      <c r="B7118" s="181">
        <v>3794</v>
      </c>
      <c r="C7118" s="180" t="s">
        <v>10841</v>
      </c>
      <c r="D7118" s="180" t="s">
        <v>10839</v>
      </c>
      <c r="E7118" s="180"/>
    </row>
    <row r="7119" spans="1:5" x14ac:dyDescent="0.25">
      <c r="A7119" s="180" t="s">
        <v>10837</v>
      </c>
      <c r="B7119" s="181">
        <v>3794</v>
      </c>
      <c r="C7119" s="180" t="s">
        <v>10839</v>
      </c>
      <c r="D7119" s="180"/>
      <c r="E7119" s="180"/>
    </row>
    <row r="7120" spans="1:5" x14ac:dyDescent="0.25">
      <c r="A7120" s="180" t="s">
        <v>10842</v>
      </c>
      <c r="B7120" s="181">
        <v>3795</v>
      </c>
      <c r="C7120" s="180" t="s">
        <v>10843</v>
      </c>
      <c r="D7120" s="180"/>
      <c r="E7120" s="180"/>
    </row>
    <row r="7121" spans="1:5" x14ac:dyDescent="0.25">
      <c r="A7121" s="180" t="s">
        <v>10844</v>
      </c>
      <c r="B7121" s="181">
        <v>3796</v>
      </c>
      <c r="C7121" s="180" t="s">
        <v>10845</v>
      </c>
      <c r="D7121" s="180" t="s">
        <v>10846</v>
      </c>
      <c r="E7121" s="180"/>
    </row>
    <row r="7122" spans="1:5" x14ac:dyDescent="0.25">
      <c r="A7122" s="180" t="s">
        <v>10844</v>
      </c>
      <c r="B7122" s="181">
        <v>3796</v>
      </c>
      <c r="C7122" s="180" t="s">
        <v>10847</v>
      </c>
      <c r="D7122" s="180" t="s">
        <v>10846</v>
      </c>
      <c r="E7122" s="180"/>
    </row>
    <row r="7123" spans="1:5" x14ac:dyDescent="0.25">
      <c r="A7123" s="180" t="s">
        <v>10844</v>
      </c>
      <c r="B7123" s="181">
        <v>3796</v>
      </c>
      <c r="C7123" s="180" t="s">
        <v>10846</v>
      </c>
      <c r="D7123" s="180"/>
      <c r="E7123" s="180"/>
    </row>
    <row r="7124" spans="1:5" x14ac:dyDescent="0.25">
      <c r="A7124" s="180" t="s">
        <v>10848</v>
      </c>
      <c r="B7124" s="181">
        <v>3797</v>
      </c>
      <c r="C7124" s="180" t="s">
        <v>10849</v>
      </c>
      <c r="D7124" s="180"/>
      <c r="E7124" s="180"/>
    </row>
    <row r="7125" spans="1:5" x14ac:dyDescent="0.25">
      <c r="A7125" s="180" t="s">
        <v>10848</v>
      </c>
      <c r="B7125" s="181">
        <v>3797</v>
      </c>
      <c r="C7125" s="180" t="s">
        <v>10850</v>
      </c>
      <c r="D7125" s="180" t="s">
        <v>10849</v>
      </c>
      <c r="E7125" s="180"/>
    </row>
    <row r="7126" spans="1:5" x14ac:dyDescent="0.25">
      <c r="A7126" s="180" t="s">
        <v>10848</v>
      </c>
      <c r="B7126" s="181">
        <v>3797</v>
      </c>
      <c r="C7126" s="180" t="s">
        <v>10851</v>
      </c>
      <c r="D7126" s="180" t="s">
        <v>10849</v>
      </c>
      <c r="E7126" s="180"/>
    </row>
    <row r="7127" spans="1:5" x14ac:dyDescent="0.25">
      <c r="A7127" s="180" t="s">
        <v>10852</v>
      </c>
      <c r="B7127" s="181">
        <v>3798</v>
      </c>
      <c r="C7127" s="180" t="s">
        <v>10853</v>
      </c>
      <c r="D7127" s="180" t="s">
        <v>10854</v>
      </c>
      <c r="E7127" s="180"/>
    </row>
    <row r="7128" spans="1:5" x14ac:dyDescent="0.25">
      <c r="A7128" s="180" t="s">
        <v>10852</v>
      </c>
      <c r="B7128" s="181">
        <v>3798</v>
      </c>
      <c r="C7128" s="180" t="s">
        <v>10855</v>
      </c>
      <c r="D7128" s="180" t="s">
        <v>10854</v>
      </c>
      <c r="E7128" s="180"/>
    </row>
    <row r="7129" spans="1:5" x14ac:dyDescent="0.25">
      <c r="A7129" s="180" t="s">
        <v>10852</v>
      </c>
      <c r="B7129" s="181">
        <v>3798</v>
      </c>
      <c r="C7129" s="180" t="s">
        <v>10856</v>
      </c>
      <c r="D7129" s="180" t="s">
        <v>10854</v>
      </c>
      <c r="E7129" s="180"/>
    </row>
    <row r="7130" spans="1:5" x14ac:dyDescent="0.25">
      <c r="A7130" s="180" t="s">
        <v>10852</v>
      </c>
      <c r="B7130" s="181">
        <v>3798</v>
      </c>
      <c r="C7130" s="180" t="s">
        <v>10854</v>
      </c>
      <c r="D7130" s="180"/>
      <c r="E7130" s="180"/>
    </row>
    <row r="7131" spans="1:5" x14ac:dyDescent="0.25">
      <c r="A7131" s="180" t="s">
        <v>10852</v>
      </c>
      <c r="B7131" s="181">
        <v>3798</v>
      </c>
      <c r="C7131" s="180" t="s">
        <v>10857</v>
      </c>
      <c r="D7131" s="180" t="s">
        <v>10854</v>
      </c>
      <c r="E7131" s="180"/>
    </row>
    <row r="7132" spans="1:5" x14ac:dyDescent="0.25">
      <c r="A7132" s="180" t="s">
        <v>10852</v>
      </c>
      <c r="B7132" s="181">
        <v>3798</v>
      </c>
      <c r="C7132" s="180" t="s">
        <v>10858</v>
      </c>
      <c r="D7132" s="180" t="s">
        <v>10854</v>
      </c>
      <c r="E7132" s="180"/>
    </row>
    <row r="7133" spans="1:5" x14ac:dyDescent="0.25">
      <c r="A7133" s="180" t="s">
        <v>10859</v>
      </c>
      <c r="B7133" s="181">
        <v>3799</v>
      </c>
      <c r="C7133" s="180" t="s">
        <v>10860</v>
      </c>
      <c r="D7133" s="180" t="s">
        <v>10861</v>
      </c>
      <c r="E7133" s="180"/>
    </row>
    <row r="7134" spans="1:5" x14ac:dyDescent="0.25">
      <c r="A7134" s="180" t="s">
        <v>10859</v>
      </c>
      <c r="B7134" s="181">
        <v>3799</v>
      </c>
      <c r="C7134" s="180" t="s">
        <v>10862</v>
      </c>
      <c r="D7134" s="180" t="s">
        <v>10861</v>
      </c>
      <c r="E7134" s="180"/>
    </row>
    <row r="7135" spans="1:5" x14ac:dyDescent="0.25">
      <c r="A7135" s="180" t="s">
        <v>10859</v>
      </c>
      <c r="B7135" s="181">
        <v>3799</v>
      </c>
      <c r="C7135" s="180" t="s">
        <v>10861</v>
      </c>
      <c r="D7135" s="180"/>
      <c r="E7135" s="180"/>
    </row>
    <row r="7136" spans="1:5" x14ac:dyDescent="0.25">
      <c r="A7136" s="180" t="s">
        <v>10859</v>
      </c>
      <c r="B7136" s="181">
        <v>3799</v>
      </c>
      <c r="C7136" s="180" t="s">
        <v>10863</v>
      </c>
      <c r="D7136" s="180" t="s">
        <v>10861</v>
      </c>
      <c r="E7136" s="180"/>
    </row>
    <row r="7137" spans="1:5" x14ac:dyDescent="0.25">
      <c r="A7137" s="180" t="s">
        <v>10859</v>
      </c>
      <c r="B7137" s="181">
        <v>3799</v>
      </c>
      <c r="C7137" s="180" t="s">
        <v>10864</v>
      </c>
      <c r="D7137" s="180" t="s">
        <v>10861</v>
      </c>
      <c r="E7137" s="180"/>
    </row>
    <row r="7138" spans="1:5" x14ac:dyDescent="0.25">
      <c r="A7138" s="180" t="s">
        <v>10865</v>
      </c>
      <c r="B7138" s="181">
        <v>3800</v>
      </c>
      <c r="C7138" s="180" t="s">
        <v>10866</v>
      </c>
      <c r="D7138" s="180"/>
      <c r="E7138" s="180"/>
    </row>
    <row r="7139" spans="1:5" x14ac:dyDescent="0.25">
      <c r="A7139" s="180" t="s">
        <v>10865</v>
      </c>
      <c r="B7139" s="181">
        <v>3800</v>
      </c>
      <c r="C7139" s="180" t="s">
        <v>10867</v>
      </c>
      <c r="D7139" s="180" t="s">
        <v>10866</v>
      </c>
      <c r="E7139" s="180"/>
    </row>
    <row r="7140" spans="1:5" x14ac:dyDescent="0.25">
      <c r="A7140" s="180" t="s">
        <v>10868</v>
      </c>
      <c r="B7140" s="181">
        <v>3801</v>
      </c>
      <c r="C7140" s="180" t="s">
        <v>10869</v>
      </c>
      <c r="D7140" s="180" t="s">
        <v>10870</v>
      </c>
      <c r="E7140" s="180"/>
    </row>
    <row r="7141" spans="1:5" x14ac:dyDescent="0.25">
      <c r="A7141" s="180" t="s">
        <v>10868</v>
      </c>
      <c r="B7141" s="181">
        <v>3801</v>
      </c>
      <c r="C7141" s="180" t="s">
        <v>10871</v>
      </c>
      <c r="D7141" s="180" t="s">
        <v>10870</v>
      </c>
      <c r="E7141" s="180"/>
    </row>
    <row r="7142" spans="1:5" x14ac:dyDescent="0.25">
      <c r="A7142" s="180" t="s">
        <v>10868</v>
      </c>
      <c r="B7142" s="181">
        <v>3801</v>
      </c>
      <c r="C7142" s="180" t="s">
        <v>10870</v>
      </c>
      <c r="D7142" s="180"/>
      <c r="E7142" s="180"/>
    </row>
    <row r="7143" spans="1:5" x14ac:dyDescent="0.25">
      <c r="A7143" s="180" t="s">
        <v>10868</v>
      </c>
      <c r="B7143" s="181">
        <v>3801</v>
      </c>
      <c r="C7143" s="180" t="s">
        <v>10872</v>
      </c>
      <c r="D7143" s="180" t="s">
        <v>10870</v>
      </c>
      <c r="E7143" s="180"/>
    </row>
    <row r="7144" spans="1:5" x14ac:dyDescent="0.25">
      <c r="A7144" s="180" t="s">
        <v>10873</v>
      </c>
      <c r="B7144" s="181">
        <v>3802</v>
      </c>
      <c r="C7144" s="180" t="s">
        <v>10874</v>
      </c>
      <c r="D7144" s="180" t="s">
        <v>10875</v>
      </c>
      <c r="E7144" s="180"/>
    </row>
    <row r="7145" spans="1:5" x14ac:dyDescent="0.25">
      <c r="A7145" s="180" t="s">
        <v>10873</v>
      </c>
      <c r="B7145" s="181">
        <v>3802</v>
      </c>
      <c r="C7145" s="180" t="s">
        <v>10876</v>
      </c>
      <c r="D7145" s="180" t="s">
        <v>10875</v>
      </c>
      <c r="E7145" s="180"/>
    </row>
    <row r="7146" spans="1:5" x14ac:dyDescent="0.25">
      <c r="A7146" s="180" t="s">
        <v>10873</v>
      </c>
      <c r="B7146" s="181">
        <v>3802</v>
      </c>
      <c r="C7146" s="180" t="s">
        <v>10877</v>
      </c>
      <c r="D7146" s="180" t="s">
        <v>10875</v>
      </c>
      <c r="E7146" s="180"/>
    </row>
    <row r="7147" spans="1:5" x14ac:dyDescent="0.25">
      <c r="A7147" s="180" t="s">
        <v>10873</v>
      </c>
      <c r="B7147" s="181">
        <v>3802</v>
      </c>
      <c r="C7147" s="180" t="s">
        <v>10878</v>
      </c>
      <c r="D7147" s="180" t="s">
        <v>10875</v>
      </c>
      <c r="E7147" s="180"/>
    </row>
    <row r="7148" spans="1:5" x14ac:dyDescent="0.25">
      <c r="A7148" s="180" t="s">
        <v>10873</v>
      </c>
      <c r="B7148" s="181">
        <v>3802</v>
      </c>
      <c r="C7148" s="180" t="s">
        <v>10875</v>
      </c>
      <c r="D7148" s="180"/>
      <c r="E7148" s="180"/>
    </row>
    <row r="7149" spans="1:5" x14ac:dyDescent="0.25">
      <c r="A7149" s="180" t="s">
        <v>10873</v>
      </c>
      <c r="B7149" s="181">
        <v>3802</v>
      </c>
      <c r="C7149" s="180" t="s">
        <v>10879</v>
      </c>
      <c r="D7149" s="180" t="s">
        <v>10875</v>
      </c>
      <c r="E7149" s="180"/>
    </row>
    <row r="7150" spans="1:5" x14ac:dyDescent="0.25">
      <c r="A7150" s="180" t="s">
        <v>10873</v>
      </c>
      <c r="B7150" s="181">
        <v>3802</v>
      </c>
      <c r="C7150" s="180" t="s">
        <v>10880</v>
      </c>
      <c r="D7150" s="180" t="s">
        <v>10875</v>
      </c>
      <c r="E7150" s="180"/>
    </row>
    <row r="7151" spans="1:5" x14ac:dyDescent="0.25">
      <c r="A7151" s="180" t="s">
        <v>10881</v>
      </c>
      <c r="B7151" s="181">
        <v>3803</v>
      </c>
      <c r="C7151" s="180" t="s">
        <v>10882</v>
      </c>
      <c r="D7151" s="180" t="s">
        <v>10883</v>
      </c>
      <c r="E7151" s="180"/>
    </row>
    <row r="7152" spans="1:5" x14ac:dyDescent="0.25">
      <c r="A7152" s="180" t="s">
        <v>10881</v>
      </c>
      <c r="B7152" s="181">
        <v>3803</v>
      </c>
      <c r="C7152" s="180" t="s">
        <v>10884</v>
      </c>
      <c r="D7152" s="180" t="s">
        <v>10883</v>
      </c>
      <c r="E7152" s="180"/>
    </row>
    <row r="7153" spans="1:5" x14ac:dyDescent="0.25">
      <c r="A7153" s="180" t="s">
        <v>10881</v>
      </c>
      <c r="B7153" s="181">
        <v>3803</v>
      </c>
      <c r="C7153" s="180" t="s">
        <v>10883</v>
      </c>
      <c r="D7153" s="180"/>
      <c r="E7153" s="180"/>
    </row>
    <row r="7154" spans="1:5" x14ac:dyDescent="0.25">
      <c r="A7154" s="180" t="s">
        <v>10881</v>
      </c>
      <c r="B7154" s="181">
        <v>3803</v>
      </c>
      <c r="C7154" s="180" t="s">
        <v>10885</v>
      </c>
      <c r="D7154" s="180" t="s">
        <v>10883</v>
      </c>
      <c r="E7154" s="180"/>
    </row>
    <row r="7155" spans="1:5" x14ac:dyDescent="0.25">
      <c r="A7155" s="180" t="s">
        <v>10881</v>
      </c>
      <c r="B7155" s="181">
        <v>3803</v>
      </c>
      <c r="C7155" s="180" t="s">
        <v>10886</v>
      </c>
      <c r="D7155" s="180" t="s">
        <v>10883</v>
      </c>
      <c r="E7155" s="180"/>
    </row>
    <row r="7156" spans="1:5" x14ac:dyDescent="0.25">
      <c r="A7156" s="180" t="s">
        <v>10881</v>
      </c>
      <c r="B7156" s="181">
        <v>3803</v>
      </c>
      <c r="C7156" s="180" t="s">
        <v>10887</v>
      </c>
      <c r="D7156" s="180" t="s">
        <v>10883</v>
      </c>
      <c r="E7156" s="180"/>
    </row>
    <row r="7157" spans="1:5" x14ac:dyDescent="0.25">
      <c r="A7157" s="180" t="s">
        <v>10881</v>
      </c>
      <c r="B7157" s="181">
        <v>3803</v>
      </c>
      <c r="C7157" s="180" t="s">
        <v>10888</v>
      </c>
      <c r="D7157" s="180" t="s">
        <v>10883</v>
      </c>
      <c r="E7157" s="180"/>
    </row>
    <row r="7158" spans="1:5" x14ac:dyDescent="0.25">
      <c r="A7158" s="180" t="s">
        <v>10881</v>
      </c>
      <c r="B7158" s="181">
        <v>3803</v>
      </c>
      <c r="C7158" s="180" t="s">
        <v>10889</v>
      </c>
      <c r="D7158" s="180" t="s">
        <v>10883</v>
      </c>
      <c r="E7158" s="180"/>
    </row>
    <row r="7159" spans="1:5" x14ac:dyDescent="0.25">
      <c r="A7159" s="180" t="s">
        <v>10890</v>
      </c>
      <c r="B7159" s="181">
        <v>3804</v>
      </c>
      <c r="C7159" s="180" t="s">
        <v>10891</v>
      </c>
      <c r="D7159" s="180" t="s">
        <v>10892</v>
      </c>
      <c r="E7159" s="180"/>
    </row>
    <row r="7160" spans="1:5" x14ac:dyDescent="0.25">
      <c r="A7160" s="180" t="s">
        <v>10890</v>
      </c>
      <c r="B7160" s="181">
        <v>3804</v>
      </c>
      <c r="C7160" s="180" t="s">
        <v>10892</v>
      </c>
      <c r="D7160" s="180"/>
      <c r="E7160" s="180"/>
    </row>
    <row r="7161" spans="1:5" x14ac:dyDescent="0.25">
      <c r="A7161" s="180" t="s">
        <v>10890</v>
      </c>
      <c r="B7161" s="181">
        <v>3804</v>
      </c>
      <c r="C7161" s="180" t="s">
        <v>10893</v>
      </c>
      <c r="D7161" s="180" t="s">
        <v>10892</v>
      </c>
      <c r="E7161" s="180"/>
    </row>
    <row r="7162" spans="1:5" x14ac:dyDescent="0.25">
      <c r="A7162" s="180" t="s">
        <v>10894</v>
      </c>
      <c r="B7162" s="181">
        <v>3805</v>
      </c>
      <c r="C7162" s="180" t="s">
        <v>10895</v>
      </c>
      <c r="D7162" s="180" t="s">
        <v>10896</v>
      </c>
      <c r="E7162" s="180"/>
    </row>
    <row r="7163" spans="1:5" x14ac:dyDescent="0.25">
      <c r="A7163" s="180" t="s">
        <v>10894</v>
      </c>
      <c r="B7163" s="181">
        <v>3805</v>
      </c>
      <c r="C7163" s="180" t="s">
        <v>10897</v>
      </c>
      <c r="D7163" s="180" t="s">
        <v>10896</v>
      </c>
      <c r="E7163" s="180"/>
    </row>
    <row r="7164" spans="1:5" x14ac:dyDescent="0.25">
      <c r="A7164" s="180" t="s">
        <v>10894</v>
      </c>
      <c r="B7164" s="181">
        <v>3805</v>
      </c>
      <c r="C7164" s="180" t="s">
        <v>10896</v>
      </c>
      <c r="D7164" s="180"/>
      <c r="E7164" s="180"/>
    </row>
    <row r="7165" spans="1:5" x14ac:dyDescent="0.25">
      <c r="A7165" s="180" t="s">
        <v>10894</v>
      </c>
      <c r="B7165" s="181">
        <v>3805</v>
      </c>
      <c r="C7165" s="180" t="s">
        <v>10898</v>
      </c>
      <c r="D7165" s="180" t="s">
        <v>10896</v>
      </c>
      <c r="E7165" s="180"/>
    </row>
    <row r="7166" spans="1:5" x14ac:dyDescent="0.25">
      <c r="A7166" s="180" t="s">
        <v>10899</v>
      </c>
      <c r="B7166" s="181">
        <v>3806</v>
      </c>
      <c r="C7166" s="180" t="s">
        <v>10900</v>
      </c>
      <c r="D7166" s="180" t="s">
        <v>10901</v>
      </c>
      <c r="E7166" s="180"/>
    </row>
    <row r="7167" spans="1:5" x14ac:dyDescent="0.25">
      <c r="A7167" s="180" t="s">
        <v>10899</v>
      </c>
      <c r="B7167" s="181">
        <v>3806</v>
      </c>
      <c r="C7167" s="180" t="s">
        <v>10902</v>
      </c>
      <c r="D7167" s="180" t="s">
        <v>10901</v>
      </c>
      <c r="E7167" s="180"/>
    </row>
    <row r="7168" spans="1:5" x14ac:dyDescent="0.25">
      <c r="A7168" s="180" t="s">
        <v>10899</v>
      </c>
      <c r="B7168" s="181">
        <v>3806</v>
      </c>
      <c r="C7168" s="180" t="s">
        <v>10903</v>
      </c>
      <c r="D7168" s="180" t="s">
        <v>10901</v>
      </c>
      <c r="E7168" s="180"/>
    </row>
    <row r="7169" spans="1:5" x14ac:dyDescent="0.25">
      <c r="A7169" s="180" t="s">
        <v>10899</v>
      </c>
      <c r="B7169" s="181">
        <v>3806</v>
      </c>
      <c r="C7169" s="180" t="s">
        <v>10901</v>
      </c>
      <c r="D7169" s="180"/>
      <c r="E7169" s="180"/>
    </row>
    <row r="7170" spans="1:5" x14ac:dyDescent="0.25">
      <c r="A7170" s="180" t="s">
        <v>10904</v>
      </c>
      <c r="B7170" s="181">
        <v>3807</v>
      </c>
      <c r="C7170" s="180" t="s">
        <v>10905</v>
      </c>
      <c r="D7170" s="180" t="s">
        <v>10906</v>
      </c>
      <c r="E7170" s="180"/>
    </row>
    <row r="7171" spans="1:5" x14ac:dyDescent="0.25">
      <c r="A7171" s="180" t="s">
        <v>10904</v>
      </c>
      <c r="B7171" s="181">
        <v>3807</v>
      </c>
      <c r="C7171" s="180" t="s">
        <v>10907</v>
      </c>
      <c r="D7171" s="180" t="s">
        <v>10906</v>
      </c>
      <c r="E7171" s="180"/>
    </row>
    <row r="7172" spans="1:5" x14ac:dyDescent="0.25">
      <c r="A7172" s="180" t="s">
        <v>10904</v>
      </c>
      <c r="B7172" s="181">
        <v>3807</v>
      </c>
      <c r="C7172" s="180" t="s">
        <v>10908</v>
      </c>
      <c r="D7172" s="180" t="s">
        <v>10906</v>
      </c>
      <c r="E7172" s="180"/>
    </row>
    <row r="7173" spans="1:5" x14ac:dyDescent="0.25">
      <c r="A7173" s="180" t="s">
        <v>10904</v>
      </c>
      <c r="B7173" s="181">
        <v>3807</v>
      </c>
      <c r="C7173" s="180" t="s">
        <v>10906</v>
      </c>
      <c r="D7173" s="180"/>
      <c r="E7173" s="180"/>
    </row>
    <row r="7174" spans="1:5" x14ac:dyDescent="0.25">
      <c r="A7174" s="180" t="s">
        <v>10904</v>
      </c>
      <c r="B7174" s="181">
        <v>3807</v>
      </c>
      <c r="C7174" s="180" t="s">
        <v>10909</v>
      </c>
      <c r="D7174" s="180" t="s">
        <v>10906</v>
      </c>
      <c r="E7174" s="180"/>
    </row>
    <row r="7175" spans="1:5" x14ac:dyDescent="0.25">
      <c r="A7175" s="180" t="s">
        <v>10904</v>
      </c>
      <c r="B7175" s="181">
        <v>3808</v>
      </c>
      <c r="C7175" s="180" t="s">
        <v>10910</v>
      </c>
      <c r="D7175" s="180" t="s">
        <v>10911</v>
      </c>
      <c r="E7175" s="180"/>
    </row>
    <row r="7176" spans="1:5" x14ac:dyDescent="0.25">
      <c r="A7176" s="180" t="s">
        <v>10904</v>
      </c>
      <c r="B7176" s="181">
        <v>3808</v>
      </c>
      <c r="C7176" s="180" t="s">
        <v>10911</v>
      </c>
      <c r="D7176" s="180"/>
      <c r="E7176" s="180"/>
    </row>
    <row r="7177" spans="1:5" x14ac:dyDescent="0.25">
      <c r="A7177" s="180" t="s">
        <v>10904</v>
      </c>
      <c r="B7177" s="181">
        <v>3808</v>
      </c>
      <c r="C7177" s="180" t="s">
        <v>10912</v>
      </c>
      <c r="D7177" s="180" t="s">
        <v>10911</v>
      </c>
      <c r="E7177" s="180"/>
    </row>
    <row r="7178" spans="1:5" x14ac:dyDescent="0.25">
      <c r="A7178" s="180" t="s">
        <v>10913</v>
      </c>
      <c r="B7178" s="181">
        <v>3809</v>
      </c>
      <c r="C7178" s="180" t="s">
        <v>10914</v>
      </c>
      <c r="D7178" s="180" t="s">
        <v>10915</v>
      </c>
      <c r="E7178" s="180"/>
    </row>
    <row r="7179" spans="1:5" x14ac:dyDescent="0.25">
      <c r="A7179" s="180" t="s">
        <v>10913</v>
      </c>
      <c r="B7179" s="181">
        <v>3809</v>
      </c>
      <c r="C7179" s="180" t="s">
        <v>10916</v>
      </c>
      <c r="D7179" s="180" t="s">
        <v>10915</v>
      </c>
      <c r="E7179" s="180"/>
    </row>
    <row r="7180" spans="1:5" x14ac:dyDescent="0.25">
      <c r="A7180" s="180" t="s">
        <v>10913</v>
      </c>
      <c r="B7180" s="181">
        <v>3809</v>
      </c>
      <c r="C7180" s="180" t="s">
        <v>10915</v>
      </c>
      <c r="D7180" s="180"/>
      <c r="E7180" s="180"/>
    </row>
    <row r="7181" spans="1:5" x14ac:dyDescent="0.25">
      <c r="A7181" s="180" t="s">
        <v>10917</v>
      </c>
      <c r="B7181" s="181">
        <v>3810</v>
      </c>
      <c r="C7181" s="180" t="s">
        <v>10918</v>
      </c>
      <c r="D7181" s="180" t="s">
        <v>10919</v>
      </c>
      <c r="E7181" s="180"/>
    </row>
    <row r="7182" spans="1:5" x14ac:dyDescent="0.25">
      <c r="A7182" s="180" t="s">
        <v>10917</v>
      </c>
      <c r="B7182" s="181">
        <v>3810</v>
      </c>
      <c r="C7182" s="180" t="s">
        <v>10919</v>
      </c>
      <c r="D7182" s="180"/>
      <c r="E7182" s="180"/>
    </row>
    <row r="7183" spans="1:5" x14ac:dyDescent="0.25">
      <c r="A7183" s="180" t="s">
        <v>10920</v>
      </c>
      <c r="B7183" s="181">
        <v>3811</v>
      </c>
      <c r="C7183" s="180" t="s">
        <v>10921</v>
      </c>
      <c r="D7183" s="180" t="s">
        <v>10922</v>
      </c>
      <c r="E7183" s="180"/>
    </row>
    <row r="7184" spans="1:5" x14ac:dyDescent="0.25">
      <c r="A7184" s="180" t="s">
        <v>10920</v>
      </c>
      <c r="B7184" s="181">
        <v>3811</v>
      </c>
      <c r="C7184" s="180" t="s">
        <v>10923</v>
      </c>
      <c r="D7184" s="180" t="s">
        <v>10922</v>
      </c>
      <c r="E7184" s="180"/>
    </row>
    <row r="7185" spans="1:5" x14ac:dyDescent="0.25">
      <c r="A7185" s="180" t="s">
        <v>10920</v>
      </c>
      <c r="B7185" s="181">
        <v>3811</v>
      </c>
      <c r="C7185" s="180" t="s">
        <v>10922</v>
      </c>
      <c r="D7185" s="180"/>
      <c r="E7185" s="180"/>
    </row>
    <row r="7186" spans="1:5" x14ac:dyDescent="0.25">
      <c r="A7186" s="180" t="s">
        <v>10920</v>
      </c>
      <c r="B7186" s="181">
        <v>3811</v>
      </c>
      <c r="C7186" s="180" t="s">
        <v>10924</v>
      </c>
      <c r="D7186" s="180" t="s">
        <v>10922</v>
      </c>
      <c r="E7186" s="180"/>
    </row>
    <row r="7187" spans="1:5" x14ac:dyDescent="0.25">
      <c r="A7187" s="180" t="s">
        <v>10920</v>
      </c>
      <c r="B7187" s="181">
        <v>3811</v>
      </c>
      <c r="C7187" s="180" t="s">
        <v>10925</v>
      </c>
      <c r="D7187" s="180" t="s">
        <v>10922</v>
      </c>
      <c r="E7187" s="180"/>
    </row>
    <row r="7188" spans="1:5" x14ac:dyDescent="0.25">
      <c r="A7188" s="180" t="s">
        <v>10926</v>
      </c>
      <c r="B7188" s="181">
        <v>3812</v>
      </c>
      <c r="C7188" s="180" t="s">
        <v>10927</v>
      </c>
      <c r="D7188" s="180" t="s">
        <v>10928</v>
      </c>
      <c r="E7188" s="180"/>
    </row>
    <row r="7189" spans="1:5" x14ac:dyDescent="0.25">
      <c r="A7189" s="180" t="s">
        <v>10926</v>
      </c>
      <c r="B7189" s="181">
        <v>3812</v>
      </c>
      <c r="C7189" s="180" t="s">
        <v>10929</v>
      </c>
      <c r="D7189" s="180" t="s">
        <v>10928</v>
      </c>
      <c r="E7189" s="180"/>
    </row>
    <row r="7190" spans="1:5" x14ac:dyDescent="0.25">
      <c r="A7190" s="180" t="s">
        <v>10926</v>
      </c>
      <c r="B7190" s="181">
        <v>3812</v>
      </c>
      <c r="C7190" s="180" t="s">
        <v>10930</v>
      </c>
      <c r="D7190" s="180" t="s">
        <v>10928</v>
      </c>
      <c r="E7190" s="180"/>
    </row>
    <row r="7191" spans="1:5" x14ac:dyDescent="0.25">
      <c r="A7191" s="180" t="s">
        <v>10926</v>
      </c>
      <c r="B7191" s="181">
        <v>3812</v>
      </c>
      <c r="C7191" s="180" t="s">
        <v>10931</v>
      </c>
      <c r="D7191" s="180" t="s">
        <v>10928</v>
      </c>
      <c r="E7191" s="180"/>
    </row>
    <row r="7192" spans="1:5" x14ac:dyDescent="0.25">
      <c r="A7192" s="180" t="s">
        <v>10926</v>
      </c>
      <c r="B7192" s="181">
        <v>3812</v>
      </c>
      <c r="C7192" s="180" t="s">
        <v>10928</v>
      </c>
      <c r="D7192" s="180"/>
      <c r="E7192" s="180"/>
    </row>
    <row r="7193" spans="1:5" x14ac:dyDescent="0.25">
      <c r="A7193" s="180" t="s">
        <v>10932</v>
      </c>
      <c r="B7193" s="181">
        <v>3813</v>
      </c>
      <c r="C7193" s="180" t="s">
        <v>10933</v>
      </c>
      <c r="D7193" s="180" t="s">
        <v>10934</v>
      </c>
      <c r="E7193" s="180"/>
    </row>
    <row r="7194" spans="1:5" x14ac:dyDescent="0.25">
      <c r="A7194" s="180" t="s">
        <v>10932</v>
      </c>
      <c r="B7194" s="181">
        <v>3813</v>
      </c>
      <c r="C7194" s="180" t="s">
        <v>10935</v>
      </c>
      <c r="D7194" s="180" t="s">
        <v>10934</v>
      </c>
      <c r="E7194" s="180"/>
    </row>
    <row r="7195" spans="1:5" x14ac:dyDescent="0.25">
      <c r="A7195" s="180" t="s">
        <v>10932</v>
      </c>
      <c r="B7195" s="181">
        <v>3813</v>
      </c>
      <c r="C7195" s="180" t="s">
        <v>10934</v>
      </c>
      <c r="D7195" s="180"/>
      <c r="E7195" s="180"/>
    </row>
    <row r="7196" spans="1:5" x14ac:dyDescent="0.25">
      <c r="A7196" s="180" t="s">
        <v>10936</v>
      </c>
      <c r="B7196" s="181">
        <v>3814</v>
      </c>
      <c r="C7196" s="180" t="s">
        <v>10937</v>
      </c>
      <c r="D7196" s="180" t="s">
        <v>10938</v>
      </c>
      <c r="E7196" s="180"/>
    </row>
    <row r="7197" spans="1:5" x14ac:dyDescent="0.25">
      <c r="A7197" s="180" t="s">
        <v>10936</v>
      </c>
      <c r="B7197" s="181">
        <v>3814</v>
      </c>
      <c r="C7197" s="180" t="s">
        <v>10938</v>
      </c>
      <c r="D7197" s="180"/>
      <c r="E7197" s="180"/>
    </row>
    <row r="7198" spans="1:5" x14ac:dyDescent="0.25">
      <c r="A7198" s="180" t="s">
        <v>10939</v>
      </c>
      <c r="B7198" s="181">
        <v>3815</v>
      </c>
      <c r="C7198" s="180" t="s">
        <v>10940</v>
      </c>
      <c r="D7198" s="180" t="s">
        <v>10941</v>
      </c>
      <c r="E7198" s="180"/>
    </row>
    <row r="7199" spans="1:5" x14ac:dyDescent="0.25">
      <c r="A7199" s="180" t="s">
        <v>10939</v>
      </c>
      <c r="B7199" s="181">
        <v>3815</v>
      </c>
      <c r="C7199" s="180" t="s">
        <v>10942</v>
      </c>
      <c r="D7199" s="180" t="s">
        <v>10941</v>
      </c>
      <c r="E7199" s="180"/>
    </row>
    <row r="7200" spans="1:5" x14ac:dyDescent="0.25">
      <c r="A7200" s="180" t="s">
        <v>10939</v>
      </c>
      <c r="B7200" s="181">
        <v>3815</v>
      </c>
      <c r="C7200" s="180" t="s">
        <v>10943</v>
      </c>
      <c r="D7200" s="180" t="s">
        <v>10941</v>
      </c>
      <c r="E7200" s="180"/>
    </row>
    <row r="7201" spans="1:5" x14ac:dyDescent="0.25">
      <c r="A7201" s="180" t="s">
        <v>10939</v>
      </c>
      <c r="B7201" s="181">
        <v>3815</v>
      </c>
      <c r="C7201" s="180" t="s">
        <v>10941</v>
      </c>
      <c r="D7201" s="180"/>
      <c r="E7201" s="180"/>
    </row>
    <row r="7202" spans="1:5" x14ac:dyDescent="0.25">
      <c r="A7202" s="180" t="s">
        <v>10939</v>
      </c>
      <c r="B7202" s="181">
        <v>3815</v>
      </c>
      <c r="C7202" s="180" t="s">
        <v>10944</v>
      </c>
      <c r="D7202" s="180" t="s">
        <v>10941</v>
      </c>
      <c r="E7202" s="180"/>
    </row>
    <row r="7203" spans="1:5" x14ac:dyDescent="0.25">
      <c r="A7203" s="180" t="s">
        <v>10945</v>
      </c>
      <c r="B7203" s="181">
        <v>3816</v>
      </c>
      <c r="C7203" s="180" t="s">
        <v>10946</v>
      </c>
      <c r="D7203" s="180"/>
      <c r="E7203" s="180"/>
    </row>
    <row r="7204" spans="1:5" x14ac:dyDescent="0.25">
      <c r="A7204" s="180" t="s">
        <v>10945</v>
      </c>
      <c r="B7204" s="181">
        <v>3816</v>
      </c>
      <c r="C7204" s="180" t="s">
        <v>10947</v>
      </c>
      <c r="D7204" s="180" t="s">
        <v>10946</v>
      </c>
      <c r="E7204" s="180"/>
    </row>
    <row r="7205" spans="1:5" x14ac:dyDescent="0.25">
      <c r="A7205" s="180" t="s">
        <v>10945</v>
      </c>
      <c r="B7205" s="181">
        <v>3816</v>
      </c>
      <c r="C7205" s="180" t="s">
        <v>10948</v>
      </c>
      <c r="D7205" s="180" t="s">
        <v>10946</v>
      </c>
      <c r="E7205" s="180"/>
    </row>
    <row r="7206" spans="1:5" x14ac:dyDescent="0.25">
      <c r="A7206" s="180" t="s">
        <v>10949</v>
      </c>
      <c r="B7206" s="181">
        <v>3817</v>
      </c>
      <c r="C7206" s="180" t="s">
        <v>10950</v>
      </c>
      <c r="D7206" s="180" t="s">
        <v>10951</v>
      </c>
      <c r="E7206" s="180"/>
    </row>
    <row r="7207" spans="1:5" x14ac:dyDescent="0.25">
      <c r="A7207" s="180" t="s">
        <v>10949</v>
      </c>
      <c r="B7207" s="181">
        <v>3817</v>
      </c>
      <c r="C7207" s="180" t="s">
        <v>10952</v>
      </c>
      <c r="D7207" s="180" t="s">
        <v>10951</v>
      </c>
      <c r="E7207" s="180"/>
    </row>
    <row r="7208" spans="1:5" x14ac:dyDescent="0.25">
      <c r="A7208" s="180" t="s">
        <v>10949</v>
      </c>
      <c r="B7208" s="181">
        <v>3817</v>
      </c>
      <c r="C7208" s="180" t="s">
        <v>10951</v>
      </c>
      <c r="D7208" s="180"/>
      <c r="E7208" s="180"/>
    </row>
    <row r="7209" spans="1:5" x14ac:dyDescent="0.25">
      <c r="A7209" s="180" t="s">
        <v>10949</v>
      </c>
      <c r="B7209" s="181">
        <v>3817</v>
      </c>
      <c r="C7209" s="180" t="s">
        <v>10953</v>
      </c>
      <c r="D7209" s="180" t="s">
        <v>10951</v>
      </c>
      <c r="E7209" s="180"/>
    </row>
    <row r="7210" spans="1:5" x14ac:dyDescent="0.25">
      <c r="A7210" s="180" t="s">
        <v>10954</v>
      </c>
      <c r="B7210" s="181">
        <v>3818</v>
      </c>
      <c r="C7210" s="180" t="s">
        <v>10955</v>
      </c>
      <c r="D7210" s="180" t="s">
        <v>10956</v>
      </c>
      <c r="E7210" s="180"/>
    </row>
    <row r="7211" spans="1:5" x14ac:dyDescent="0.25">
      <c r="A7211" s="180" t="s">
        <v>10954</v>
      </c>
      <c r="B7211" s="181">
        <v>3818</v>
      </c>
      <c r="C7211" s="180" t="s">
        <v>10956</v>
      </c>
      <c r="D7211" s="180"/>
      <c r="E7211" s="180"/>
    </row>
    <row r="7212" spans="1:5" x14ac:dyDescent="0.25">
      <c r="A7212" s="180" t="s">
        <v>10954</v>
      </c>
      <c r="B7212" s="181">
        <v>3818</v>
      </c>
      <c r="C7212" s="180" t="s">
        <v>10957</v>
      </c>
      <c r="D7212" s="180" t="s">
        <v>10956</v>
      </c>
      <c r="E7212" s="180"/>
    </row>
    <row r="7213" spans="1:5" x14ac:dyDescent="0.25">
      <c r="A7213" s="180" t="s">
        <v>10954</v>
      </c>
      <c r="B7213" s="181">
        <v>3818</v>
      </c>
      <c r="C7213" s="180" t="s">
        <v>10958</v>
      </c>
      <c r="D7213" s="180" t="s">
        <v>10956</v>
      </c>
      <c r="E7213" s="180"/>
    </row>
    <row r="7214" spans="1:5" x14ac:dyDescent="0.25">
      <c r="A7214" s="180" t="s">
        <v>10954</v>
      </c>
      <c r="B7214" s="181">
        <v>3818</v>
      </c>
      <c r="C7214" s="180" t="s">
        <v>10959</v>
      </c>
      <c r="D7214" s="180" t="s">
        <v>10956</v>
      </c>
      <c r="E7214" s="180"/>
    </row>
    <row r="7215" spans="1:5" x14ac:dyDescent="0.25">
      <c r="A7215" s="180" t="s">
        <v>10954</v>
      </c>
      <c r="B7215" s="181">
        <v>3818</v>
      </c>
      <c r="C7215" s="180" t="s">
        <v>10960</v>
      </c>
      <c r="D7215" s="180" t="s">
        <v>10956</v>
      </c>
      <c r="E7215" s="180"/>
    </row>
    <row r="7216" spans="1:5" x14ac:dyDescent="0.25">
      <c r="A7216" s="180" t="s">
        <v>10961</v>
      </c>
      <c r="B7216" s="181">
        <v>3819</v>
      </c>
      <c r="C7216" s="180" t="s">
        <v>10962</v>
      </c>
      <c r="D7216" s="180" t="s">
        <v>10963</v>
      </c>
      <c r="E7216" s="180"/>
    </row>
    <row r="7217" spans="1:5" x14ac:dyDescent="0.25">
      <c r="A7217" s="180" t="s">
        <v>10961</v>
      </c>
      <c r="B7217" s="181">
        <v>3819</v>
      </c>
      <c r="C7217" s="180" t="s">
        <v>10964</v>
      </c>
      <c r="D7217" s="180" t="s">
        <v>10963</v>
      </c>
      <c r="E7217" s="180"/>
    </row>
    <row r="7218" spans="1:5" x14ac:dyDescent="0.25">
      <c r="A7218" s="180" t="s">
        <v>10961</v>
      </c>
      <c r="B7218" s="181">
        <v>3819</v>
      </c>
      <c r="C7218" s="180" t="s">
        <v>10965</v>
      </c>
      <c r="D7218" s="180" t="s">
        <v>10963</v>
      </c>
      <c r="E7218" s="180"/>
    </row>
    <row r="7219" spans="1:5" x14ac:dyDescent="0.25">
      <c r="A7219" s="180" t="s">
        <v>10961</v>
      </c>
      <c r="B7219" s="181">
        <v>3819</v>
      </c>
      <c r="C7219" s="180" t="s">
        <v>10963</v>
      </c>
      <c r="D7219" s="180"/>
      <c r="E7219" s="180"/>
    </row>
    <row r="7220" spans="1:5" x14ac:dyDescent="0.25">
      <c r="A7220" s="180" t="s">
        <v>10966</v>
      </c>
      <c r="B7220" s="181">
        <v>3820</v>
      </c>
      <c r="C7220" s="180" t="s">
        <v>10967</v>
      </c>
      <c r="D7220" s="180" t="s">
        <v>10968</v>
      </c>
      <c r="E7220" s="180"/>
    </row>
    <row r="7221" spans="1:5" x14ac:dyDescent="0.25">
      <c r="A7221" s="180" t="s">
        <v>10966</v>
      </c>
      <c r="B7221" s="181">
        <v>3820</v>
      </c>
      <c r="C7221" s="180" t="s">
        <v>10968</v>
      </c>
      <c r="D7221" s="180"/>
      <c r="E7221" s="180"/>
    </row>
    <row r="7222" spans="1:5" x14ac:dyDescent="0.25">
      <c r="A7222" s="180" t="s">
        <v>10969</v>
      </c>
      <c r="B7222" s="181">
        <v>3821</v>
      </c>
      <c r="C7222" s="180" t="s">
        <v>10970</v>
      </c>
      <c r="D7222" s="180" t="s">
        <v>10971</v>
      </c>
      <c r="E7222" s="180"/>
    </row>
    <row r="7223" spans="1:5" x14ac:dyDescent="0.25">
      <c r="A7223" s="180" t="s">
        <v>10969</v>
      </c>
      <c r="B7223" s="181">
        <v>3821</v>
      </c>
      <c r="C7223" s="180" t="s">
        <v>10972</v>
      </c>
      <c r="D7223" s="180" t="s">
        <v>10971</v>
      </c>
      <c r="E7223" s="180"/>
    </row>
    <row r="7224" spans="1:5" x14ac:dyDescent="0.25">
      <c r="A7224" s="180" t="s">
        <v>10969</v>
      </c>
      <c r="B7224" s="181">
        <v>3821</v>
      </c>
      <c r="C7224" s="180" t="s">
        <v>10973</v>
      </c>
      <c r="D7224" s="180" t="s">
        <v>10971</v>
      </c>
      <c r="E7224" s="180"/>
    </row>
    <row r="7225" spans="1:5" x14ac:dyDescent="0.25">
      <c r="A7225" s="180" t="s">
        <v>10969</v>
      </c>
      <c r="B7225" s="181">
        <v>3821</v>
      </c>
      <c r="C7225" s="180" t="s">
        <v>10971</v>
      </c>
      <c r="D7225" s="180"/>
      <c r="E7225" s="180"/>
    </row>
    <row r="7226" spans="1:5" x14ac:dyDescent="0.25">
      <c r="A7226" s="180" t="s">
        <v>10969</v>
      </c>
      <c r="B7226" s="181">
        <v>3821</v>
      </c>
      <c r="C7226" s="180" t="s">
        <v>10974</v>
      </c>
      <c r="D7226" s="180" t="s">
        <v>10971</v>
      </c>
      <c r="E7226" s="180"/>
    </row>
    <row r="7227" spans="1:5" x14ac:dyDescent="0.25">
      <c r="A7227" s="180" t="s">
        <v>10969</v>
      </c>
      <c r="B7227" s="181">
        <v>3821</v>
      </c>
      <c r="C7227" s="180" t="s">
        <v>10975</v>
      </c>
      <c r="D7227" s="180" t="s">
        <v>10971</v>
      </c>
      <c r="E7227" s="180"/>
    </row>
    <row r="7228" spans="1:5" x14ac:dyDescent="0.25">
      <c r="A7228" s="180" t="s">
        <v>10969</v>
      </c>
      <c r="B7228" s="181">
        <v>3821</v>
      </c>
      <c r="C7228" s="180" t="s">
        <v>10976</v>
      </c>
      <c r="D7228" s="180" t="s">
        <v>10971</v>
      </c>
      <c r="E7228" s="180"/>
    </row>
    <row r="7229" spans="1:5" x14ac:dyDescent="0.25">
      <c r="A7229" s="180" t="s">
        <v>10969</v>
      </c>
      <c r="B7229" s="181">
        <v>3821</v>
      </c>
      <c r="C7229" s="180" t="s">
        <v>10977</v>
      </c>
      <c r="D7229" s="180" t="s">
        <v>10971</v>
      </c>
      <c r="E7229" s="180"/>
    </row>
    <row r="7230" spans="1:5" x14ac:dyDescent="0.25">
      <c r="A7230" s="180" t="s">
        <v>10969</v>
      </c>
      <c r="B7230" s="181">
        <v>3821</v>
      </c>
      <c r="C7230" s="180" t="s">
        <v>10978</v>
      </c>
      <c r="D7230" s="180" t="s">
        <v>10971</v>
      </c>
      <c r="E7230" s="180"/>
    </row>
    <row r="7231" spans="1:5" x14ac:dyDescent="0.25">
      <c r="A7231" s="180" t="s">
        <v>10979</v>
      </c>
      <c r="B7231" s="181">
        <v>3822</v>
      </c>
      <c r="C7231" s="180" t="s">
        <v>10980</v>
      </c>
      <c r="D7231" s="180" t="s">
        <v>10981</v>
      </c>
      <c r="E7231" s="180"/>
    </row>
    <row r="7232" spans="1:5" x14ac:dyDescent="0.25">
      <c r="A7232" s="180" t="s">
        <v>10979</v>
      </c>
      <c r="B7232" s="181">
        <v>3822</v>
      </c>
      <c r="C7232" s="180" t="s">
        <v>10981</v>
      </c>
      <c r="D7232" s="180"/>
      <c r="E7232" s="180"/>
    </row>
    <row r="7233" spans="1:5" x14ac:dyDescent="0.25">
      <c r="A7233" s="180" t="s">
        <v>10979</v>
      </c>
      <c r="B7233" s="181">
        <v>3822</v>
      </c>
      <c r="C7233" s="180" t="s">
        <v>10982</v>
      </c>
      <c r="D7233" s="180" t="s">
        <v>10981</v>
      </c>
      <c r="E7233" s="180"/>
    </row>
    <row r="7234" spans="1:5" x14ac:dyDescent="0.25">
      <c r="A7234" s="180" t="s">
        <v>10983</v>
      </c>
      <c r="B7234" s="181">
        <v>3823</v>
      </c>
      <c r="C7234" s="180" t="s">
        <v>10984</v>
      </c>
      <c r="D7234" s="180" t="s">
        <v>10985</v>
      </c>
      <c r="E7234" s="180"/>
    </row>
    <row r="7235" spans="1:5" x14ac:dyDescent="0.25">
      <c r="A7235" s="180" t="s">
        <v>10983</v>
      </c>
      <c r="B7235" s="181">
        <v>3823</v>
      </c>
      <c r="C7235" s="180" t="s">
        <v>10985</v>
      </c>
      <c r="D7235" s="180"/>
      <c r="E7235" s="180"/>
    </row>
    <row r="7236" spans="1:5" x14ac:dyDescent="0.25">
      <c r="A7236" s="180" t="s">
        <v>10986</v>
      </c>
      <c r="B7236" s="181">
        <v>3824</v>
      </c>
      <c r="C7236" s="180" t="s">
        <v>10987</v>
      </c>
      <c r="D7236" s="180"/>
      <c r="E7236" s="180"/>
    </row>
    <row r="7237" spans="1:5" x14ac:dyDescent="0.25">
      <c r="A7237" s="180" t="s">
        <v>10986</v>
      </c>
      <c r="B7237" s="181">
        <v>3824</v>
      </c>
      <c r="C7237" s="180" t="s">
        <v>10988</v>
      </c>
      <c r="D7237" s="180" t="s">
        <v>10987</v>
      </c>
      <c r="E7237" s="180"/>
    </row>
    <row r="7238" spans="1:5" x14ac:dyDescent="0.25">
      <c r="A7238" s="180" t="s">
        <v>10989</v>
      </c>
      <c r="B7238" s="181">
        <v>3825</v>
      </c>
      <c r="C7238" s="180" t="s">
        <v>10990</v>
      </c>
      <c r="D7238" s="180"/>
      <c r="E7238" s="180"/>
    </row>
    <row r="7239" spans="1:5" x14ac:dyDescent="0.25">
      <c r="A7239" s="180" t="s">
        <v>10989</v>
      </c>
      <c r="B7239" s="181">
        <v>3825</v>
      </c>
      <c r="C7239" s="180" t="s">
        <v>10991</v>
      </c>
      <c r="D7239" s="180" t="s">
        <v>10990</v>
      </c>
      <c r="E7239" s="180"/>
    </row>
    <row r="7240" spans="1:5" x14ac:dyDescent="0.25">
      <c r="A7240" s="180" t="s">
        <v>10989</v>
      </c>
      <c r="B7240" s="181">
        <v>3825</v>
      </c>
      <c r="C7240" s="180" t="s">
        <v>10992</v>
      </c>
      <c r="D7240" s="180" t="s">
        <v>10990</v>
      </c>
      <c r="E7240" s="180"/>
    </row>
    <row r="7241" spans="1:5" x14ac:dyDescent="0.25">
      <c r="A7241" s="180" t="s">
        <v>10989</v>
      </c>
      <c r="B7241" s="181">
        <v>3825</v>
      </c>
      <c r="C7241" s="180" t="s">
        <v>10993</v>
      </c>
      <c r="D7241" s="180" t="s">
        <v>10990</v>
      </c>
      <c r="E7241" s="180"/>
    </row>
    <row r="7242" spans="1:5" x14ac:dyDescent="0.25">
      <c r="A7242" s="180" t="s">
        <v>10989</v>
      </c>
      <c r="B7242" s="181">
        <v>3825</v>
      </c>
      <c r="C7242" s="180" t="s">
        <v>10994</v>
      </c>
      <c r="D7242" s="180" t="s">
        <v>10990</v>
      </c>
      <c r="E7242" s="180"/>
    </row>
    <row r="7243" spans="1:5" x14ac:dyDescent="0.25">
      <c r="A7243" s="180" t="s">
        <v>10989</v>
      </c>
      <c r="B7243" s="181">
        <v>3825</v>
      </c>
      <c r="C7243" s="180" t="s">
        <v>10995</v>
      </c>
      <c r="D7243" s="180" t="s">
        <v>10990</v>
      </c>
      <c r="E7243" s="180"/>
    </row>
    <row r="7244" spans="1:5" x14ac:dyDescent="0.25">
      <c r="A7244" s="180" t="s">
        <v>10989</v>
      </c>
      <c r="B7244" s="181">
        <v>3825</v>
      </c>
      <c r="C7244" s="180" t="s">
        <v>10996</v>
      </c>
      <c r="D7244" s="180" t="s">
        <v>10990</v>
      </c>
      <c r="E7244" s="180"/>
    </row>
    <row r="7245" spans="1:5" x14ac:dyDescent="0.25">
      <c r="A7245" s="180" t="s">
        <v>10989</v>
      </c>
      <c r="B7245" s="181">
        <v>3825</v>
      </c>
      <c r="C7245" s="180" t="s">
        <v>10997</v>
      </c>
      <c r="D7245" s="180" t="s">
        <v>10990</v>
      </c>
      <c r="E7245" s="180"/>
    </row>
    <row r="7246" spans="1:5" x14ac:dyDescent="0.25">
      <c r="A7246" s="180" t="s">
        <v>10989</v>
      </c>
      <c r="B7246" s="181">
        <v>3825</v>
      </c>
      <c r="C7246" s="180" t="s">
        <v>10998</v>
      </c>
      <c r="D7246" s="180" t="s">
        <v>10990</v>
      </c>
      <c r="E7246" s="180"/>
    </row>
    <row r="7247" spans="1:5" x14ac:dyDescent="0.25">
      <c r="A7247" s="180" t="s">
        <v>10989</v>
      </c>
      <c r="B7247" s="181">
        <v>3825</v>
      </c>
      <c r="C7247" s="180" t="s">
        <v>10999</v>
      </c>
      <c r="D7247" s="180" t="s">
        <v>10990</v>
      </c>
      <c r="E7247" s="180"/>
    </row>
    <row r="7248" spans="1:5" x14ac:dyDescent="0.25">
      <c r="A7248" s="180" t="s">
        <v>10989</v>
      </c>
      <c r="B7248" s="181">
        <v>3825</v>
      </c>
      <c r="C7248" s="180" t="s">
        <v>11000</v>
      </c>
      <c r="D7248" s="180" t="s">
        <v>10990</v>
      </c>
      <c r="E7248" s="180"/>
    </row>
    <row r="7249" spans="1:5" x14ac:dyDescent="0.25">
      <c r="A7249" s="180" t="s">
        <v>10989</v>
      </c>
      <c r="B7249" s="181">
        <v>3825</v>
      </c>
      <c r="C7249" s="180" t="s">
        <v>11001</v>
      </c>
      <c r="D7249" s="180" t="s">
        <v>10990</v>
      </c>
      <c r="E7249" s="180"/>
    </row>
    <row r="7250" spans="1:5" x14ac:dyDescent="0.25">
      <c r="A7250" s="180" t="s">
        <v>11002</v>
      </c>
      <c r="B7250" s="181">
        <v>3826</v>
      </c>
      <c r="C7250" s="180" t="s">
        <v>11003</v>
      </c>
      <c r="D7250" s="180"/>
      <c r="E7250" s="180"/>
    </row>
    <row r="7251" spans="1:5" x14ac:dyDescent="0.25">
      <c r="A7251" s="180" t="s">
        <v>11002</v>
      </c>
      <c r="B7251" s="181">
        <v>3826</v>
      </c>
      <c r="C7251" s="180" t="s">
        <v>11004</v>
      </c>
      <c r="D7251" s="180" t="s">
        <v>11003</v>
      </c>
      <c r="E7251" s="180"/>
    </row>
    <row r="7252" spans="1:5" x14ac:dyDescent="0.25">
      <c r="A7252" s="180" t="s">
        <v>11002</v>
      </c>
      <c r="B7252" s="181">
        <v>3826</v>
      </c>
      <c r="C7252" s="180" t="s">
        <v>11005</v>
      </c>
      <c r="D7252" s="180" t="s">
        <v>11003</v>
      </c>
      <c r="E7252" s="180"/>
    </row>
    <row r="7253" spans="1:5" x14ac:dyDescent="0.25">
      <c r="A7253" s="180" t="s">
        <v>11002</v>
      </c>
      <c r="B7253" s="181">
        <v>3826</v>
      </c>
      <c r="C7253" s="180" t="s">
        <v>11006</v>
      </c>
      <c r="D7253" s="180" t="s">
        <v>11003</v>
      </c>
      <c r="E7253" s="180"/>
    </row>
    <row r="7254" spans="1:5" x14ac:dyDescent="0.25">
      <c r="A7254" s="180" t="s">
        <v>11007</v>
      </c>
      <c r="B7254" s="181">
        <v>3827</v>
      </c>
      <c r="C7254" s="180" t="s">
        <v>11008</v>
      </c>
      <c r="D7254" s="180" t="s">
        <v>11009</v>
      </c>
      <c r="E7254" s="180"/>
    </row>
    <row r="7255" spans="1:5" x14ac:dyDescent="0.25">
      <c r="A7255" s="180" t="s">
        <v>11007</v>
      </c>
      <c r="B7255" s="181">
        <v>3827</v>
      </c>
      <c r="C7255" s="180" t="s">
        <v>11009</v>
      </c>
      <c r="D7255" s="180"/>
      <c r="E7255" s="180"/>
    </row>
    <row r="7256" spans="1:5" x14ac:dyDescent="0.25">
      <c r="A7256" s="180" t="s">
        <v>11007</v>
      </c>
      <c r="B7256" s="181">
        <v>3827</v>
      </c>
      <c r="C7256" s="180" t="s">
        <v>11010</v>
      </c>
      <c r="D7256" s="180" t="s">
        <v>11009</v>
      </c>
      <c r="E7256" s="180"/>
    </row>
    <row r="7257" spans="1:5" x14ac:dyDescent="0.25">
      <c r="A7257" s="180" t="s">
        <v>11007</v>
      </c>
      <c r="B7257" s="181">
        <v>3827</v>
      </c>
      <c r="C7257" s="180" t="s">
        <v>11011</v>
      </c>
      <c r="D7257" s="180" t="s">
        <v>11009</v>
      </c>
      <c r="E7257" s="180"/>
    </row>
    <row r="7258" spans="1:5" x14ac:dyDescent="0.25">
      <c r="A7258" s="180" t="s">
        <v>11007</v>
      </c>
      <c r="B7258" s="181">
        <v>3827</v>
      </c>
      <c r="C7258" s="180" t="s">
        <v>11012</v>
      </c>
      <c r="D7258" s="180" t="s">
        <v>11009</v>
      </c>
      <c r="E7258" s="180"/>
    </row>
    <row r="7259" spans="1:5" x14ac:dyDescent="0.25">
      <c r="A7259" s="180" t="s">
        <v>11007</v>
      </c>
      <c r="B7259" s="181">
        <v>3827</v>
      </c>
      <c r="C7259" s="180" t="s">
        <v>11013</v>
      </c>
      <c r="D7259" s="180" t="s">
        <v>11009</v>
      </c>
      <c r="E7259" s="180"/>
    </row>
    <row r="7260" spans="1:5" x14ac:dyDescent="0.25">
      <c r="A7260" s="180" t="s">
        <v>11014</v>
      </c>
      <c r="B7260" s="181">
        <v>3828</v>
      </c>
      <c r="C7260" s="180" t="s">
        <v>11015</v>
      </c>
      <c r="D7260" s="180"/>
      <c r="E7260" s="180"/>
    </row>
    <row r="7261" spans="1:5" x14ac:dyDescent="0.25">
      <c r="A7261" s="180" t="s">
        <v>11014</v>
      </c>
      <c r="B7261" s="181">
        <v>3828</v>
      </c>
      <c r="C7261" s="180" t="s">
        <v>11016</v>
      </c>
      <c r="D7261" s="180" t="s">
        <v>11015</v>
      </c>
      <c r="E7261" s="180"/>
    </row>
    <row r="7262" spans="1:5" x14ac:dyDescent="0.25">
      <c r="A7262" s="180" t="s">
        <v>11014</v>
      </c>
      <c r="B7262" s="181">
        <v>3828</v>
      </c>
      <c r="C7262" s="180" t="s">
        <v>11017</v>
      </c>
      <c r="D7262" s="180" t="s">
        <v>11015</v>
      </c>
      <c r="E7262" s="180"/>
    </row>
    <row r="7263" spans="1:5" x14ac:dyDescent="0.25">
      <c r="A7263" s="180" t="s">
        <v>11018</v>
      </c>
      <c r="B7263" s="181">
        <v>3829</v>
      </c>
      <c r="C7263" s="180" t="s">
        <v>11019</v>
      </c>
      <c r="D7263" s="180" t="s">
        <v>11020</v>
      </c>
      <c r="E7263" s="180"/>
    </row>
    <row r="7264" spans="1:5" x14ac:dyDescent="0.25">
      <c r="A7264" s="180" t="s">
        <v>11018</v>
      </c>
      <c r="B7264" s="181">
        <v>3829</v>
      </c>
      <c r="C7264" s="180" t="s">
        <v>11021</v>
      </c>
      <c r="D7264" s="180" t="s">
        <v>11020</v>
      </c>
      <c r="E7264" s="180"/>
    </row>
    <row r="7265" spans="1:5" x14ac:dyDescent="0.25">
      <c r="A7265" s="180" t="s">
        <v>11018</v>
      </c>
      <c r="B7265" s="181">
        <v>3829</v>
      </c>
      <c r="C7265" s="180" t="s">
        <v>11022</v>
      </c>
      <c r="D7265" s="180" t="s">
        <v>11020</v>
      </c>
      <c r="E7265" s="180"/>
    </row>
    <row r="7266" spans="1:5" x14ac:dyDescent="0.25">
      <c r="A7266" s="180" t="s">
        <v>11018</v>
      </c>
      <c r="B7266" s="181">
        <v>3829</v>
      </c>
      <c r="C7266" s="180" t="s">
        <v>11023</v>
      </c>
      <c r="D7266" s="180" t="s">
        <v>11020</v>
      </c>
      <c r="E7266" s="180"/>
    </row>
    <row r="7267" spans="1:5" x14ac:dyDescent="0.25">
      <c r="A7267" s="180" t="s">
        <v>11018</v>
      </c>
      <c r="B7267" s="181">
        <v>3829</v>
      </c>
      <c r="C7267" s="180" t="s">
        <v>11020</v>
      </c>
      <c r="D7267" s="180"/>
      <c r="E7267" s="180"/>
    </row>
    <row r="7268" spans="1:5" x14ac:dyDescent="0.25">
      <c r="A7268" s="180" t="s">
        <v>11024</v>
      </c>
      <c r="B7268" s="181">
        <v>3830</v>
      </c>
      <c r="C7268" s="180" t="s">
        <v>11025</v>
      </c>
      <c r="D7268" s="180" t="s">
        <v>11026</v>
      </c>
      <c r="E7268" s="180"/>
    </row>
    <row r="7269" spans="1:5" x14ac:dyDescent="0.25">
      <c r="A7269" s="180" t="s">
        <v>11024</v>
      </c>
      <c r="B7269" s="181">
        <v>3830</v>
      </c>
      <c r="C7269" s="180" t="s">
        <v>11026</v>
      </c>
      <c r="D7269" s="180"/>
      <c r="E7269" s="180"/>
    </row>
    <row r="7270" spans="1:5" x14ac:dyDescent="0.25">
      <c r="A7270" s="180" t="s">
        <v>11024</v>
      </c>
      <c r="B7270" s="181">
        <v>3830</v>
      </c>
      <c r="C7270" s="180" t="s">
        <v>11027</v>
      </c>
      <c r="D7270" s="180" t="s">
        <v>11026</v>
      </c>
      <c r="E7270" s="180"/>
    </row>
    <row r="7271" spans="1:5" x14ac:dyDescent="0.25">
      <c r="A7271" s="180" t="s">
        <v>11028</v>
      </c>
      <c r="B7271" s="181">
        <v>3831</v>
      </c>
      <c r="C7271" s="180" t="s">
        <v>11029</v>
      </c>
      <c r="D7271" s="180" t="s">
        <v>11030</v>
      </c>
      <c r="E7271" s="180"/>
    </row>
    <row r="7272" spans="1:5" x14ac:dyDescent="0.25">
      <c r="A7272" s="180" t="s">
        <v>11028</v>
      </c>
      <c r="B7272" s="181">
        <v>3831</v>
      </c>
      <c r="C7272" s="180" t="s">
        <v>11031</v>
      </c>
      <c r="D7272" s="180" t="s">
        <v>11030</v>
      </c>
      <c r="E7272" s="180"/>
    </row>
    <row r="7273" spans="1:5" x14ac:dyDescent="0.25">
      <c r="A7273" s="180" t="s">
        <v>11028</v>
      </c>
      <c r="B7273" s="181">
        <v>3831</v>
      </c>
      <c r="C7273" s="180" t="s">
        <v>11030</v>
      </c>
      <c r="D7273" s="180"/>
      <c r="E7273" s="180"/>
    </row>
    <row r="7274" spans="1:5" x14ac:dyDescent="0.25">
      <c r="A7274" s="180" t="s">
        <v>11028</v>
      </c>
      <c r="B7274" s="181">
        <v>3831</v>
      </c>
      <c r="C7274" s="180" t="s">
        <v>11032</v>
      </c>
      <c r="D7274" s="180" t="s">
        <v>11030</v>
      </c>
      <c r="E7274" s="180"/>
    </row>
    <row r="7275" spans="1:5" x14ac:dyDescent="0.25">
      <c r="A7275" s="180" t="s">
        <v>11028</v>
      </c>
      <c r="B7275" s="181">
        <v>3831</v>
      </c>
      <c r="C7275" s="180" t="s">
        <v>11033</v>
      </c>
      <c r="D7275" s="180" t="s">
        <v>11030</v>
      </c>
      <c r="E7275" s="180"/>
    </row>
    <row r="7276" spans="1:5" x14ac:dyDescent="0.25">
      <c r="A7276" s="180" t="s">
        <v>11028</v>
      </c>
      <c r="B7276" s="181">
        <v>3831</v>
      </c>
      <c r="C7276" s="180" t="s">
        <v>11034</v>
      </c>
      <c r="D7276" s="180" t="s">
        <v>11030</v>
      </c>
      <c r="E7276" s="180"/>
    </row>
    <row r="7277" spans="1:5" x14ac:dyDescent="0.25">
      <c r="A7277" s="180" t="s">
        <v>11035</v>
      </c>
      <c r="B7277" s="181">
        <v>3832</v>
      </c>
      <c r="C7277" s="180" t="s">
        <v>11036</v>
      </c>
      <c r="D7277" s="180" t="s">
        <v>11037</v>
      </c>
      <c r="E7277" s="180"/>
    </row>
    <row r="7278" spans="1:5" x14ac:dyDescent="0.25">
      <c r="A7278" s="180" t="s">
        <v>11035</v>
      </c>
      <c r="B7278" s="181">
        <v>3832</v>
      </c>
      <c r="C7278" s="180" t="s">
        <v>11038</v>
      </c>
      <c r="D7278" s="180" t="s">
        <v>11037</v>
      </c>
      <c r="E7278" s="180"/>
    </row>
    <row r="7279" spans="1:5" x14ac:dyDescent="0.25">
      <c r="A7279" s="180" t="s">
        <v>11035</v>
      </c>
      <c r="B7279" s="181">
        <v>3832</v>
      </c>
      <c r="C7279" s="180" t="s">
        <v>11037</v>
      </c>
      <c r="D7279" s="180"/>
      <c r="E7279" s="180"/>
    </row>
    <row r="7280" spans="1:5" x14ac:dyDescent="0.25">
      <c r="A7280" s="180" t="s">
        <v>11039</v>
      </c>
      <c r="B7280" s="181">
        <v>3833</v>
      </c>
      <c r="C7280" s="180" t="s">
        <v>11040</v>
      </c>
      <c r="D7280" s="180"/>
      <c r="E7280" s="180"/>
    </row>
    <row r="7281" spans="1:5" x14ac:dyDescent="0.25">
      <c r="A7281" s="180" t="s">
        <v>11039</v>
      </c>
      <c r="B7281" s="181">
        <v>3833</v>
      </c>
      <c r="C7281" s="180" t="s">
        <v>11041</v>
      </c>
      <c r="D7281" s="180" t="s">
        <v>11040</v>
      </c>
      <c r="E7281" s="180"/>
    </row>
    <row r="7282" spans="1:5" x14ac:dyDescent="0.25">
      <c r="A7282" s="180" t="s">
        <v>11039</v>
      </c>
      <c r="B7282" s="181">
        <v>3833</v>
      </c>
      <c r="C7282" s="180" t="s">
        <v>11042</v>
      </c>
      <c r="D7282" s="180" t="s">
        <v>11040</v>
      </c>
      <c r="E7282" s="180"/>
    </row>
    <row r="7283" spans="1:5" x14ac:dyDescent="0.25">
      <c r="A7283" s="180" t="s">
        <v>11043</v>
      </c>
      <c r="B7283" s="181">
        <v>3834</v>
      </c>
      <c r="C7283" s="180" t="s">
        <v>11044</v>
      </c>
      <c r="D7283" s="180"/>
      <c r="E7283" s="180"/>
    </row>
    <row r="7284" spans="1:5" x14ac:dyDescent="0.25">
      <c r="A7284" s="180" t="s">
        <v>11043</v>
      </c>
      <c r="B7284" s="181">
        <v>3834</v>
      </c>
      <c r="C7284" s="180" t="s">
        <v>11045</v>
      </c>
      <c r="D7284" s="180" t="s">
        <v>11044</v>
      </c>
      <c r="E7284" s="180"/>
    </row>
    <row r="7285" spans="1:5" x14ac:dyDescent="0.25">
      <c r="A7285" s="180" t="s">
        <v>11046</v>
      </c>
      <c r="B7285" s="181">
        <v>3835</v>
      </c>
      <c r="C7285" s="180" t="s">
        <v>11047</v>
      </c>
      <c r="D7285" s="180" t="s">
        <v>11048</v>
      </c>
      <c r="E7285" s="180"/>
    </row>
    <row r="7286" spans="1:5" x14ac:dyDescent="0.25">
      <c r="A7286" s="180" t="s">
        <v>11046</v>
      </c>
      <c r="B7286" s="181">
        <v>3835</v>
      </c>
      <c r="C7286" s="180" t="s">
        <v>11049</v>
      </c>
      <c r="D7286" s="180" t="s">
        <v>11048</v>
      </c>
      <c r="E7286" s="180"/>
    </row>
    <row r="7287" spans="1:5" x14ac:dyDescent="0.25">
      <c r="A7287" s="180" t="s">
        <v>11046</v>
      </c>
      <c r="B7287" s="181">
        <v>3835</v>
      </c>
      <c r="C7287" s="180" t="s">
        <v>11048</v>
      </c>
      <c r="D7287" s="180"/>
      <c r="E7287" s="180"/>
    </row>
    <row r="7288" spans="1:5" x14ac:dyDescent="0.25">
      <c r="A7288" s="180" t="s">
        <v>11050</v>
      </c>
      <c r="B7288" s="181">
        <v>3836</v>
      </c>
      <c r="C7288" s="180" t="s">
        <v>11051</v>
      </c>
      <c r="D7288" s="180"/>
      <c r="E7288" s="180"/>
    </row>
    <row r="7289" spans="1:5" x14ac:dyDescent="0.25">
      <c r="A7289" s="180" t="s">
        <v>11052</v>
      </c>
      <c r="B7289" s="181">
        <v>3837</v>
      </c>
      <c r="C7289" s="180" t="s">
        <v>11053</v>
      </c>
      <c r="D7289" s="180"/>
      <c r="E7289" s="180"/>
    </row>
    <row r="7290" spans="1:5" x14ac:dyDescent="0.25">
      <c r="A7290" s="180" t="s">
        <v>11052</v>
      </c>
      <c r="B7290" s="181">
        <v>3837</v>
      </c>
      <c r="C7290" s="180" t="s">
        <v>11054</v>
      </c>
      <c r="D7290" s="180" t="s">
        <v>11053</v>
      </c>
      <c r="E7290" s="180"/>
    </row>
    <row r="7291" spans="1:5" x14ac:dyDescent="0.25">
      <c r="A7291" s="180" t="s">
        <v>11055</v>
      </c>
      <c r="B7291" s="181">
        <v>3838</v>
      </c>
      <c r="C7291" s="180" t="s">
        <v>11056</v>
      </c>
      <c r="D7291" s="180"/>
      <c r="E7291" s="180"/>
    </row>
    <row r="7292" spans="1:5" x14ac:dyDescent="0.25">
      <c r="A7292" s="180" t="s">
        <v>11055</v>
      </c>
      <c r="B7292" s="181">
        <v>3838</v>
      </c>
      <c r="C7292" s="180" t="s">
        <v>11057</v>
      </c>
      <c r="D7292" s="180" t="s">
        <v>11056</v>
      </c>
      <c r="E7292" s="180"/>
    </row>
    <row r="7293" spans="1:5" x14ac:dyDescent="0.25">
      <c r="A7293" s="180" t="s">
        <v>11058</v>
      </c>
      <c r="B7293" s="181">
        <v>3839</v>
      </c>
      <c r="C7293" s="180" t="s">
        <v>11059</v>
      </c>
      <c r="D7293" s="180" t="s">
        <v>11060</v>
      </c>
      <c r="E7293" s="180"/>
    </row>
    <row r="7294" spans="1:5" x14ac:dyDescent="0.25">
      <c r="A7294" s="180" t="s">
        <v>11058</v>
      </c>
      <c r="B7294" s="181">
        <v>3839</v>
      </c>
      <c r="C7294" s="180" t="s">
        <v>11061</v>
      </c>
      <c r="D7294" s="180" t="s">
        <v>11060</v>
      </c>
      <c r="E7294" s="180"/>
    </row>
    <row r="7295" spans="1:5" x14ac:dyDescent="0.25">
      <c r="A7295" s="180" t="s">
        <v>11058</v>
      </c>
      <c r="B7295" s="181">
        <v>3839</v>
      </c>
      <c r="C7295" s="180" t="s">
        <v>11062</v>
      </c>
      <c r="D7295" s="180" t="s">
        <v>11060</v>
      </c>
      <c r="E7295" s="180"/>
    </row>
    <row r="7296" spans="1:5" x14ac:dyDescent="0.25">
      <c r="A7296" s="180" t="s">
        <v>11058</v>
      </c>
      <c r="B7296" s="181">
        <v>3839</v>
      </c>
      <c r="C7296" s="180" t="s">
        <v>11063</v>
      </c>
      <c r="D7296" s="180" t="s">
        <v>11060</v>
      </c>
      <c r="E7296" s="180"/>
    </row>
    <row r="7297" spans="1:5" x14ac:dyDescent="0.25">
      <c r="A7297" s="180" t="s">
        <v>11058</v>
      </c>
      <c r="B7297" s="181">
        <v>3839</v>
      </c>
      <c r="C7297" s="180" t="s">
        <v>11060</v>
      </c>
      <c r="D7297" s="180"/>
      <c r="E7297" s="180"/>
    </row>
    <row r="7298" spans="1:5" x14ac:dyDescent="0.25">
      <c r="A7298" s="180" t="s">
        <v>11058</v>
      </c>
      <c r="B7298" s="181">
        <v>3839</v>
      </c>
      <c r="C7298" s="180" t="s">
        <v>11064</v>
      </c>
      <c r="D7298" s="180" t="s">
        <v>11060</v>
      </c>
      <c r="E7298" s="180"/>
    </row>
    <row r="7299" spans="1:5" x14ac:dyDescent="0.25">
      <c r="A7299" s="180" t="s">
        <v>11065</v>
      </c>
      <c r="B7299" s="181">
        <v>3840</v>
      </c>
      <c r="C7299" s="180" t="s">
        <v>11066</v>
      </c>
      <c r="D7299" s="180"/>
      <c r="E7299" s="180"/>
    </row>
    <row r="7300" spans="1:5" x14ac:dyDescent="0.25">
      <c r="A7300" s="180" t="s">
        <v>11065</v>
      </c>
      <c r="B7300" s="181">
        <v>3840</v>
      </c>
      <c r="C7300" s="180" t="s">
        <v>11067</v>
      </c>
      <c r="D7300" s="180" t="s">
        <v>11066</v>
      </c>
      <c r="E7300" s="180"/>
    </row>
    <row r="7301" spans="1:5" x14ac:dyDescent="0.25">
      <c r="A7301" s="180" t="s">
        <v>11065</v>
      </c>
      <c r="B7301" s="181">
        <v>3840</v>
      </c>
      <c r="C7301" s="180" t="s">
        <v>11068</v>
      </c>
      <c r="D7301" s="180" t="s">
        <v>11066</v>
      </c>
      <c r="E7301" s="180"/>
    </row>
    <row r="7302" spans="1:5" x14ac:dyDescent="0.25">
      <c r="A7302" s="180" t="s">
        <v>11065</v>
      </c>
      <c r="B7302" s="181">
        <v>3840</v>
      </c>
      <c r="C7302" s="180" t="s">
        <v>11069</v>
      </c>
      <c r="D7302" s="180" t="s">
        <v>11066</v>
      </c>
      <c r="E7302" s="180"/>
    </row>
    <row r="7303" spans="1:5" x14ac:dyDescent="0.25">
      <c r="A7303" s="180" t="s">
        <v>11070</v>
      </c>
      <c r="B7303" s="181">
        <v>3841</v>
      </c>
      <c r="C7303" s="180" t="s">
        <v>11071</v>
      </c>
      <c r="D7303" s="180"/>
      <c r="E7303" s="180"/>
    </row>
    <row r="7304" spans="1:5" x14ac:dyDescent="0.25">
      <c r="A7304" s="180" t="s">
        <v>11070</v>
      </c>
      <c r="B7304" s="181">
        <v>3841</v>
      </c>
      <c r="C7304" s="180" t="s">
        <v>11072</v>
      </c>
      <c r="D7304" s="180" t="s">
        <v>11071</v>
      </c>
      <c r="E7304" s="180"/>
    </row>
    <row r="7305" spans="1:5" x14ac:dyDescent="0.25">
      <c r="A7305" s="180" t="s">
        <v>11070</v>
      </c>
      <c r="B7305" s="181">
        <v>3841</v>
      </c>
      <c r="C7305" s="180" t="s">
        <v>11073</v>
      </c>
      <c r="D7305" s="180" t="s">
        <v>11071</v>
      </c>
      <c r="E7305" s="180"/>
    </row>
    <row r="7306" spans="1:5" x14ac:dyDescent="0.25">
      <c r="A7306" s="180" t="s">
        <v>11074</v>
      </c>
      <c r="B7306" s="181">
        <v>3842</v>
      </c>
      <c r="C7306" s="180" t="s">
        <v>11075</v>
      </c>
      <c r="D7306" s="180"/>
      <c r="E7306" s="180"/>
    </row>
    <row r="7307" spans="1:5" x14ac:dyDescent="0.25">
      <c r="A7307" s="180" t="s">
        <v>11074</v>
      </c>
      <c r="B7307" s="181">
        <v>3842</v>
      </c>
      <c r="C7307" s="180" t="s">
        <v>11076</v>
      </c>
      <c r="D7307" s="180" t="s">
        <v>11075</v>
      </c>
      <c r="E7307" s="180"/>
    </row>
    <row r="7308" spans="1:5" x14ac:dyDescent="0.25">
      <c r="A7308" s="180" t="s">
        <v>11074</v>
      </c>
      <c r="B7308" s="181">
        <v>3842</v>
      </c>
      <c r="C7308" s="180" t="s">
        <v>11077</v>
      </c>
      <c r="D7308" s="180" t="s">
        <v>11075</v>
      </c>
      <c r="E7308" s="180"/>
    </row>
    <row r="7309" spans="1:5" x14ac:dyDescent="0.25">
      <c r="A7309" s="180" t="s">
        <v>11074</v>
      </c>
      <c r="B7309" s="181">
        <v>3842</v>
      </c>
      <c r="C7309" s="180" t="s">
        <v>11078</v>
      </c>
      <c r="D7309" s="180" t="s">
        <v>11075</v>
      </c>
      <c r="E7309" s="180"/>
    </row>
    <row r="7310" spans="1:5" x14ac:dyDescent="0.25">
      <c r="A7310" s="180" t="s">
        <v>11079</v>
      </c>
      <c r="B7310" s="181">
        <v>3843</v>
      </c>
      <c r="C7310" s="180" t="s">
        <v>11080</v>
      </c>
      <c r="D7310" s="180" t="s">
        <v>11081</v>
      </c>
      <c r="E7310" s="180"/>
    </row>
    <row r="7311" spans="1:5" x14ac:dyDescent="0.25">
      <c r="A7311" s="180" t="s">
        <v>11079</v>
      </c>
      <c r="B7311" s="181">
        <v>3843</v>
      </c>
      <c r="C7311" s="180" t="s">
        <v>11081</v>
      </c>
      <c r="D7311" s="180"/>
      <c r="E7311" s="180"/>
    </row>
    <row r="7312" spans="1:5" x14ac:dyDescent="0.25">
      <c r="A7312" s="180" t="s">
        <v>11079</v>
      </c>
      <c r="B7312" s="181">
        <v>3843</v>
      </c>
      <c r="C7312" s="180" t="s">
        <v>11081</v>
      </c>
      <c r="D7312" s="180" t="s">
        <v>11081</v>
      </c>
      <c r="E7312" s="180"/>
    </row>
    <row r="7313" spans="1:5" x14ac:dyDescent="0.25">
      <c r="A7313" s="180" t="s">
        <v>11079</v>
      </c>
      <c r="B7313" s="181">
        <v>3843</v>
      </c>
      <c r="C7313" s="180" t="s">
        <v>11082</v>
      </c>
      <c r="D7313" s="180" t="s">
        <v>11081</v>
      </c>
      <c r="E7313" s="180"/>
    </row>
    <row r="7314" spans="1:5" x14ac:dyDescent="0.25">
      <c r="A7314" s="180" t="s">
        <v>11083</v>
      </c>
      <c r="B7314" s="181">
        <v>3844</v>
      </c>
      <c r="C7314" s="180" t="s">
        <v>11084</v>
      </c>
      <c r="D7314" s="180" t="s">
        <v>11085</v>
      </c>
      <c r="E7314" s="180"/>
    </row>
    <row r="7315" spans="1:5" x14ac:dyDescent="0.25">
      <c r="A7315" s="180" t="s">
        <v>11083</v>
      </c>
      <c r="B7315" s="181">
        <v>3844</v>
      </c>
      <c r="C7315" s="180" t="s">
        <v>11086</v>
      </c>
      <c r="D7315" s="180" t="s">
        <v>11085</v>
      </c>
      <c r="E7315" s="180"/>
    </row>
    <row r="7316" spans="1:5" x14ac:dyDescent="0.25">
      <c r="A7316" s="180" t="s">
        <v>11083</v>
      </c>
      <c r="B7316" s="181">
        <v>3844</v>
      </c>
      <c r="C7316" s="180" t="s">
        <v>11085</v>
      </c>
      <c r="D7316" s="180"/>
      <c r="E7316" s="180"/>
    </row>
    <row r="7317" spans="1:5" x14ac:dyDescent="0.25">
      <c r="A7317" s="180" t="s">
        <v>11083</v>
      </c>
      <c r="B7317" s="181">
        <v>3844</v>
      </c>
      <c r="C7317" s="180" t="s">
        <v>11087</v>
      </c>
      <c r="D7317" s="180" t="s">
        <v>11085</v>
      </c>
      <c r="E7317" s="180"/>
    </row>
    <row r="7318" spans="1:5" x14ac:dyDescent="0.25">
      <c r="A7318" s="180" t="s">
        <v>11088</v>
      </c>
      <c r="B7318" s="181">
        <v>3845</v>
      </c>
      <c r="C7318" s="180" t="s">
        <v>11089</v>
      </c>
      <c r="D7318" s="180" t="s">
        <v>11090</v>
      </c>
      <c r="E7318" s="180"/>
    </row>
    <row r="7319" spans="1:5" x14ac:dyDescent="0.25">
      <c r="A7319" s="180" t="s">
        <v>11088</v>
      </c>
      <c r="B7319" s="181">
        <v>3845</v>
      </c>
      <c r="C7319" s="180" t="s">
        <v>11090</v>
      </c>
      <c r="D7319" s="180"/>
      <c r="E7319" s="180"/>
    </row>
    <row r="7320" spans="1:5" x14ac:dyDescent="0.25">
      <c r="A7320" s="180" t="s">
        <v>11088</v>
      </c>
      <c r="B7320" s="181">
        <v>3845</v>
      </c>
      <c r="C7320" s="180" t="s">
        <v>11091</v>
      </c>
      <c r="D7320" s="180" t="s">
        <v>11090</v>
      </c>
      <c r="E7320" s="180"/>
    </row>
    <row r="7321" spans="1:5" x14ac:dyDescent="0.25">
      <c r="A7321" s="180" t="s">
        <v>11092</v>
      </c>
      <c r="B7321" s="181">
        <v>3846</v>
      </c>
      <c r="C7321" s="180" t="s">
        <v>11093</v>
      </c>
      <c r="D7321" s="180" t="s">
        <v>11094</v>
      </c>
      <c r="E7321" s="180"/>
    </row>
    <row r="7322" spans="1:5" x14ac:dyDescent="0.25">
      <c r="A7322" s="180" t="s">
        <v>11092</v>
      </c>
      <c r="B7322" s="181">
        <v>3846</v>
      </c>
      <c r="C7322" s="180" t="s">
        <v>11095</v>
      </c>
      <c r="D7322" s="180" t="s">
        <v>11094</v>
      </c>
      <c r="E7322" s="180"/>
    </row>
    <row r="7323" spans="1:5" x14ac:dyDescent="0.25">
      <c r="A7323" s="180" t="s">
        <v>11092</v>
      </c>
      <c r="B7323" s="181">
        <v>3846</v>
      </c>
      <c r="C7323" s="180" t="s">
        <v>11094</v>
      </c>
      <c r="D7323" s="180"/>
      <c r="E7323" s="180"/>
    </row>
    <row r="7324" spans="1:5" x14ac:dyDescent="0.25">
      <c r="A7324" s="180" t="s">
        <v>11092</v>
      </c>
      <c r="B7324" s="181">
        <v>3846</v>
      </c>
      <c r="C7324" s="180" t="s">
        <v>11096</v>
      </c>
      <c r="D7324" s="180" t="s">
        <v>11094</v>
      </c>
      <c r="E7324" s="180"/>
    </row>
    <row r="7325" spans="1:5" x14ac:dyDescent="0.25">
      <c r="A7325" s="180" t="s">
        <v>11092</v>
      </c>
      <c r="B7325" s="181">
        <v>3846</v>
      </c>
      <c r="C7325" s="180" t="s">
        <v>11097</v>
      </c>
      <c r="D7325" s="180" t="s">
        <v>11094</v>
      </c>
      <c r="E7325" s="180"/>
    </row>
    <row r="7326" spans="1:5" x14ac:dyDescent="0.25">
      <c r="A7326" s="180" t="s">
        <v>11098</v>
      </c>
      <c r="B7326" s="181">
        <v>3847</v>
      </c>
      <c r="C7326" s="180" t="s">
        <v>11099</v>
      </c>
      <c r="D7326" s="180" t="s">
        <v>11100</v>
      </c>
      <c r="E7326" s="180"/>
    </row>
    <row r="7327" spans="1:5" x14ac:dyDescent="0.25">
      <c r="A7327" s="180" t="s">
        <v>11098</v>
      </c>
      <c r="B7327" s="181">
        <v>3847</v>
      </c>
      <c r="C7327" s="180" t="s">
        <v>11101</v>
      </c>
      <c r="D7327" s="180" t="s">
        <v>11100</v>
      </c>
      <c r="E7327" s="180"/>
    </row>
    <row r="7328" spans="1:5" x14ac:dyDescent="0.25">
      <c r="A7328" s="180" t="s">
        <v>11098</v>
      </c>
      <c r="B7328" s="181">
        <v>3847</v>
      </c>
      <c r="C7328" s="180" t="s">
        <v>11102</v>
      </c>
      <c r="D7328" s="180" t="s">
        <v>11100</v>
      </c>
      <c r="E7328" s="180"/>
    </row>
    <row r="7329" spans="1:5" x14ac:dyDescent="0.25">
      <c r="A7329" s="180" t="s">
        <v>11098</v>
      </c>
      <c r="B7329" s="181">
        <v>3847</v>
      </c>
      <c r="C7329" s="180" t="s">
        <v>11100</v>
      </c>
      <c r="D7329" s="180"/>
      <c r="E7329" s="180"/>
    </row>
    <row r="7330" spans="1:5" x14ac:dyDescent="0.25">
      <c r="A7330" s="180" t="s">
        <v>11098</v>
      </c>
      <c r="B7330" s="181">
        <v>3847</v>
      </c>
      <c r="C7330" s="180" t="s">
        <v>11103</v>
      </c>
      <c r="D7330" s="180" t="s">
        <v>11100</v>
      </c>
      <c r="E7330" s="180"/>
    </row>
    <row r="7331" spans="1:5" x14ac:dyDescent="0.25">
      <c r="A7331" s="180" t="s">
        <v>11104</v>
      </c>
      <c r="B7331" s="181">
        <v>3848</v>
      </c>
      <c r="C7331" s="180" t="s">
        <v>11105</v>
      </c>
      <c r="D7331" s="180" t="s">
        <v>11106</v>
      </c>
      <c r="E7331" s="180"/>
    </row>
    <row r="7332" spans="1:5" x14ac:dyDescent="0.25">
      <c r="A7332" s="180" t="s">
        <v>11104</v>
      </c>
      <c r="B7332" s="181">
        <v>3848</v>
      </c>
      <c r="C7332" s="180" t="s">
        <v>11106</v>
      </c>
      <c r="D7332" s="180"/>
      <c r="E7332" s="180"/>
    </row>
    <row r="7333" spans="1:5" x14ac:dyDescent="0.25">
      <c r="A7333" s="180" t="s">
        <v>11104</v>
      </c>
      <c r="B7333" s="181">
        <v>3848</v>
      </c>
      <c r="C7333" s="180" t="s">
        <v>11107</v>
      </c>
      <c r="D7333" s="180" t="s">
        <v>11106</v>
      </c>
      <c r="E7333" s="180"/>
    </row>
    <row r="7334" spans="1:5" x14ac:dyDescent="0.25">
      <c r="A7334" s="180" t="s">
        <v>11108</v>
      </c>
      <c r="B7334" s="181">
        <v>3849</v>
      </c>
      <c r="C7334" s="180" t="s">
        <v>11109</v>
      </c>
      <c r="D7334" s="180" t="s">
        <v>11110</v>
      </c>
      <c r="E7334" s="180"/>
    </row>
    <row r="7335" spans="1:5" x14ac:dyDescent="0.25">
      <c r="A7335" s="180" t="s">
        <v>11108</v>
      </c>
      <c r="B7335" s="181">
        <v>3849</v>
      </c>
      <c r="C7335" s="180" t="s">
        <v>11110</v>
      </c>
      <c r="D7335" s="180"/>
      <c r="E7335" s="180"/>
    </row>
    <row r="7336" spans="1:5" x14ac:dyDescent="0.25">
      <c r="A7336" s="180" t="s">
        <v>11108</v>
      </c>
      <c r="B7336" s="181">
        <v>3849</v>
      </c>
      <c r="C7336" s="180" t="s">
        <v>11111</v>
      </c>
      <c r="D7336" s="180" t="s">
        <v>11110</v>
      </c>
      <c r="E7336" s="180"/>
    </row>
    <row r="7337" spans="1:5" x14ac:dyDescent="0.25">
      <c r="A7337" s="180" t="s">
        <v>11112</v>
      </c>
      <c r="B7337" s="181">
        <v>3850</v>
      </c>
      <c r="C7337" s="180" t="s">
        <v>11113</v>
      </c>
      <c r="D7337" s="180"/>
      <c r="E7337" s="180"/>
    </row>
    <row r="7338" spans="1:5" x14ac:dyDescent="0.25">
      <c r="A7338" s="180" t="s">
        <v>11112</v>
      </c>
      <c r="B7338" s="181">
        <v>3850</v>
      </c>
      <c r="C7338" s="180" t="s">
        <v>11114</v>
      </c>
      <c r="D7338" s="180" t="s">
        <v>11113</v>
      </c>
      <c r="E7338" s="180"/>
    </row>
    <row r="7339" spans="1:5" x14ac:dyDescent="0.25">
      <c r="A7339" s="180" t="s">
        <v>11112</v>
      </c>
      <c r="B7339" s="181">
        <v>3850</v>
      </c>
      <c r="C7339" s="180" t="s">
        <v>11115</v>
      </c>
      <c r="D7339" s="180" t="s">
        <v>11113</v>
      </c>
      <c r="E7339" s="180"/>
    </row>
    <row r="7340" spans="1:5" x14ac:dyDescent="0.25">
      <c r="A7340" s="180" t="s">
        <v>11116</v>
      </c>
      <c r="B7340" s="181">
        <v>3851</v>
      </c>
      <c r="C7340" s="180" t="s">
        <v>11117</v>
      </c>
      <c r="D7340" s="180"/>
      <c r="E7340" s="180"/>
    </row>
    <row r="7341" spans="1:5" x14ac:dyDescent="0.25">
      <c r="A7341" s="180" t="s">
        <v>11116</v>
      </c>
      <c r="B7341" s="181">
        <v>3851</v>
      </c>
      <c r="C7341" s="180" t="s">
        <v>11118</v>
      </c>
      <c r="D7341" s="180" t="s">
        <v>11117</v>
      </c>
      <c r="E7341" s="180"/>
    </row>
    <row r="7342" spans="1:5" x14ac:dyDescent="0.25">
      <c r="A7342" s="180" t="s">
        <v>11116</v>
      </c>
      <c r="B7342" s="181">
        <v>3851</v>
      </c>
      <c r="C7342" s="180" t="s">
        <v>11119</v>
      </c>
      <c r="D7342" s="180" t="s">
        <v>11117</v>
      </c>
      <c r="E7342" s="180"/>
    </row>
    <row r="7343" spans="1:5" x14ac:dyDescent="0.25">
      <c r="A7343" s="180" t="s">
        <v>11120</v>
      </c>
      <c r="B7343" s="181">
        <v>3852</v>
      </c>
      <c r="C7343" s="180" t="s">
        <v>11121</v>
      </c>
      <c r="D7343" s="180"/>
      <c r="E7343" s="180"/>
    </row>
    <row r="7344" spans="1:5" x14ac:dyDescent="0.25">
      <c r="A7344" s="180" t="s">
        <v>11120</v>
      </c>
      <c r="B7344" s="181">
        <v>3852</v>
      </c>
      <c r="C7344" s="180" t="s">
        <v>11122</v>
      </c>
      <c r="D7344" s="180" t="s">
        <v>11121</v>
      </c>
      <c r="E7344" s="180"/>
    </row>
    <row r="7345" spans="1:5" x14ac:dyDescent="0.25">
      <c r="A7345" s="180" t="s">
        <v>11120</v>
      </c>
      <c r="B7345" s="181">
        <v>3852</v>
      </c>
      <c r="C7345" s="180" t="s">
        <v>11123</v>
      </c>
      <c r="D7345" s="180" t="s">
        <v>11121</v>
      </c>
      <c r="E7345" s="180"/>
    </row>
    <row r="7346" spans="1:5" x14ac:dyDescent="0.25">
      <c r="A7346" s="180" t="s">
        <v>11124</v>
      </c>
      <c r="B7346" s="181">
        <v>3853</v>
      </c>
      <c r="C7346" s="180" t="s">
        <v>11125</v>
      </c>
      <c r="D7346" s="180" t="s">
        <v>11126</v>
      </c>
      <c r="E7346" s="180"/>
    </row>
    <row r="7347" spans="1:5" x14ac:dyDescent="0.25">
      <c r="A7347" s="180" t="s">
        <v>11124</v>
      </c>
      <c r="B7347" s="181">
        <v>3853</v>
      </c>
      <c r="C7347" s="180" t="s">
        <v>11126</v>
      </c>
      <c r="D7347" s="180"/>
      <c r="E7347" s="180"/>
    </row>
    <row r="7348" spans="1:5" x14ac:dyDescent="0.25">
      <c r="A7348" s="180" t="s">
        <v>11124</v>
      </c>
      <c r="B7348" s="181">
        <v>3853</v>
      </c>
      <c r="C7348" s="180" t="s">
        <v>11127</v>
      </c>
      <c r="D7348" s="180" t="s">
        <v>11126</v>
      </c>
      <c r="E7348" s="180"/>
    </row>
    <row r="7349" spans="1:5" x14ac:dyDescent="0.25">
      <c r="A7349" s="180" t="s">
        <v>11124</v>
      </c>
      <c r="B7349" s="181">
        <v>3853</v>
      </c>
      <c r="C7349" s="180" t="s">
        <v>11128</v>
      </c>
      <c r="D7349" s="180" t="s">
        <v>11126</v>
      </c>
      <c r="E7349" s="180"/>
    </row>
    <row r="7350" spans="1:5" x14ac:dyDescent="0.25">
      <c r="A7350" s="180" t="s">
        <v>11124</v>
      </c>
      <c r="B7350" s="181">
        <v>3853</v>
      </c>
      <c r="C7350" s="180" t="s">
        <v>11129</v>
      </c>
      <c r="D7350" s="180" t="s">
        <v>11126</v>
      </c>
      <c r="E7350" s="180"/>
    </row>
    <row r="7351" spans="1:5" x14ac:dyDescent="0.25">
      <c r="A7351" s="180" t="s">
        <v>11130</v>
      </c>
      <c r="B7351" s="181">
        <v>3854</v>
      </c>
      <c r="C7351" s="180" t="s">
        <v>11131</v>
      </c>
      <c r="D7351" s="180" t="s">
        <v>11132</v>
      </c>
      <c r="E7351" s="180"/>
    </row>
    <row r="7352" spans="1:5" x14ac:dyDescent="0.25">
      <c r="A7352" s="180" t="s">
        <v>11130</v>
      </c>
      <c r="B7352" s="181">
        <v>3854</v>
      </c>
      <c r="C7352" s="180" t="s">
        <v>11132</v>
      </c>
      <c r="D7352" s="180"/>
      <c r="E7352" s="180"/>
    </row>
    <row r="7353" spans="1:5" x14ac:dyDescent="0.25">
      <c r="A7353" s="180" t="s">
        <v>11130</v>
      </c>
      <c r="B7353" s="181">
        <v>3854</v>
      </c>
      <c r="C7353" s="180" t="s">
        <v>11133</v>
      </c>
      <c r="D7353" s="180" t="s">
        <v>11132</v>
      </c>
      <c r="E7353" s="180"/>
    </row>
    <row r="7354" spans="1:5" x14ac:dyDescent="0.25">
      <c r="A7354" s="180" t="s">
        <v>11130</v>
      </c>
      <c r="B7354" s="181">
        <v>3854</v>
      </c>
      <c r="C7354" s="180" t="s">
        <v>11134</v>
      </c>
      <c r="D7354" s="180" t="s">
        <v>11132</v>
      </c>
      <c r="E7354" s="180"/>
    </row>
    <row r="7355" spans="1:5" x14ac:dyDescent="0.25">
      <c r="A7355" s="180" t="s">
        <v>11135</v>
      </c>
      <c r="B7355" s="181">
        <v>3855</v>
      </c>
      <c r="C7355" s="180" t="s">
        <v>11136</v>
      </c>
      <c r="D7355" s="180" t="s">
        <v>11137</v>
      </c>
      <c r="E7355" s="180"/>
    </row>
    <row r="7356" spans="1:5" x14ac:dyDescent="0.25">
      <c r="A7356" s="180" t="s">
        <v>11135</v>
      </c>
      <c r="B7356" s="181">
        <v>3855</v>
      </c>
      <c r="C7356" s="180" t="s">
        <v>11137</v>
      </c>
      <c r="D7356" s="180"/>
      <c r="E7356" s="180"/>
    </row>
    <row r="7357" spans="1:5" x14ac:dyDescent="0.25">
      <c r="A7357" s="180" t="s">
        <v>11135</v>
      </c>
      <c r="B7357" s="181">
        <v>3855</v>
      </c>
      <c r="C7357" s="180" t="s">
        <v>11138</v>
      </c>
      <c r="D7357" s="180" t="s">
        <v>11137</v>
      </c>
      <c r="E7357" s="180"/>
    </row>
    <row r="7358" spans="1:5" x14ac:dyDescent="0.25">
      <c r="A7358" s="180" t="s">
        <v>11135</v>
      </c>
      <c r="B7358" s="181">
        <v>3855</v>
      </c>
      <c r="C7358" s="180" t="s">
        <v>11139</v>
      </c>
      <c r="D7358" s="180" t="s">
        <v>11137</v>
      </c>
      <c r="E7358" s="180"/>
    </row>
    <row r="7359" spans="1:5" x14ac:dyDescent="0.25">
      <c r="A7359" s="180" t="s">
        <v>11140</v>
      </c>
      <c r="B7359" s="181">
        <v>3856</v>
      </c>
      <c r="C7359" s="180" t="s">
        <v>11141</v>
      </c>
      <c r="D7359" s="180" t="s">
        <v>11142</v>
      </c>
      <c r="E7359" s="180"/>
    </row>
    <row r="7360" spans="1:5" x14ac:dyDescent="0.25">
      <c r="A7360" s="180" t="s">
        <v>11140</v>
      </c>
      <c r="B7360" s="181">
        <v>3856</v>
      </c>
      <c r="C7360" s="180" t="s">
        <v>11142</v>
      </c>
      <c r="D7360" s="180"/>
      <c r="E7360" s="180"/>
    </row>
    <row r="7361" spans="1:5" x14ac:dyDescent="0.25">
      <c r="A7361" s="180" t="s">
        <v>11140</v>
      </c>
      <c r="B7361" s="181">
        <v>3856</v>
      </c>
      <c r="C7361" s="180" t="s">
        <v>11143</v>
      </c>
      <c r="D7361" s="180" t="s">
        <v>11142</v>
      </c>
      <c r="E7361" s="180"/>
    </row>
    <row r="7362" spans="1:5" x14ac:dyDescent="0.25">
      <c r="A7362" s="180" t="s">
        <v>11144</v>
      </c>
      <c r="B7362" s="181">
        <v>3857</v>
      </c>
      <c r="C7362" s="180" t="s">
        <v>11145</v>
      </c>
      <c r="D7362" s="180" t="s">
        <v>11146</v>
      </c>
      <c r="E7362" s="180"/>
    </row>
    <row r="7363" spans="1:5" x14ac:dyDescent="0.25">
      <c r="A7363" s="180" t="s">
        <v>11144</v>
      </c>
      <c r="B7363" s="181">
        <v>3857</v>
      </c>
      <c r="C7363" s="180" t="s">
        <v>11147</v>
      </c>
      <c r="D7363" s="180" t="s">
        <v>11146</v>
      </c>
      <c r="E7363" s="180"/>
    </row>
    <row r="7364" spans="1:5" x14ac:dyDescent="0.25">
      <c r="A7364" s="180" t="s">
        <v>11144</v>
      </c>
      <c r="B7364" s="181">
        <v>3857</v>
      </c>
      <c r="C7364" s="180" t="s">
        <v>11148</v>
      </c>
      <c r="D7364" s="180" t="s">
        <v>11146</v>
      </c>
      <c r="E7364" s="180"/>
    </row>
    <row r="7365" spans="1:5" x14ac:dyDescent="0.25">
      <c r="A7365" s="180" t="s">
        <v>11144</v>
      </c>
      <c r="B7365" s="181">
        <v>3857</v>
      </c>
      <c r="C7365" s="180" t="s">
        <v>11146</v>
      </c>
      <c r="D7365" s="180"/>
      <c r="E7365" s="180"/>
    </row>
    <row r="7366" spans="1:5" x14ac:dyDescent="0.25">
      <c r="A7366" s="180" t="s">
        <v>11144</v>
      </c>
      <c r="B7366" s="181">
        <v>3857</v>
      </c>
      <c r="C7366" s="180" t="s">
        <v>11149</v>
      </c>
      <c r="D7366" s="180" t="s">
        <v>11146</v>
      </c>
      <c r="E7366" s="180"/>
    </row>
    <row r="7367" spans="1:5" x14ac:dyDescent="0.25">
      <c r="A7367" s="180" t="s">
        <v>11150</v>
      </c>
      <c r="B7367" s="181">
        <v>3858</v>
      </c>
      <c r="C7367" s="180" t="s">
        <v>11151</v>
      </c>
      <c r="D7367" s="180" t="s">
        <v>11152</v>
      </c>
      <c r="E7367" s="180"/>
    </row>
    <row r="7368" spans="1:5" x14ac:dyDescent="0.25">
      <c r="A7368" s="180" t="s">
        <v>11150</v>
      </c>
      <c r="B7368" s="181">
        <v>3858</v>
      </c>
      <c r="C7368" s="180" t="s">
        <v>11153</v>
      </c>
      <c r="D7368" s="180" t="s">
        <v>11152</v>
      </c>
      <c r="E7368" s="180"/>
    </row>
    <row r="7369" spans="1:5" x14ac:dyDescent="0.25">
      <c r="A7369" s="180" t="s">
        <v>11150</v>
      </c>
      <c r="B7369" s="181">
        <v>3858</v>
      </c>
      <c r="C7369" s="180" t="s">
        <v>11154</v>
      </c>
      <c r="D7369" s="180" t="s">
        <v>11152</v>
      </c>
      <c r="E7369" s="180"/>
    </row>
    <row r="7370" spans="1:5" x14ac:dyDescent="0.25">
      <c r="A7370" s="180" t="s">
        <v>11150</v>
      </c>
      <c r="B7370" s="181">
        <v>3858</v>
      </c>
      <c r="C7370" s="180" t="s">
        <v>11155</v>
      </c>
      <c r="D7370" s="180" t="s">
        <v>11152</v>
      </c>
      <c r="E7370" s="180"/>
    </row>
    <row r="7371" spans="1:5" x14ac:dyDescent="0.25">
      <c r="A7371" s="180" t="s">
        <v>11150</v>
      </c>
      <c r="B7371" s="181">
        <v>3858</v>
      </c>
      <c r="C7371" s="180" t="s">
        <v>11152</v>
      </c>
      <c r="D7371" s="180"/>
      <c r="E7371" s="180"/>
    </row>
    <row r="7372" spans="1:5" x14ac:dyDescent="0.25">
      <c r="A7372" s="180" t="s">
        <v>11150</v>
      </c>
      <c r="B7372" s="181">
        <v>3858</v>
      </c>
      <c r="C7372" s="180" t="s">
        <v>11156</v>
      </c>
      <c r="D7372" s="180" t="s">
        <v>11152</v>
      </c>
      <c r="E7372" s="180"/>
    </row>
    <row r="7373" spans="1:5" x14ac:dyDescent="0.25">
      <c r="A7373" s="180" t="s">
        <v>11157</v>
      </c>
      <c r="B7373" s="181">
        <v>3859</v>
      </c>
      <c r="C7373" s="180" t="s">
        <v>11158</v>
      </c>
      <c r="D7373" s="180" t="s">
        <v>11159</v>
      </c>
      <c r="E7373" s="180"/>
    </row>
    <row r="7374" spans="1:5" x14ac:dyDescent="0.25">
      <c r="A7374" s="180" t="s">
        <v>11157</v>
      </c>
      <c r="B7374" s="181">
        <v>3859</v>
      </c>
      <c r="C7374" s="180" t="s">
        <v>11159</v>
      </c>
      <c r="D7374" s="180"/>
      <c r="E7374" s="180"/>
    </row>
    <row r="7375" spans="1:5" x14ac:dyDescent="0.25">
      <c r="A7375" s="180" t="s">
        <v>11157</v>
      </c>
      <c r="B7375" s="181">
        <v>3859</v>
      </c>
      <c r="C7375" s="180" t="s">
        <v>11160</v>
      </c>
      <c r="D7375" s="180" t="s">
        <v>11159</v>
      </c>
      <c r="E7375" s="180"/>
    </row>
    <row r="7376" spans="1:5" x14ac:dyDescent="0.25">
      <c r="A7376" s="180" t="s">
        <v>11161</v>
      </c>
      <c r="B7376" s="181">
        <v>3860</v>
      </c>
      <c r="C7376" s="180" t="s">
        <v>11162</v>
      </c>
      <c r="D7376" s="180" t="s">
        <v>11163</v>
      </c>
      <c r="E7376" s="180"/>
    </row>
    <row r="7377" spans="1:5" x14ac:dyDescent="0.25">
      <c r="A7377" s="180" t="s">
        <v>11161</v>
      </c>
      <c r="B7377" s="181">
        <v>3860</v>
      </c>
      <c r="C7377" s="180" t="s">
        <v>11164</v>
      </c>
      <c r="D7377" s="180" t="s">
        <v>11163</v>
      </c>
      <c r="E7377" s="180"/>
    </row>
    <row r="7378" spans="1:5" x14ac:dyDescent="0.25">
      <c r="A7378" s="180" t="s">
        <v>11161</v>
      </c>
      <c r="B7378" s="181">
        <v>3860</v>
      </c>
      <c r="C7378" s="180" t="s">
        <v>11165</v>
      </c>
      <c r="D7378" s="180" t="s">
        <v>11163</v>
      </c>
      <c r="E7378" s="180"/>
    </row>
    <row r="7379" spans="1:5" x14ac:dyDescent="0.25">
      <c r="A7379" s="180" t="s">
        <v>11161</v>
      </c>
      <c r="B7379" s="181">
        <v>3860</v>
      </c>
      <c r="C7379" s="180" t="s">
        <v>11163</v>
      </c>
      <c r="D7379" s="180"/>
      <c r="E7379" s="180"/>
    </row>
    <row r="7380" spans="1:5" x14ac:dyDescent="0.25">
      <c r="A7380" s="180" t="s">
        <v>11161</v>
      </c>
      <c r="B7380" s="181">
        <v>3860</v>
      </c>
      <c r="C7380" s="180" t="s">
        <v>11166</v>
      </c>
      <c r="D7380" s="180" t="s">
        <v>11163</v>
      </c>
      <c r="E7380" s="180"/>
    </row>
    <row r="7381" spans="1:5" x14ac:dyDescent="0.25">
      <c r="A7381" s="180" t="s">
        <v>11161</v>
      </c>
      <c r="B7381" s="181">
        <v>3860</v>
      </c>
      <c r="C7381" s="180" t="s">
        <v>11167</v>
      </c>
      <c r="D7381" s="180" t="s">
        <v>11163</v>
      </c>
      <c r="E7381" s="180"/>
    </row>
    <row r="7382" spans="1:5" x14ac:dyDescent="0.25">
      <c r="A7382" s="180" t="s">
        <v>11161</v>
      </c>
      <c r="B7382" s="181">
        <v>3860</v>
      </c>
      <c r="C7382" s="180" t="s">
        <v>11168</v>
      </c>
      <c r="D7382" s="180" t="s">
        <v>11163</v>
      </c>
      <c r="E7382" s="180"/>
    </row>
    <row r="7383" spans="1:5" x14ac:dyDescent="0.25">
      <c r="A7383" s="180" t="s">
        <v>11161</v>
      </c>
      <c r="B7383" s="181">
        <v>3860</v>
      </c>
      <c r="C7383" s="180" t="s">
        <v>11169</v>
      </c>
      <c r="D7383" s="180" t="s">
        <v>11163</v>
      </c>
      <c r="E7383" s="180"/>
    </row>
    <row r="7384" spans="1:5" x14ac:dyDescent="0.25">
      <c r="A7384" s="180" t="s">
        <v>11161</v>
      </c>
      <c r="B7384" s="181">
        <v>3860</v>
      </c>
      <c r="C7384" s="180" t="s">
        <v>11170</v>
      </c>
      <c r="D7384" s="180" t="s">
        <v>11163</v>
      </c>
      <c r="E7384" s="180"/>
    </row>
    <row r="7385" spans="1:5" x14ac:dyDescent="0.25">
      <c r="A7385" s="180" t="s">
        <v>11171</v>
      </c>
      <c r="B7385" s="181">
        <v>3861</v>
      </c>
      <c r="C7385" s="180" t="s">
        <v>11172</v>
      </c>
      <c r="D7385" s="180" t="s">
        <v>11173</v>
      </c>
      <c r="E7385" s="180"/>
    </row>
    <row r="7386" spans="1:5" x14ac:dyDescent="0.25">
      <c r="A7386" s="180" t="s">
        <v>11171</v>
      </c>
      <c r="B7386" s="181">
        <v>3861</v>
      </c>
      <c r="C7386" s="180" t="s">
        <v>11173</v>
      </c>
      <c r="D7386" s="180"/>
      <c r="E7386" s="180"/>
    </row>
    <row r="7387" spans="1:5" x14ac:dyDescent="0.25">
      <c r="A7387" s="180" t="s">
        <v>11171</v>
      </c>
      <c r="B7387" s="181">
        <v>3861</v>
      </c>
      <c r="C7387" s="180" t="s">
        <v>11174</v>
      </c>
      <c r="D7387" s="180" t="s">
        <v>11173</v>
      </c>
      <c r="E7387" s="180"/>
    </row>
    <row r="7388" spans="1:5" x14ac:dyDescent="0.25">
      <c r="A7388" s="180" t="s">
        <v>11171</v>
      </c>
      <c r="B7388" s="181">
        <v>3861</v>
      </c>
      <c r="C7388" s="180" t="s">
        <v>11175</v>
      </c>
      <c r="D7388" s="180" t="s">
        <v>11173</v>
      </c>
      <c r="E7388" s="180"/>
    </row>
    <row r="7389" spans="1:5" x14ac:dyDescent="0.25">
      <c r="A7389" s="167" t="s">
        <v>11171</v>
      </c>
      <c r="B7389" s="168">
        <v>3861</v>
      </c>
      <c r="C7389" s="167" t="s">
        <v>11176</v>
      </c>
      <c r="D7389" s="167" t="s">
        <v>11173</v>
      </c>
      <c r="E7389" s="180"/>
    </row>
    <row r="7390" spans="1:5" x14ac:dyDescent="0.25">
      <c r="A7390" s="167" t="s">
        <v>11177</v>
      </c>
      <c r="B7390" s="168">
        <v>3862</v>
      </c>
      <c r="C7390" s="167" t="s">
        <v>11178</v>
      </c>
      <c r="D7390" s="167"/>
      <c r="E7390" s="180"/>
    </row>
    <row r="7391" spans="1:5" x14ac:dyDescent="0.25">
      <c r="A7391" s="167" t="s">
        <v>11179</v>
      </c>
      <c r="B7391" s="168">
        <v>3863</v>
      </c>
      <c r="C7391" s="167" t="s">
        <v>11180</v>
      </c>
      <c r="D7391" s="167" t="s">
        <v>11181</v>
      </c>
      <c r="E7391" s="180"/>
    </row>
    <row r="7392" spans="1:5" x14ac:dyDescent="0.25">
      <c r="A7392" s="167" t="s">
        <v>11179</v>
      </c>
      <c r="B7392" s="168">
        <v>3863</v>
      </c>
      <c r="C7392" s="167" t="s">
        <v>11182</v>
      </c>
      <c r="D7392" s="167" t="s">
        <v>11181</v>
      </c>
      <c r="E7392" s="180"/>
    </row>
    <row r="7393" spans="1:5" x14ac:dyDescent="0.25">
      <c r="A7393" s="167" t="s">
        <v>11179</v>
      </c>
      <c r="B7393" s="168">
        <v>3863</v>
      </c>
      <c r="C7393" s="167" t="s">
        <v>11181</v>
      </c>
      <c r="D7393" s="167"/>
      <c r="E7393" s="180"/>
    </row>
    <row r="7394" spans="1:5" x14ac:dyDescent="0.25">
      <c r="A7394" s="167" t="s">
        <v>11183</v>
      </c>
      <c r="B7394" s="168">
        <v>3864</v>
      </c>
      <c r="C7394" s="167" t="s">
        <v>11184</v>
      </c>
      <c r="D7394" s="167" t="s">
        <v>11185</v>
      </c>
      <c r="E7394" s="180"/>
    </row>
    <row r="7395" spans="1:5" x14ac:dyDescent="0.25">
      <c r="A7395" s="167" t="s">
        <v>11183</v>
      </c>
      <c r="B7395" s="168">
        <v>3864</v>
      </c>
      <c r="C7395" s="167" t="s">
        <v>11186</v>
      </c>
      <c r="D7395" s="167" t="s">
        <v>11185</v>
      </c>
      <c r="E7395" s="180"/>
    </row>
    <row r="7396" spans="1:5" x14ac:dyDescent="0.25">
      <c r="A7396" s="167" t="s">
        <v>11183</v>
      </c>
      <c r="B7396" s="168">
        <v>3864</v>
      </c>
      <c r="C7396" s="167" t="s">
        <v>11185</v>
      </c>
      <c r="D7396" s="167"/>
      <c r="E7396" s="180"/>
    </row>
    <row r="7397" spans="1:5" x14ac:dyDescent="0.25">
      <c r="A7397" s="167" t="s">
        <v>11183</v>
      </c>
      <c r="B7397" s="168">
        <v>3864</v>
      </c>
      <c r="C7397" s="167" t="s">
        <v>11187</v>
      </c>
      <c r="D7397" s="167" t="s">
        <v>11185</v>
      </c>
      <c r="E7397" s="180"/>
    </row>
    <row r="7398" spans="1:5" x14ac:dyDescent="0.25">
      <c r="A7398" s="167" t="s">
        <v>11188</v>
      </c>
      <c r="B7398" s="168">
        <v>3865</v>
      </c>
      <c r="C7398" s="167" t="s">
        <v>11189</v>
      </c>
      <c r="D7398" s="167"/>
      <c r="E7398" s="180"/>
    </row>
    <row r="7399" spans="1:5" x14ac:dyDescent="0.25">
      <c r="A7399" s="167" t="s">
        <v>11190</v>
      </c>
      <c r="B7399" s="168">
        <v>3866</v>
      </c>
      <c r="C7399" s="167" t="s">
        <v>11191</v>
      </c>
      <c r="D7399" s="167" t="s">
        <v>11192</v>
      </c>
      <c r="E7399" s="180"/>
    </row>
    <row r="7400" spans="1:5" x14ac:dyDescent="0.25">
      <c r="A7400" s="167" t="s">
        <v>11190</v>
      </c>
      <c r="B7400" s="168">
        <v>3866</v>
      </c>
      <c r="C7400" s="167" t="s">
        <v>11192</v>
      </c>
      <c r="D7400" s="167"/>
      <c r="E7400" s="180"/>
    </row>
    <row r="7401" spans="1:5" x14ac:dyDescent="0.25">
      <c r="A7401" s="167" t="s">
        <v>11190</v>
      </c>
      <c r="B7401" s="168">
        <v>3866</v>
      </c>
      <c r="C7401" s="167" t="s">
        <v>11193</v>
      </c>
      <c r="D7401" s="167" t="s">
        <v>11192</v>
      </c>
      <c r="E7401" s="180"/>
    </row>
    <row r="7402" spans="1:5" x14ac:dyDescent="0.25">
      <c r="A7402" s="167" t="s">
        <v>11194</v>
      </c>
      <c r="B7402" s="168">
        <v>3867</v>
      </c>
      <c r="C7402" s="167" t="s">
        <v>11195</v>
      </c>
      <c r="D7402" s="167"/>
      <c r="E7402" s="180"/>
    </row>
    <row r="7403" spans="1:5" x14ac:dyDescent="0.25">
      <c r="A7403" s="167" t="s">
        <v>11194</v>
      </c>
      <c r="B7403" s="168">
        <v>3867</v>
      </c>
      <c r="C7403" s="167" t="s">
        <v>11196</v>
      </c>
      <c r="D7403" s="167" t="s">
        <v>11195</v>
      </c>
      <c r="E7403" s="180"/>
    </row>
    <row r="7404" spans="1:5" x14ac:dyDescent="0.25">
      <c r="A7404" s="167" t="s">
        <v>11197</v>
      </c>
      <c r="B7404" s="168">
        <v>3868</v>
      </c>
      <c r="C7404" s="167" t="s">
        <v>11198</v>
      </c>
      <c r="D7404" s="167"/>
      <c r="E7404" s="180"/>
    </row>
    <row r="7405" spans="1:5" x14ac:dyDescent="0.25">
      <c r="A7405" s="167" t="s">
        <v>11197</v>
      </c>
      <c r="B7405" s="168">
        <v>3868</v>
      </c>
      <c r="C7405" s="167" t="s">
        <v>11199</v>
      </c>
      <c r="D7405" s="167" t="s">
        <v>11198</v>
      </c>
      <c r="E7405" s="180"/>
    </row>
    <row r="7406" spans="1:5" x14ac:dyDescent="0.25">
      <c r="A7406" s="167" t="s">
        <v>11197</v>
      </c>
      <c r="B7406" s="168">
        <v>3868</v>
      </c>
      <c r="C7406" s="167" t="s">
        <v>11200</v>
      </c>
      <c r="D7406" s="167" t="s">
        <v>11198</v>
      </c>
      <c r="E7406" s="180"/>
    </row>
    <row r="7407" spans="1:5" x14ac:dyDescent="0.25">
      <c r="A7407" s="167" t="s">
        <v>11201</v>
      </c>
      <c r="B7407" s="168">
        <v>3869</v>
      </c>
      <c r="C7407" s="167" t="s">
        <v>11202</v>
      </c>
      <c r="D7407" s="167" t="s">
        <v>11203</v>
      </c>
      <c r="E7407" s="180"/>
    </row>
    <row r="7408" spans="1:5" x14ac:dyDescent="0.25">
      <c r="A7408" s="167" t="s">
        <v>11201</v>
      </c>
      <c r="B7408" s="168">
        <v>3869</v>
      </c>
      <c r="C7408" s="167" t="s">
        <v>11204</v>
      </c>
      <c r="D7408" s="167" t="s">
        <v>11203</v>
      </c>
      <c r="E7408" s="180"/>
    </row>
    <row r="7409" spans="1:5" x14ac:dyDescent="0.25">
      <c r="A7409" s="167" t="s">
        <v>11201</v>
      </c>
      <c r="B7409" s="168">
        <v>3869</v>
      </c>
      <c r="C7409" s="167" t="s">
        <v>11205</v>
      </c>
      <c r="D7409" s="167" t="s">
        <v>11203</v>
      </c>
      <c r="E7409" s="180"/>
    </row>
    <row r="7410" spans="1:5" x14ac:dyDescent="0.25">
      <c r="A7410" s="167" t="s">
        <v>11201</v>
      </c>
      <c r="B7410" s="168">
        <v>3869</v>
      </c>
      <c r="C7410" s="167" t="s">
        <v>11206</v>
      </c>
      <c r="D7410" s="167" t="s">
        <v>11203</v>
      </c>
      <c r="E7410" s="180"/>
    </row>
    <row r="7411" spans="1:5" x14ac:dyDescent="0.25">
      <c r="A7411" s="167" t="s">
        <v>11201</v>
      </c>
      <c r="B7411" s="168">
        <v>3869</v>
      </c>
      <c r="C7411" s="167" t="s">
        <v>11207</v>
      </c>
      <c r="D7411" s="167" t="s">
        <v>11203</v>
      </c>
      <c r="E7411" s="180"/>
    </row>
    <row r="7412" spans="1:5" x14ac:dyDescent="0.25">
      <c r="A7412" s="167" t="s">
        <v>11201</v>
      </c>
      <c r="B7412" s="168">
        <v>3869</v>
      </c>
      <c r="C7412" s="167" t="s">
        <v>11203</v>
      </c>
      <c r="D7412" s="167"/>
      <c r="E7412" s="180"/>
    </row>
    <row r="7413" spans="1:5" x14ac:dyDescent="0.25">
      <c r="A7413" s="167" t="s">
        <v>11201</v>
      </c>
      <c r="B7413" s="168">
        <v>3869</v>
      </c>
      <c r="C7413" s="167" t="s">
        <v>11208</v>
      </c>
      <c r="D7413" s="167" t="s">
        <v>11203</v>
      </c>
      <c r="E7413" s="180"/>
    </row>
    <row r="7414" spans="1:5" x14ac:dyDescent="0.25">
      <c r="A7414" s="167" t="s">
        <v>11201</v>
      </c>
      <c r="B7414" s="168">
        <v>3869</v>
      </c>
      <c r="C7414" s="167" t="s">
        <v>11209</v>
      </c>
      <c r="D7414" s="167" t="s">
        <v>11203</v>
      </c>
      <c r="E7414" s="180"/>
    </row>
    <row r="7415" spans="1:5" x14ac:dyDescent="0.25">
      <c r="A7415" s="167" t="s">
        <v>11201</v>
      </c>
      <c r="B7415" s="168">
        <v>3869</v>
      </c>
      <c r="C7415" s="167" t="s">
        <v>11210</v>
      </c>
      <c r="D7415" s="167" t="s">
        <v>11203</v>
      </c>
      <c r="E7415" s="180"/>
    </row>
    <row r="7416" spans="1:5" x14ac:dyDescent="0.25">
      <c r="A7416" s="167" t="s">
        <v>11201</v>
      </c>
      <c r="B7416" s="168">
        <v>3869</v>
      </c>
      <c r="C7416" s="167" t="s">
        <v>11211</v>
      </c>
      <c r="D7416" s="167" t="s">
        <v>11203</v>
      </c>
      <c r="E7416" s="180"/>
    </row>
    <row r="7417" spans="1:5" x14ac:dyDescent="0.25">
      <c r="A7417" s="167" t="s">
        <v>11212</v>
      </c>
      <c r="B7417" s="168">
        <v>3870</v>
      </c>
      <c r="C7417" s="167" t="s">
        <v>11213</v>
      </c>
      <c r="D7417" s="167" t="s">
        <v>11214</v>
      </c>
      <c r="E7417" s="180"/>
    </row>
    <row r="7418" spans="1:5" x14ac:dyDescent="0.25">
      <c r="A7418" s="167" t="s">
        <v>11212</v>
      </c>
      <c r="B7418" s="168">
        <v>3870</v>
      </c>
      <c r="C7418" s="167" t="s">
        <v>11214</v>
      </c>
      <c r="D7418" s="167"/>
      <c r="E7418" s="180"/>
    </row>
    <row r="7419" spans="1:5" x14ac:dyDescent="0.25">
      <c r="A7419" s="167" t="s">
        <v>11212</v>
      </c>
      <c r="B7419" s="168">
        <v>3870</v>
      </c>
      <c r="C7419" s="167" t="s">
        <v>11215</v>
      </c>
      <c r="D7419" s="167" t="s">
        <v>11214</v>
      </c>
      <c r="E7419" s="180"/>
    </row>
    <row r="7420" spans="1:5" x14ac:dyDescent="0.25">
      <c r="A7420" s="167" t="s">
        <v>11212</v>
      </c>
      <c r="B7420" s="168">
        <v>3870</v>
      </c>
      <c r="C7420" s="167" t="s">
        <v>11216</v>
      </c>
      <c r="D7420" s="167" t="s">
        <v>11214</v>
      </c>
      <c r="E7420" s="180"/>
    </row>
    <row r="7421" spans="1:5" x14ac:dyDescent="0.25">
      <c r="A7421" s="167" t="s">
        <v>11212</v>
      </c>
      <c r="B7421" s="168">
        <v>3870</v>
      </c>
      <c r="C7421" s="167" t="s">
        <v>11217</v>
      </c>
      <c r="D7421" s="167" t="s">
        <v>11214</v>
      </c>
      <c r="E7421" s="180"/>
    </row>
    <row r="7422" spans="1:5" x14ac:dyDescent="0.25">
      <c r="A7422" s="167" t="s">
        <v>11218</v>
      </c>
      <c r="B7422" s="168">
        <v>3871</v>
      </c>
      <c r="C7422" s="167" t="s">
        <v>11219</v>
      </c>
      <c r="D7422" s="167" t="s">
        <v>11220</v>
      </c>
      <c r="E7422" s="180"/>
    </row>
    <row r="7423" spans="1:5" x14ac:dyDescent="0.25">
      <c r="A7423" s="167" t="s">
        <v>11218</v>
      </c>
      <c r="B7423" s="168">
        <v>3871</v>
      </c>
      <c r="C7423" s="167" t="s">
        <v>11221</v>
      </c>
      <c r="D7423" s="167" t="s">
        <v>11220</v>
      </c>
      <c r="E7423" s="180"/>
    </row>
    <row r="7424" spans="1:5" x14ac:dyDescent="0.25">
      <c r="A7424" s="167" t="s">
        <v>11218</v>
      </c>
      <c r="B7424" s="168">
        <v>3871</v>
      </c>
      <c r="C7424" s="167" t="s">
        <v>11222</v>
      </c>
      <c r="D7424" s="167" t="s">
        <v>11220</v>
      </c>
      <c r="E7424" s="180"/>
    </row>
    <row r="7425" spans="1:5" x14ac:dyDescent="0.25">
      <c r="A7425" s="167" t="s">
        <v>11218</v>
      </c>
      <c r="B7425" s="168">
        <v>3871</v>
      </c>
      <c r="C7425" s="167" t="s">
        <v>11220</v>
      </c>
      <c r="D7425" s="167"/>
      <c r="E7425" s="180"/>
    </row>
    <row r="7426" spans="1:5" x14ac:dyDescent="0.25">
      <c r="A7426" s="167" t="s">
        <v>11218</v>
      </c>
      <c r="B7426" s="168">
        <v>3871</v>
      </c>
      <c r="C7426" s="167" t="s">
        <v>11223</v>
      </c>
      <c r="D7426" s="167" t="s">
        <v>11220</v>
      </c>
      <c r="E7426" s="180"/>
    </row>
    <row r="7427" spans="1:5" x14ac:dyDescent="0.25">
      <c r="A7427" s="167" t="s">
        <v>11218</v>
      </c>
      <c r="B7427" s="168">
        <v>3871</v>
      </c>
      <c r="C7427" s="167" t="s">
        <v>11224</v>
      </c>
      <c r="D7427" s="167" t="s">
        <v>11220</v>
      </c>
      <c r="E7427" s="180"/>
    </row>
    <row r="7428" spans="1:5" x14ac:dyDescent="0.25">
      <c r="A7428" s="167" t="s">
        <v>11218</v>
      </c>
      <c r="B7428" s="168">
        <v>3871</v>
      </c>
      <c r="C7428" s="167" t="s">
        <v>11225</v>
      </c>
      <c r="D7428" s="167" t="s">
        <v>11220</v>
      </c>
      <c r="E7428" s="180"/>
    </row>
    <row r="7429" spans="1:5" x14ac:dyDescent="0.25">
      <c r="A7429" s="167" t="s">
        <v>11218</v>
      </c>
      <c r="B7429" s="168">
        <v>3871</v>
      </c>
      <c r="C7429" s="167" t="s">
        <v>11226</v>
      </c>
      <c r="D7429" s="167" t="s">
        <v>11220</v>
      </c>
      <c r="E7429" s="180"/>
    </row>
    <row r="7430" spans="1:5" x14ac:dyDescent="0.25">
      <c r="A7430" s="167" t="s">
        <v>11227</v>
      </c>
      <c r="B7430" s="168">
        <v>3872</v>
      </c>
      <c r="C7430" s="167" t="s">
        <v>11228</v>
      </c>
      <c r="D7430" s="167" t="s">
        <v>11229</v>
      </c>
      <c r="E7430" s="180"/>
    </row>
    <row r="7431" spans="1:5" x14ac:dyDescent="0.25">
      <c r="A7431" s="167" t="s">
        <v>11227</v>
      </c>
      <c r="B7431" s="168">
        <v>3872</v>
      </c>
      <c r="C7431" s="167" t="s">
        <v>11229</v>
      </c>
      <c r="D7431" s="167"/>
      <c r="E7431" s="180"/>
    </row>
    <row r="7432" spans="1:5" x14ac:dyDescent="0.25">
      <c r="A7432" s="167" t="s">
        <v>11227</v>
      </c>
      <c r="B7432" s="168">
        <v>3872</v>
      </c>
      <c r="C7432" s="167" t="s">
        <v>11230</v>
      </c>
      <c r="D7432" s="167" t="s">
        <v>11229</v>
      </c>
      <c r="E7432" s="180"/>
    </row>
    <row r="7433" spans="1:5" x14ac:dyDescent="0.25">
      <c r="A7433" s="167" t="s">
        <v>11231</v>
      </c>
      <c r="B7433" s="168">
        <v>3873</v>
      </c>
      <c r="C7433" s="167" t="s">
        <v>11232</v>
      </c>
      <c r="D7433" s="167" t="s">
        <v>11233</v>
      </c>
      <c r="E7433" s="180"/>
    </row>
    <row r="7434" spans="1:5" x14ac:dyDescent="0.25">
      <c r="A7434" s="167" t="s">
        <v>11231</v>
      </c>
      <c r="B7434" s="168">
        <v>3873</v>
      </c>
      <c r="C7434" s="167" t="s">
        <v>11234</v>
      </c>
      <c r="D7434" s="167" t="s">
        <v>11233</v>
      </c>
      <c r="E7434" s="180"/>
    </row>
    <row r="7435" spans="1:5" x14ac:dyDescent="0.25">
      <c r="A7435" s="167" t="s">
        <v>11231</v>
      </c>
      <c r="B7435" s="168">
        <v>3873</v>
      </c>
      <c r="C7435" s="167" t="s">
        <v>11233</v>
      </c>
      <c r="D7435" s="167"/>
      <c r="E7435" s="180"/>
    </row>
    <row r="7436" spans="1:5" x14ac:dyDescent="0.25">
      <c r="A7436" s="167" t="s">
        <v>11231</v>
      </c>
      <c r="B7436" s="168">
        <v>3873</v>
      </c>
      <c r="C7436" s="167" t="s">
        <v>11235</v>
      </c>
      <c r="D7436" s="167" t="s">
        <v>11233</v>
      </c>
      <c r="E7436" s="180"/>
    </row>
    <row r="7437" spans="1:5" x14ac:dyDescent="0.25">
      <c r="A7437" s="167" t="s">
        <v>11231</v>
      </c>
      <c r="B7437" s="168">
        <v>3873</v>
      </c>
      <c r="C7437" s="167" t="s">
        <v>11236</v>
      </c>
      <c r="D7437" s="167" t="s">
        <v>11233</v>
      </c>
      <c r="E7437" s="180"/>
    </row>
    <row r="7438" spans="1:5" x14ac:dyDescent="0.25">
      <c r="A7438" s="167" t="s">
        <v>11231</v>
      </c>
      <c r="B7438" s="168">
        <v>3873</v>
      </c>
      <c r="C7438" s="167" t="s">
        <v>11237</v>
      </c>
      <c r="D7438" s="167" t="s">
        <v>11233</v>
      </c>
      <c r="E7438" s="180"/>
    </row>
    <row r="7439" spans="1:5" x14ac:dyDescent="0.25">
      <c r="A7439" s="167" t="s">
        <v>11231</v>
      </c>
      <c r="B7439" s="168">
        <v>3873</v>
      </c>
      <c r="C7439" s="167" t="s">
        <v>11238</v>
      </c>
      <c r="D7439" s="167" t="s">
        <v>11233</v>
      </c>
      <c r="E7439" s="180"/>
    </row>
    <row r="7440" spans="1:5" x14ac:dyDescent="0.25">
      <c r="A7440" s="167" t="s">
        <v>11231</v>
      </c>
      <c r="B7440" s="168">
        <v>3873</v>
      </c>
      <c r="C7440" s="167" t="s">
        <v>11239</v>
      </c>
      <c r="D7440" s="167" t="s">
        <v>11233</v>
      </c>
      <c r="E7440" s="180"/>
    </row>
    <row r="7441" spans="1:5" x14ac:dyDescent="0.25">
      <c r="A7441" s="167" t="s">
        <v>11231</v>
      </c>
      <c r="B7441" s="168">
        <v>3873</v>
      </c>
      <c r="C7441" s="167" t="s">
        <v>11240</v>
      </c>
      <c r="D7441" s="167" t="s">
        <v>11233</v>
      </c>
      <c r="E7441" s="180"/>
    </row>
    <row r="7442" spans="1:5" x14ac:dyDescent="0.25">
      <c r="A7442" s="167" t="s">
        <v>11231</v>
      </c>
      <c r="B7442" s="168">
        <v>3873</v>
      </c>
      <c r="C7442" s="167" t="s">
        <v>11241</v>
      </c>
      <c r="D7442" s="167" t="s">
        <v>11233</v>
      </c>
      <c r="E7442" s="180"/>
    </row>
    <row r="7443" spans="1:5" x14ac:dyDescent="0.25">
      <c r="A7443" s="167" t="s">
        <v>11242</v>
      </c>
      <c r="B7443" s="168">
        <v>3874</v>
      </c>
      <c r="C7443" s="167" t="s">
        <v>11243</v>
      </c>
      <c r="D7443" s="167" t="s">
        <v>11244</v>
      </c>
      <c r="E7443" s="180"/>
    </row>
    <row r="7444" spans="1:5" x14ac:dyDescent="0.25">
      <c r="A7444" s="167" t="s">
        <v>11242</v>
      </c>
      <c r="B7444" s="168">
        <v>3874</v>
      </c>
      <c r="C7444" s="167" t="s">
        <v>11244</v>
      </c>
      <c r="D7444" s="167"/>
      <c r="E7444" s="180"/>
    </row>
    <row r="7445" spans="1:5" x14ac:dyDescent="0.25">
      <c r="A7445" s="167" t="s">
        <v>11242</v>
      </c>
      <c r="B7445" s="168">
        <v>3874</v>
      </c>
      <c r="C7445" s="167" t="s">
        <v>11245</v>
      </c>
      <c r="D7445" s="167" t="s">
        <v>11244</v>
      </c>
      <c r="E7445" s="180"/>
    </row>
    <row r="7446" spans="1:5" x14ac:dyDescent="0.25">
      <c r="A7446" s="167" t="s">
        <v>11246</v>
      </c>
      <c r="B7446" s="168">
        <v>3875</v>
      </c>
      <c r="C7446" s="167" t="s">
        <v>11247</v>
      </c>
      <c r="D7446" s="167" t="s">
        <v>11248</v>
      </c>
      <c r="E7446" s="180"/>
    </row>
    <row r="7447" spans="1:5" x14ac:dyDescent="0.25">
      <c r="A7447" s="167" t="s">
        <v>11246</v>
      </c>
      <c r="B7447" s="168">
        <v>3875</v>
      </c>
      <c r="C7447" s="167" t="s">
        <v>11249</v>
      </c>
      <c r="D7447" s="167" t="s">
        <v>11248</v>
      </c>
      <c r="E7447" s="180"/>
    </row>
    <row r="7448" spans="1:5" x14ac:dyDescent="0.25">
      <c r="A7448" s="167" t="s">
        <v>11246</v>
      </c>
      <c r="B7448" s="168">
        <v>3875</v>
      </c>
      <c r="C7448" s="167" t="s">
        <v>11250</v>
      </c>
      <c r="D7448" s="167" t="s">
        <v>11248</v>
      </c>
      <c r="E7448" s="180"/>
    </row>
    <row r="7449" spans="1:5" x14ac:dyDescent="0.25">
      <c r="A7449" s="167" t="s">
        <v>11246</v>
      </c>
      <c r="B7449" s="168">
        <v>3875</v>
      </c>
      <c r="C7449" s="167" t="s">
        <v>11248</v>
      </c>
      <c r="D7449" s="167"/>
      <c r="E7449" s="180"/>
    </row>
    <row r="7450" spans="1:5" x14ac:dyDescent="0.25">
      <c r="A7450" s="167" t="s">
        <v>11246</v>
      </c>
      <c r="B7450" s="168">
        <v>3875</v>
      </c>
      <c r="C7450" s="167" t="s">
        <v>11251</v>
      </c>
      <c r="D7450" s="167" t="s">
        <v>11248</v>
      </c>
      <c r="E7450" s="180"/>
    </row>
    <row r="7451" spans="1:5" x14ac:dyDescent="0.25">
      <c r="A7451" s="167" t="s">
        <v>11252</v>
      </c>
      <c r="B7451" s="168">
        <v>3876</v>
      </c>
      <c r="C7451" s="167" t="s">
        <v>11253</v>
      </c>
      <c r="D7451" s="167" t="s">
        <v>11254</v>
      </c>
      <c r="E7451" s="180"/>
    </row>
    <row r="7452" spans="1:5" x14ac:dyDescent="0.25">
      <c r="A7452" s="167" t="s">
        <v>11252</v>
      </c>
      <c r="B7452" s="168">
        <v>3876</v>
      </c>
      <c r="C7452" s="167" t="s">
        <v>11255</v>
      </c>
      <c r="D7452" s="167" t="s">
        <v>11254</v>
      </c>
      <c r="E7452" s="180"/>
    </row>
    <row r="7453" spans="1:5" x14ac:dyDescent="0.25">
      <c r="A7453" s="167" t="s">
        <v>11252</v>
      </c>
      <c r="B7453" s="168">
        <v>3876</v>
      </c>
      <c r="C7453" s="167" t="s">
        <v>11256</v>
      </c>
      <c r="D7453" s="167" t="s">
        <v>11254</v>
      </c>
      <c r="E7453" s="180"/>
    </row>
    <row r="7454" spans="1:5" x14ac:dyDescent="0.25">
      <c r="A7454" s="167" t="s">
        <v>11252</v>
      </c>
      <c r="B7454" s="168">
        <v>3876</v>
      </c>
      <c r="C7454" s="167" t="s">
        <v>11257</v>
      </c>
      <c r="D7454" s="167" t="s">
        <v>11254</v>
      </c>
      <c r="E7454" s="180"/>
    </row>
    <row r="7455" spans="1:5" x14ac:dyDescent="0.25">
      <c r="A7455" s="167" t="s">
        <v>11252</v>
      </c>
      <c r="B7455" s="168">
        <v>3876</v>
      </c>
      <c r="C7455" s="167" t="s">
        <v>11258</v>
      </c>
      <c r="D7455" s="167" t="s">
        <v>11254</v>
      </c>
      <c r="E7455" s="180"/>
    </row>
    <row r="7456" spans="1:5" x14ac:dyDescent="0.25">
      <c r="A7456" s="167" t="s">
        <v>11252</v>
      </c>
      <c r="B7456" s="168">
        <v>3876</v>
      </c>
      <c r="C7456" s="167" t="s">
        <v>11259</v>
      </c>
      <c r="D7456" s="167" t="s">
        <v>11254</v>
      </c>
      <c r="E7456" s="180"/>
    </row>
    <row r="7457" spans="1:5" x14ac:dyDescent="0.25">
      <c r="A7457" s="167" t="s">
        <v>11252</v>
      </c>
      <c r="B7457" s="168">
        <v>3876</v>
      </c>
      <c r="C7457" s="167" t="s">
        <v>11260</v>
      </c>
      <c r="D7457" s="167" t="s">
        <v>11254</v>
      </c>
      <c r="E7457" s="180"/>
    </row>
    <row r="7458" spans="1:5" x14ac:dyDescent="0.25">
      <c r="A7458" s="167" t="s">
        <v>11252</v>
      </c>
      <c r="B7458" s="168">
        <v>3876</v>
      </c>
      <c r="C7458" s="167" t="s">
        <v>11261</v>
      </c>
      <c r="D7458" s="167" t="s">
        <v>11254</v>
      </c>
      <c r="E7458" s="180"/>
    </row>
    <row r="7459" spans="1:5" x14ac:dyDescent="0.25">
      <c r="A7459" s="167" t="s">
        <v>11252</v>
      </c>
      <c r="B7459" s="168">
        <v>3876</v>
      </c>
      <c r="C7459" s="167" t="s">
        <v>11262</v>
      </c>
      <c r="D7459" s="167" t="s">
        <v>11254</v>
      </c>
      <c r="E7459" s="180"/>
    </row>
    <row r="7460" spans="1:5" x14ac:dyDescent="0.25">
      <c r="A7460" s="167" t="s">
        <v>11252</v>
      </c>
      <c r="B7460" s="168">
        <v>3876</v>
      </c>
      <c r="C7460" s="167" t="s">
        <v>11263</v>
      </c>
      <c r="D7460" s="167" t="s">
        <v>11254</v>
      </c>
      <c r="E7460" s="180"/>
    </row>
    <row r="7461" spans="1:5" x14ac:dyDescent="0.25">
      <c r="A7461" s="167" t="s">
        <v>11252</v>
      </c>
      <c r="B7461" s="168">
        <v>3876</v>
      </c>
      <c r="C7461" s="167" t="s">
        <v>11264</v>
      </c>
      <c r="D7461" s="167" t="s">
        <v>11254</v>
      </c>
      <c r="E7461" s="180"/>
    </row>
    <row r="7462" spans="1:5" x14ac:dyDescent="0.25">
      <c r="A7462" s="167" t="s">
        <v>11252</v>
      </c>
      <c r="B7462" s="168">
        <v>3876</v>
      </c>
      <c r="C7462" s="167" t="s">
        <v>11254</v>
      </c>
      <c r="D7462" s="167"/>
      <c r="E7462" s="180"/>
    </row>
    <row r="7463" spans="1:5" x14ac:dyDescent="0.25">
      <c r="A7463" s="167" t="s">
        <v>11252</v>
      </c>
      <c r="B7463" s="168">
        <v>3876</v>
      </c>
      <c r="C7463" s="167" t="s">
        <v>11265</v>
      </c>
      <c r="D7463" s="167" t="s">
        <v>11254</v>
      </c>
      <c r="E7463" s="180"/>
    </row>
    <row r="7464" spans="1:5" x14ac:dyDescent="0.25">
      <c r="A7464" s="167" t="s">
        <v>11266</v>
      </c>
      <c r="B7464" s="168">
        <v>3877</v>
      </c>
      <c r="C7464" s="167" t="s">
        <v>11267</v>
      </c>
      <c r="D7464" s="167"/>
      <c r="E7464" s="180"/>
    </row>
    <row r="7465" spans="1:5" x14ac:dyDescent="0.25">
      <c r="A7465" s="167" t="s">
        <v>11268</v>
      </c>
      <c r="B7465" s="168">
        <v>3878</v>
      </c>
      <c r="C7465" s="167" t="s">
        <v>11269</v>
      </c>
      <c r="D7465" s="167" t="s">
        <v>11270</v>
      </c>
      <c r="E7465" s="180"/>
    </row>
    <row r="7466" spans="1:5" x14ac:dyDescent="0.25">
      <c r="A7466" s="167" t="s">
        <v>11268</v>
      </c>
      <c r="B7466" s="168">
        <v>3878</v>
      </c>
      <c r="C7466" s="167" t="s">
        <v>11260</v>
      </c>
      <c r="D7466" s="167" t="s">
        <v>11270</v>
      </c>
      <c r="E7466" s="180"/>
    </row>
    <row r="7467" spans="1:5" x14ac:dyDescent="0.25">
      <c r="A7467" s="167" t="s">
        <v>11268</v>
      </c>
      <c r="B7467" s="168">
        <v>3878</v>
      </c>
      <c r="C7467" s="167" t="s">
        <v>11270</v>
      </c>
      <c r="D7467" s="167"/>
      <c r="E7467" s="180"/>
    </row>
    <row r="7468" spans="1:5" x14ac:dyDescent="0.25">
      <c r="A7468" s="167" t="s">
        <v>11271</v>
      </c>
      <c r="B7468" s="168">
        <v>3879</v>
      </c>
      <c r="C7468" s="167" t="s">
        <v>11272</v>
      </c>
      <c r="D7468" s="167" t="s">
        <v>11273</v>
      </c>
      <c r="E7468" s="180"/>
    </row>
    <row r="7469" spans="1:5" x14ac:dyDescent="0.25">
      <c r="A7469" s="167" t="s">
        <v>11271</v>
      </c>
      <c r="B7469" s="168">
        <v>3879</v>
      </c>
      <c r="C7469" s="167" t="s">
        <v>11273</v>
      </c>
      <c r="D7469" s="167"/>
      <c r="E7469" s="180"/>
    </row>
    <row r="7470" spans="1:5" x14ac:dyDescent="0.25">
      <c r="A7470" s="167" t="s">
        <v>11274</v>
      </c>
      <c r="B7470" s="168">
        <v>3880</v>
      </c>
      <c r="C7470" s="167" t="s">
        <v>11275</v>
      </c>
      <c r="D7470" s="167" t="s">
        <v>11276</v>
      </c>
      <c r="E7470" s="180"/>
    </row>
    <row r="7471" spans="1:5" x14ac:dyDescent="0.25">
      <c r="A7471" s="167" t="s">
        <v>11274</v>
      </c>
      <c r="B7471" s="168">
        <v>3880</v>
      </c>
      <c r="C7471" s="167" t="s">
        <v>11276</v>
      </c>
      <c r="D7471" s="167"/>
      <c r="E7471" s="180"/>
    </row>
    <row r="7472" spans="1:5" x14ac:dyDescent="0.25">
      <c r="A7472" s="167" t="s">
        <v>11277</v>
      </c>
      <c r="B7472" s="168">
        <v>3881</v>
      </c>
      <c r="C7472" s="167" t="s">
        <v>11278</v>
      </c>
      <c r="D7472" s="167" t="s">
        <v>11279</v>
      </c>
      <c r="E7472" s="180"/>
    </row>
    <row r="7473" spans="1:5" x14ac:dyDescent="0.25">
      <c r="A7473" s="167" t="s">
        <v>11277</v>
      </c>
      <c r="B7473" s="168">
        <v>3881</v>
      </c>
      <c r="C7473" s="167" t="s">
        <v>11279</v>
      </c>
      <c r="D7473" s="167"/>
      <c r="E7473" s="180"/>
    </row>
    <row r="7474" spans="1:5" x14ac:dyDescent="0.25">
      <c r="A7474" s="167" t="s">
        <v>11277</v>
      </c>
      <c r="B7474" s="168">
        <v>3881</v>
      </c>
      <c r="C7474" s="167" t="s">
        <v>11280</v>
      </c>
      <c r="D7474" s="167" t="s">
        <v>11279</v>
      </c>
      <c r="E7474" s="180"/>
    </row>
    <row r="7475" spans="1:5" x14ac:dyDescent="0.25">
      <c r="A7475" s="167" t="s">
        <v>11277</v>
      </c>
      <c r="B7475" s="168">
        <v>3881</v>
      </c>
      <c r="C7475" s="167" t="s">
        <v>11281</v>
      </c>
      <c r="D7475" s="167" t="s">
        <v>11279</v>
      </c>
      <c r="E7475" s="180"/>
    </row>
    <row r="7476" spans="1:5" x14ac:dyDescent="0.25">
      <c r="A7476" s="167" t="s">
        <v>11282</v>
      </c>
      <c r="B7476" s="168">
        <v>3882</v>
      </c>
      <c r="C7476" s="167" t="s">
        <v>11283</v>
      </c>
      <c r="D7476" s="167" t="s">
        <v>11284</v>
      </c>
      <c r="E7476" s="180"/>
    </row>
    <row r="7477" spans="1:5" x14ac:dyDescent="0.25">
      <c r="A7477" s="167" t="s">
        <v>11282</v>
      </c>
      <c r="B7477" s="168">
        <v>3882</v>
      </c>
      <c r="C7477" s="167" t="s">
        <v>11285</v>
      </c>
      <c r="D7477" s="167" t="s">
        <v>11284</v>
      </c>
      <c r="E7477" s="180"/>
    </row>
    <row r="7478" spans="1:5" x14ac:dyDescent="0.25">
      <c r="A7478" s="167" t="s">
        <v>11282</v>
      </c>
      <c r="B7478" s="168">
        <v>3882</v>
      </c>
      <c r="C7478" s="167" t="s">
        <v>11284</v>
      </c>
      <c r="D7478" s="167"/>
      <c r="E7478" s="180"/>
    </row>
    <row r="7479" spans="1:5" x14ac:dyDescent="0.25">
      <c r="A7479" s="167" t="s">
        <v>11282</v>
      </c>
      <c r="B7479" s="168">
        <v>3882</v>
      </c>
      <c r="C7479" s="167" t="s">
        <v>11286</v>
      </c>
      <c r="D7479" s="167" t="s">
        <v>11284</v>
      </c>
      <c r="E7479" s="180"/>
    </row>
    <row r="7480" spans="1:5" x14ac:dyDescent="0.25">
      <c r="A7480" s="167" t="s">
        <v>11282</v>
      </c>
      <c r="B7480" s="168">
        <v>3882</v>
      </c>
      <c r="C7480" s="167" t="s">
        <v>11287</v>
      </c>
      <c r="D7480" s="167" t="s">
        <v>11284</v>
      </c>
      <c r="E7480" s="180"/>
    </row>
    <row r="7481" spans="1:5" x14ac:dyDescent="0.25">
      <c r="A7481" s="167" t="s">
        <v>11282</v>
      </c>
      <c r="B7481" s="168">
        <v>3882</v>
      </c>
      <c r="C7481" s="167" t="s">
        <v>11288</v>
      </c>
      <c r="D7481" s="167" t="s">
        <v>11284</v>
      </c>
      <c r="E7481" s="180"/>
    </row>
    <row r="7482" spans="1:5" x14ac:dyDescent="0.25">
      <c r="A7482" s="167" t="s">
        <v>11282</v>
      </c>
      <c r="B7482" s="168">
        <v>3882</v>
      </c>
      <c r="C7482" s="167" t="s">
        <v>11289</v>
      </c>
      <c r="D7482" s="167" t="s">
        <v>11284</v>
      </c>
      <c r="E7482" s="180"/>
    </row>
    <row r="7483" spans="1:5" x14ac:dyDescent="0.25">
      <c r="A7483" s="167" t="s">
        <v>11290</v>
      </c>
      <c r="B7483" s="168">
        <v>3883</v>
      </c>
      <c r="C7483" s="167" t="s">
        <v>11291</v>
      </c>
      <c r="D7483" s="167" t="s">
        <v>11292</v>
      </c>
      <c r="E7483" s="180"/>
    </row>
    <row r="7484" spans="1:5" x14ac:dyDescent="0.25">
      <c r="A7484" s="167" t="s">
        <v>11290</v>
      </c>
      <c r="B7484" s="168">
        <v>3883</v>
      </c>
      <c r="C7484" s="167" t="s">
        <v>11293</v>
      </c>
      <c r="D7484" s="167" t="s">
        <v>11292</v>
      </c>
      <c r="E7484" s="180"/>
    </row>
    <row r="7485" spans="1:5" x14ac:dyDescent="0.25">
      <c r="A7485" s="167" t="s">
        <v>11290</v>
      </c>
      <c r="B7485" s="168">
        <v>3883</v>
      </c>
      <c r="C7485" s="167" t="s">
        <v>11294</v>
      </c>
      <c r="D7485" s="167" t="s">
        <v>11292</v>
      </c>
      <c r="E7485" s="180"/>
    </row>
    <row r="7486" spans="1:5" x14ac:dyDescent="0.25">
      <c r="A7486" s="167" t="s">
        <v>11290</v>
      </c>
      <c r="B7486" s="168">
        <v>3883</v>
      </c>
      <c r="C7486" s="167" t="s">
        <v>11292</v>
      </c>
      <c r="D7486" s="167"/>
      <c r="E7486" s="180"/>
    </row>
    <row r="7487" spans="1:5" x14ac:dyDescent="0.25">
      <c r="A7487" s="167" t="s">
        <v>11290</v>
      </c>
      <c r="B7487" s="168">
        <v>3883</v>
      </c>
      <c r="C7487" s="167" t="s">
        <v>11295</v>
      </c>
      <c r="D7487" s="167" t="s">
        <v>11292</v>
      </c>
      <c r="E7487" s="180"/>
    </row>
    <row r="7488" spans="1:5" x14ac:dyDescent="0.25">
      <c r="A7488" s="167" t="s">
        <v>11296</v>
      </c>
      <c r="B7488" s="168">
        <v>3884</v>
      </c>
      <c r="C7488" s="167" t="s">
        <v>11297</v>
      </c>
      <c r="D7488" s="167"/>
      <c r="E7488" s="180"/>
    </row>
    <row r="7489" spans="1:5" x14ac:dyDescent="0.25">
      <c r="A7489" s="167" t="s">
        <v>11296</v>
      </c>
      <c r="B7489" s="168">
        <v>3884</v>
      </c>
      <c r="C7489" s="167" t="s">
        <v>11298</v>
      </c>
      <c r="D7489" s="167" t="s">
        <v>11297</v>
      </c>
      <c r="E7489" s="180"/>
    </row>
    <row r="7490" spans="1:5" x14ac:dyDescent="0.25">
      <c r="A7490" s="167" t="s">
        <v>11299</v>
      </c>
      <c r="B7490" s="168">
        <v>3885</v>
      </c>
      <c r="C7490" s="167" t="s">
        <v>11300</v>
      </c>
      <c r="D7490" s="167"/>
      <c r="E7490" s="180"/>
    </row>
    <row r="7491" spans="1:5" x14ac:dyDescent="0.25">
      <c r="A7491" s="167" t="s">
        <v>11299</v>
      </c>
      <c r="B7491" s="168">
        <v>3885</v>
      </c>
      <c r="C7491" s="167" t="s">
        <v>11301</v>
      </c>
      <c r="D7491" s="167" t="s">
        <v>11300</v>
      </c>
      <c r="E7491" s="180"/>
    </row>
    <row r="7492" spans="1:5" x14ac:dyDescent="0.25">
      <c r="A7492" s="167" t="s">
        <v>11302</v>
      </c>
      <c r="B7492" s="168">
        <v>3886</v>
      </c>
      <c r="C7492" s="167" t="s">
        <v>11303</v>
      </c>
      <c r="D7492" s="167" t="s">
        <v>11304</v>
      </c>
      <c r="E7492" s="180"/>
    </row>
    <row r="7493" spans="1:5" x14ac:dyDescent="0.25">
      <c r="A7493" s="167" t="s">
        <v>11302</v>
      </c>
      <c r="B7493" s="168">
        <v>3886</v>
      </c>
      <c r="C7493" s="167" t="s">
        <v>11304</v>
      </c>
      <c r="D7493" s="167"/>
      <c r="E7493" s="180"/>
    </row>
    <row r="7494" spans="1:5" x14ac:dyDescent="0.25">
      <c r="A7494" s="167" t="s">
        <v>11302</v>
      </c>
      <c r="B7494" s="168">
        <v>3886</v>
      </c>
      <c r="C7494" s="167" t="s">
        <v>11305</v>
      </c>
      <c r="D7494" s="167" t="s">
        <v>11304</v>
      </c>
      <c r="E7494" s="180"/>
    </row>
    <row r="7495" spans="1:5" x14ac:dyDescent="0.25">
      <c r="A7495" s="167" t="s">
        <v>11306</v>
      </c>
      <c r="B7495" s="168">
        <v>3887</v>
      </c>
      <c r="C7495" s="167" t="s">
        <v>11307</v>
      </c>
      <c r="D7495" s="167"/>
      <c r="E7495" s="180"/>
    </row>
    <row r="7496" spans="1:5" x14ac:dyDescent="0.25">
      <c r="A7496" s="167" t="s">
        <v>11306</v>
      </c>
      <c r="B7496" s="168">
        <v>3887</v>
      </c>
      <c r="C7496" s="167" t="s">
        <v>11308</v>
      </c>
      <c r="D7496" s="167" t="s">
        <v>11307</v>
      </c>
      <c r="E7496" s="180"/>
    </row>
    <row r="7497" spans="1:5" x14ac:dyDescent="0.25">
      <c r="A7497" s="167" t="s">
        <v>11306</v>
      </c>
      <c r="B7497" s="168">
        <v>3887</v>
      </c>
      <c r="C7497" s="167" t="s">
        <v>11309</v>
      </c>
      <c r="D7497" s="167" t="s">
        <v>11307</v>
      </c>
      <c r="E7497" s="180"/>
    </row>
    <row r="7498" spans="1:5" x14ac:dyDescent="0.25">
      <c r="A7498" s="167" t="s">
        <v>11306</v>
      </c>
      <c r="B7498" s="168">
        <v>3887</v>
      </c>
      <c r="C7498" s="167" t="s">
        <v>11310</v>
      </c>
      <c r="D7498" s="167" t="s">
        <v>11307</v>
      </c>
      <c r="E7498" s="180"/>
    </row>
    <row r="7499" spans="1:5" x14ac:dyDescent="0.25">
      <c r="A7499" s="167" t="s">
        <v>11311</v>
      </c>
      <c r="B7499" s="168">
        <v>3888</v>
      </c>
      <c r="C7499" s="167" t="s">
        <v>11312</v>
      </c>
      <c r="D7499" s="167" t="s">
        <v>11313</v>
      </c>
      <c r="E7499" s="180"/>
    </row>
    <row r="7500" spans="1:5" x14ac:dyDescent="0.25">
      <c r="A7500" s="167" t="s">
        <v>11311</v>
      </c>
      <c r="B7500" s="168">
        <v>3888</v>
      </c>
      <c r="C7500" s="167" t="s">
        <v>11313</v>
      </c>
      <c r="D7500" s="167"/>
      <c r="E7500" s="180"/>
    </row>
    <row r="7501" spans="1:5" x14ac:dyDescent="0.25">
      <c r="A7501" s="167" t="s">
        <v>11311</v>
      </c>
      <c r="B7501" s="168">
        <v>3888</v>
      </c>
      <c r="C7501" s="167" t="s">
        <v>11314</v>
      </c>
      <c r="D7501" s="167" t="s">
        <v>11313</v>
      </c>
      <c r="E7501" s="180"/>
    </row>
    <row r="7502" spans="1:5" x14ac:dyDescent="0.25">
      <c r="A7502" s="167" t="s">
        <v>11315</v>
      </c>
      <c r="B7502" s="168">
        <v>3889</v>
      </c>
      <c r="C7502" s="167" t="s">
        <v>11316</v>
      </c>
      <c r="D7502" s="167" t="s">
        <v>11317</v>
      </c>
      <c r="E7502" s="180"/>
    </row>
    <row r="7503" spans="1:5" x14ac:dyDescent="0.25">
      <c r="A7503" s="167" t="s">
        <v>11315</v>
      </c>
      <c r="B7503" s="168">
        <v>3889</v>
      </c>
      <c r="C7503" s="167" t="s">
        <v>11317</v>
      </c>
      <c r="D7503" s="167"/>
      <c r="E7503" s="180"/>
    </row>
    <row r="7504" spans="1:5" x14ac:dyDescent="0.25">
      <c r="A7504" s="167" t="s">
        <v>11315</v>
      </c>
      <c r="B7504" s="168">
        <v>3889</v>
      </c>
      <c r="C7504" s="167" t="s">
        <v>11318</v>
      </c>
      <c r="D7504" s="167" t="s">
        <v>11317</v>
      </c>
      <c r="E7504" s="180"/>
    </row>
    <row r="7505" spans="1:5" x14ac:dyDescent="0.25">
      <c r="A7505" s="167" t="s">
        <v>11319</v>
      </c>
      <c r="B7505" s="168">
        <v>3890</v>
      </c>
      <c r="C7505" s="167" t="s">
        <v>11320</v>
      </c>
      <c r="D7505" s="167" t="s">
        <v>11321</v>
      </c>
      <c r="E7505" s="180"/>
    </row>
    <row r="7506" spans="1:5" x14ac:dyDescent="0.25">
      <c r="A7506" s="167" t="s">
        <v>11319</v>
      </c>
      <c r="B7506" s="168">
        <v>3890</v>
      </c>
      <c r="C7506" s="167" t="s">
        <v>11322</v>
      </c>
      <c r="D7506" s="167" t="s">
        <v>11321</v>
      </c>
      <c r="E7506" s="180"/>
    </row>
    <row r="7507" spans="1:5" x14ac:dyDescent="0.25">
      <c r="A7507" s="167" t="s">
        <v>11319</v>
      </c>
      <c r="B7507" s="168">
        <v>3890</v>
      </c>
      <c r="C7507" s="167" t="s">
        <v>11321</v>
      </c>
      <c r="D7507" s="167"/>
      <c r="E7507" s="180"/>
    </row>
    <row r="7508" spans="1:5" x14ac:dyDescent="0.25">
      <c r="A7508" s="167" t="s">
        <v>11319</v>
      </c>
      <c r="B7508" s="168">
        <v>3890</v>
      </c>
      <c r="C7508" s="167" t="s">
        <v>11323</v>
      </c>
      <c r="D7508" s="167" t="s">
        <v>11321</v>
      </c>
      <c r="E7508" s="180"/>
    </row>
    <row r="7509" spans="1:5" x14ac:dyDescent="0.25">
      <c r="A7509" s="167" t="s">
        <v>11319</v>
      </c>
      <c r="B7509" s="168">
        <v>3890</v>
      </c>
      <c r="C7509" s="167" t="s">
        <v>11324</v>
      </c>
      <c r="D7509" s="167" t="s">
        <v>11321</v>
      </c>
      <c r="E7509" s="180"/>
    </row>
    <row r="7510" spans="1:5" x14ac:dyDescent="0.25">
      <c r="A7510" s="167" t="s">
        <v>11325</v>
      </c>
      <c r="B7510" s="168">
        <v>3891</v>
      </c>
      <c r="C7510" s="167" t="s">
        <v>11326</v>
      </c>
      <c r="D7510" s="167" t="s">
        <v>11327</v>
      </c>
      <c r="E7510" s="180"/>
    </row>
    <row r="7511" spans="1:5" x14ac:dyDescent="0.25">
      <c r="A7511" s="167" t="s">
        <v>11325</v>
      </c>
      <c r="B7511" s="168">
        <v>3891</v>
      </c>
      <c r="C7511" s="167" t="s">
        <v>11328</v>
      </c>
      <c r="D7511" s="167" t="s">
        <v>11327</v>
      </c>
      <c r="E7511" s="180"/>
    </row>
    <row r="7512" spans="1:5" x14ac:dyDescent="0.25">
      <c r="A7512" s="167" t="s">
        <v>11325</v>
      </c>
      <c r="B7512" s="168">
        <v>3891</v>
      </c>
      <c r="C7512" s="167" t="s">
        <v>11329</v>
      </c>
      <c r="D7512" s="167" t="s">
        <v>11327</v>
      </c>
      <c r="E7512" s="180"/>
    </row>
    <row r="7513" spans="1:5" x14ac:dyDescent="0.25">
      <c r="A7513" s="167" t="s">
        <v>11325</v>
      </c>
      <c r="B7513" s="168">
        <v>3891</v>
      </c>
      <c r="C7513" s="167" t="s">
        <v>11327</v>
      </c>
      <c r="D7513" s="167"/>
      <c r="E7513" s="180"/>
    </row>
    <row r="7514" spans="1:5" x14ac:dyDescent="0.25">
      <c r="A7514" s="167" t="s">
        <v>11325</v>
      </c>
      <c r="B7514" s="168">
        <v>3891</v>
      </c>
      <c r="C7514" s="167" t="s">
        <v>11330</v>
      </c>
      <c r="D7514" s="167" t="s">
        <v>11327</v>
      </c>
      <c r="E7514" s="180"/>
    </row>
    <row r="7515" spans="1:5" x14ac:dyDescent="0.25">
      <c r="A7515" s="167" t="s">
        <v>11325</v>
      </c>
      <c r="B7515" s="168">
        <v>3891</v>
      </c>
      <c r="C7515" s="167" t="s">
        <v>11331</v>
      </c>
      <c r="D7515" s="167" t="s">
        <v>11327</v>
      </c>
      <c r="E7515" s="180"/>
    </row>
    <row r="7516" spans="1:5" x14ac:dyDescent="0.25">
      <c r="A7516" s="167" t="s">
        <v>11332</v>
      </c>
      <c r="B7516" s="168">
        <v>3892</v>
      </c>
      <c r="C7516" s="167" t="s">
        <v>11333</v>
      </c>
      <c r="D7516" s="167"/>
      <c r="E7516" s="180"/>
    </row>
    <row r="7517" spans="1:5" x14ac:dyDescent="0.25">
      <c r="A7517" s="167" t="s">
        <v>11332</v>
      </c>
      <c r="B7517" s="168">
        <v>3892</v>
      </c>
      <c r="C7517" s="167" t="s">
        <v>11334</v>
      </c>
      <c r="D7517" s="167" t="s">
        <v>11333</v>
      </c>
      <c r="E7517" s="180"/>
    </row>
    <row r="7518" spans="1:5" x14ac:dyDescent="0.25">
      <c r="A7518" s="167" t="s">
        <v>11332</v>
      </c>
      <c r="B7518" s="168">
        <v>3892</v>
      </c>
      <c r="C7518" s="167" t="s">
        <v>11335</v>
      </c>
      <c r="D7518" s="167" t="s">
        <v>11333</v>
      </c>
      <c r="E7518" s="180"/>
    </row>
    <row r="7519" spans="1:5" x14ac:dyDescent="0.25">
      <c r="A7519" s="167" t="s">
        <v>11336</v>
      </c>
      <c r="B7519" s="168">
        <v>3893</v>
      </c>
      <c r="C7519" s="167" t="s">
        <v>11337</v>
      </c>
      <c r="D7519" s="167" t="s">
        <v>11338</v>
      </c>
      <c r="E7519" s="180"/>
    </row>
    <row r="7520" spans="1:5" x14ac:dyDescent="0.25">
      <c r="A7520" s="167" t="s">
        <v>11336</v>
      </c>
      <c r="B7520" s="168">
        <v>3893</v>
      </c>
      <c r="C7520" s="167" t="s">
        <v>11339</v>
      </c>
      <c r="D7520" s="167" t="s">
        <v>11338</v>
      </c>
      <c r="E7520" s="180"/>
    </row>
    <row r="7521" spans="1:5" x14ac:dyDescent="0.25">
      <c r="A7521" s="167" t="s">
        <v>11336</v>
      </c>
      <c r="B7521" s="168">
        <v>3893</v>
      </c>
      <c r="C7521" s="167" t="s">
        <v>11340</v>
      </c>
      <c r="D7521" s="167" t="s">
        <v>11338</v>
      </c>
      <c r="E7521" s="180"/>
    </row>
    <row r="7522" spans="1:5" x14ac:dyDescent="0.25">
      <c r="A7522" s="167" t="s">
        <v>11336</v>
      </c>
      <c r="B7522" s="168">
        <v>3893</v>
      </c>
      <c r="C7522" s="167" t="s">
        <v>11338</v>
      </c>
      <c r="D7522" s="167"/>
      <c r="E7522" s="180"/>
    </row>
    <row r="7523" spans="1:5" x14ac:dyDescent="0.25">
      <c r="A7523" s="167" t="s">
        <v>11341</v>
      </c>
      <c r="B7523" s="168">
        <v>3894</v>
      </c>
      <c r="C7523" s="167" t="s">
        <v>11342</v>
      </c>
      <c r="D7523" s="167" t="s">
        <v>11343</v>
      </c>
      <c r="E7523" s="180"/>
    </row>
    <row r="7524" spans="1:5" x14ac:dyDescent="0.25">
      <c r="A7524" s="167" t="s">
        <v>11341</v>
      </c>
      <c r="B7524" s="168">
        <v>3894</v>
      </c>
      <c r="C7524" s="167" t="s">
        <v>11344</v>
      </c>
      <c r="D7524" s="167" t="s">
        <v>11343</v>
      </c>
      <c r="E7524" s="180"/>
    </row>
    <row r="7525" spans="1:5" x14ac:dyDescent="0.25">
      <c r="A7525" s="167" t="s">
        <v>11341</v>
      </c>
      <c r="B7525" s="168">
        <v>3894</v>
      </c>
      <c r="C7525" s="167" t="s">
        <v>11345</v>
      </c>
      <c r="D7525" s="167" t="s">
        <v>11343</v>
      </c>
      <c r="E7525" s="180"/>
    </row>
    <row r="7526" spans="1:5" x14ac:dyDescent="0.25">
      <c r="A7526" s="167" t="s">
        <v>11341</v>
      </c>
      <c r="B7526" s="168">
        <v>3894</v>
      </c>
      <c r="C7526" s="167" t="s">
        <v>11346</v>
      </c>
      <c r="D7526" s="167" t="s">
        <v>11343</v>
      </c>
      <c r="E7526" s="180"/>
    </row>
    <row r="7527" spans="1:5" x14ac:dyDescent="0.25">
      <c r="A7527" s="167" t="s">
        <v>11341</v>
      </c>
      <c r="B7527" s="168">
        <v>3894</v>
      </c>
      <c r="C7527" s="167" t="s">
        <v>11343</v>
      </c>
      <c r="D7527" s="167"/>
      <c r="E7527" s="180"/>
    </row>
    <row r="7528" spans="1:5" x14ac:dyDescent="0.25">
      <c r="A7528" s="167" t="s">
        <v>11347</v>
      </c>
      <c r="B7528" s="168">
        <v>3895</v>
      </c>
      <c r="C7528" s="167" t="s">
        <v>11348</v>
      </c>
      <c r="D7528" s="167" t="s">
        <v>11349</v>
      </c>
      <c r="E7528" s="180"/>
    </row>
    <row r="7529" spans="1:5" x14ac:dyDescent="0.25">
      <c r="A7529" s="167" t="s">
        <v>11347</v>
      </c>
      <c r="B7529" s="168">
        <v>3895</v>
      </c>
      <c r="C7529" s="167" t="s">
        <v>11349</v>
      </c>
      <c r="D7529" s="167"/>
      <c r="E7529" s="180"/>
    </row>
    <row r="7530" spans="1:5" x14ac:dyDescent="0.25">
      <c r="A7530" s="167" t="s">
        <v>11347</v>
      </c>
      <c r="B7530" s="168">
        <v>3895</v>
      </c>
      <c r="C7530" s="167" t="s">
        <v>11350</v>
      </c>
      <c r="D7530" s="167" t="s">
        <v>11349</v>
      </c>
      <c r="E7530" s="180"/>
    </row>
    <row r="7531" spans="1:5" x14ac:dyDescent="0.25">
      <c r="A7531" s="167" t="s">
        <v>11351</v>
      </c>
      <c r="B7531" s="168">
        <v>3896</v>
      </c>
      <c r="C7531" s="167" t="s">
        <v>11352</v>
      </c>
      <c r="D7531" s="167" t="s">
        <v>11353</v>
      </c>
      <c r="E7531" s="180"/>
    </row>
    <row r="7532" spans="1:5" x14ac:dyDescent="0.25">
      <c r="A7532" s="167" t="s">
        <v>11351</v>
      </c>
      <c r="B7532" s="168">
        <v>3896</v>
      </c>
      <c r="C7532" s="167" t="s">
        <v>11354</v>
      </c>
      <c r="D7532" s="167" t="s">
        <v>11353</v>
      </c>
      <c r="E7532" s="180"/>
    </row>
    <row r="7533" spans="1:5" x14ac:dyDescent="0.25">
      <c r="A7533" s="167" t="s">
        <v>11351</v>
      </c>
      <c r="B7533" s="168">
        <v>3896</v>
      </c>
      <c r="C7533" s="167" t="s">
        <v>11355</v>
      </c>
      <c r="D7533" s="167" t="s">
        <v>11353</v>
      </c>
      <c r="E7533" s="180"/>
    </row>
    <row r="7534" spans="1:5" x14ac:dyDescent="0.25">
      <c r="A7534" s="167" t="s">
        <v>11351</v>
      </c>
      <c r="B7534" s="168">
        <v>3896</v>
      </c>
      <c r="C7534" s="167" t="s">
        <v>11356</v>
      </c>
      <c r="D7534" s="167" t="s">
        <v>11353</v>
      </c>
      <c r="E7534" s="180"/>
    </row>
    <row r="7535" spans="1:5" x14ac:dyDescent="0.25">
      <c r="A7535" s="167" t="s">
        <v>11351</v>
      </c>
      <c r="B7535" s="168">
        <v>3896</v>
      </c>
      <c r="C7535" s="167" t="s">
        <v>11357</v>
      </c>
      <c r="D7535" s="167" t="s">
        <v>11353</v>
      </c>
      <c r="E7535" s="180"/>
    </row>
    <row r="7536" spans="1:5" x14ac:dyDescent="0.25">
      <c r="A7536" s="167" t="s">
        <v>11351</v>
      </c>
      <c r="B7536" s="168">
        <v>3896</v>
      </c>
      <c r="C7536" s="167" t="s">
        <v>11353</v>
      </c>
      <c r="D7536" s="167"/>
      <c r="E7536" s="180"/>
    </row>
    <row r="7537" spans="1:5" x14ac:dyDescent="0.25">
      <c r="A7537" s="167" t="s">
        <v>11358</v>
      </c>
      <c r="B7537" s="168">
        <v>3897</v>
      </c>
      <c r="C7537" s="167" t="s">
        <v>11359</v>
      </c>
      <c r="D7537" s="167" t="s">
        <v>11360</v>
      </c>
      <c r="E7537" s="180"/>
    </row>
    <row r="7538" spans="1:5" x14ac:dyDescent="0.25">
      <c r="A7538" s="167" t="s">
        <v>11358</v>
      </c>
      <c r="B7538" s="168">
        <v>3897</v>
      </c>
      <c r="C7538" s="167" t="s">
        <v>11361</v>
      </c>
      <c r="D7538" s="167" t="s">
        <v>11360</v>
      </c>
      <c r="E7538" s="180"/>
    </row>
    <row r="7539" spans="1:5" x14ac:dyDescent="0.25">
      <c r="A7539" s="167" t="s">
        <v>11358</v>
      </c>
      <c r="B7539" s="168">
        <v>3897</v>
      </c>
      <c r="C7539" s="167" t="s">
        <v>11360</v>
      </c>
      <c r="D7539" s="167"/>
      <c r="E7539" s="180"/>
    </row>
    <row r="7540" spans="1:5" x14ac:dyDescent="0.25">
      <c r="A7540" s="167" t="s">
        <v>11362</v>
      </c>
      <c r="B7540" s="168">
        <v>3898</v>
      </c>
      <c r="C7540" s="167" t="s">
        <v>11363</v>
      </c>
      <c r="D7540" s="167" t="s">
        <v>11364</v>
      </c>
      <c r="E7540" s="180"/>
    </row>
    <row r="7541" spans="1:5" x14ac:dyDescent="0.25">
      <c r="A7541" s="167" t="s">
        <v>11362</v>
      </c>
      <c r="B7541" s="168">
        <v>3898</v>
      </c>
      <c r="C7541" s="167" t="s">
        <v>11364</v>
      </c>
      <c r="D7541" s="167"/>
      <c r="E7541" s="180"/>
    </row>
    <row r="7542" spans="1:5" x14ac:dyDescent="0.25">
      <c r="A7542" s="167" t="s">
        <v>11365</v>
      </c>
      <c r="B7542" s="168">
        <v>3899</v>
      </c>
      <c r="C7542" s="167" t="s">
        <v>11366</v>
      </c>
      <c r="D7542" s="167" t="s">
        <v>11367</v>
      </c>
      <c r="E7542" s="180"/>
    </row>
    <row r="7543" spans="1:5" x14ac:dyDescent="0.25">
      <c r="A7543" s="167" t="s">
        <v>11365</v>
      </c>
      <c r="B7543" s="168">
        <v>3899</v>
      </c>
      <c r="C7543" s="167" t="s">
        <v>11368</v>
      </c>
      <c r="D7543" s="167" t="s">
        <v>11367</v>
      </c>
      <c r="E7543" s="180"/>
    </row>
    <row r="7544" spans="1:5" x14ac:dyDescent="0.25">
      <c r="A7544" s="167" t="s">
        <v>11365</v>
      </c>
      <c r="B7544" s="168">
        <v>3899</v>
      </c>
      <c r="C7544" s="167" t="s">
        <v>11367</v>
      </c>
      <c r="D7544" s="167"/>
      <c r="E7544" s="180"/>
    </row>
    <row r="7545" spans="1:5" x14ac:dyDescent="0.25">
      <c r="A7545" s="167" t="s">
        <v>11369</v>
      </c>
      <c r="B7545" s="168">
        <v>3900</v>
      </c>
      <c r="C7545" s="167" t="s">
        <v>7352</v>
      </c>
      <c r="D7545" s="167" t="s">
        <v>11370</v>
      </c>
      <c r="E7545" s="180"/>
    </row>
    <row r="7546" spans="1:5" x14ac:dyDescent="0.25">
      <c r="A7546" s="167" t="s">
        <v>11369</v>
      </c>
      <c r="B7546" s="168">
        <v>3900</v>
      </c>
      <c r="C7546" s="167" t="s">
        <v>11371</v>
      </c>
      <c r="D7546" s="167" t="s">
        <v>11370</v>
      </c>
      <c r="E7546" s="180"/>
    </row>
    <row r="7547" spans="1:5" x14ac:dyDescent="0.25">
      <c r="A7547" s="167" t="s">
        <v>11369</v>
      </c>
      <c r="B7547" s="168">
        <v>3900</v>
      </c>
      <c r="C7547" s="167" t="s">
        <v>11370</v>
      </c>
      <c r="D7547" s="167"/>
      <c r="E7547" s="180"/>
    </row>
    <row r="7548" spans="1:5" x14ac:dyDescent="0.25">
      <c r="A7548" s="167" t="s">
        <v>11369</v>
      </c>
      <c r="B7548" s="168">
        <v>3900</v>
      </c>
      <c r="C7548" s="167" t="s">
        <v>11372</v>
      </c>
      <c r="D7548" s="167" t="s">
        <v>11370</v>
      </c>
      <c r="E7548" s="180"/>
    </row>
    <row r="7549" spans="1:5" x14ac:dyDescent="0.25">
      <c r="A7549" s="167" t="s">
        <v>11373</v>
      </c>
      <c r="B7549" s="168">
        <v>3901</v>
      </c>
      <c r="C7549" s="167" t="s">
        <v>11374</v>
      </c>
      <c r="D7549" s="167" t="s">
        <v>11375</v>
      </c>
      <c r="E7549" s="180"/>
    </row>
    <row r="7550" spans="1:5" x14ac:dyDescent="0.25">
      <c r="A7550" s="167" t="s">
        <v>11373</v>
      </c>
      <c r="B7550" s="168">
        <v>3901</v>
      </c>
      <c r="C7550" s="167" t="s">
        <v>11376</v>
      </c>
      <c r="D7550" s="167" t="s">
        <v>11375</v>
      </c>
      <c r="E7550" s="180"/>
    </row>
    <row r="7551" spans="1:5" x14ac:dyDescent="0.25">
      <c r="A7551" s="167" t="s">
        <v>11373</v>
      </c>
      <c r="B7551" s="168">
        <v>3901</v>
      </c>
      <c r="C7551" s="167" t="s">
        <v>11377</v>
      </c>
      <c r="D7551" s="167" t="s">
        <v>11375</v>
      </c>
      <c r="E7551" s="180"/>
    </row>
    <row r="7552" spans="1:5" x14ac:dyDescent="0.25">
      <c r="A7552" s="167" t="s">
        <v>11373</v>
      </c>
      <c r="B7552" s="168">
        <v>3901</v>
      </c>
      <c r="C7552" s="167" t="s">
        <v>11375</v>
      </c>
      <c r="D7552" s="167"/>
      <c r="E7552" s="180"/>
    </row>
    <row r="7553" spans="1:5" x14ac:dyDescent="0.25">
      <c r="A7553" s="167" t="s">
        <v>11373</v>
      </c>
      <c r="B7553" s="168">
        <v>3901</v>
      </c>
      <c r="C7553" s="167" t="s">
        <v>11378</v>
      </c>
      <c r="D7553" s="167" t="s">
        <v>11375</v>
      </c>
      <c r="E7553" s="180"/>
    </row>
    <row r="7554" spans="1:5" x14ac:dyDescent="0.25">
      <c r="A7554" s="167" t="s">
        <v>11379</v>
      </c>
      <c r="B7554" s="168">
        <v>3902</v>
      </c>
      <c r="C7554" s="167" t="s">
        <v>11380</v>
      </c>
      <c r="D7554" s="167" t="s">
        <v>11381</v>
      </c>
      <c r="E7554" s="180"/>
    </row>
    <row r="7555" spans="1:5" x14ac:dyDescent="0.25">
      <c r="A7555" s="167" t="s">
        <v>11379</v>
      </c>
      <c r="B7555" s="168">
        <v>3902</v>
      </c>
      <c r="C7555" s="167" t="s">
        <v>11382</v>
      </c>
      <c r="D7555" s="167" t="s">
        <v>11381</v>
      </c>
      <c r="E7555" s="180"/>
    </row>
    <row r="7556" spans="1:5" x14ac:dyDescent="0.25">
      <c r="A7556" s="167" t="s">
        <v>11379</v>
      </c>
      <c r="B7556" s="168">
        <v>3902</v>
      </c>
      <c r="C7556" s="167" t="s">
        <v>11383</v>
      </c>
      <c r="D7556" s="167" t="s">
        <v>11381</v>
      </c>
      <c r="E7556" s="180"/>
    </row>
    <row r="7557" spans="1:5" x14ac:dyDescent="0.25">
      <c r="A7557" s="167" t="s">
        <v>11379</v>
      </c>
      <c r="B7557" s="168">
        <v>3902</v>
      </c>
      <c r="C7557" s="167" t="s">
        <v>11381</v>
      </c>
      <c r="D7557" s="167"/>
      <c r="E7557" s="180"/>
    </row>
    <row r="7558" spans="1:5" x14ac:dyDescent="0.25">
      <c r="A7558" s="167" t="s">
        <v>11384</v>
      </c>
      <c r="B7558" s="168">
        <v>3903</v>
      </c>
      <c r="C7558" s="167" t="s">
        <v>11385</v>
      </c>
      <c r="D7558" s="167" t="s">
        <v>11386</v>
      </c>
      <c r="E7558" s="180"/>
    </row>
    <row r="7559" spans="1:5" x14ac:dyDescent="0.25">
      <c r="A7559" s="167" t="s">
        <v>11384</v>
      </c>
      <c r="B7559" s="168">
        <v>3903</v>
      </c>
      <c r="C7559" s="167" t="s">
        <v>11387</v>
      </c>
      <c r="D7559" s="167" t="s">
        <v>11386</v>
      </c>
      <c r="E7559" s="180"/>
    </row>
    <row r="7560" spans="1:5" x14ac:dyDescent="0.25">
      <c r="A7560" s="167" t="s">
        <v>11384</v>
      </c>
      <c r="B7560" s="168">
        <v>3903</v>
      </c>
      <c r="C7560" s="167" t="s">
        <v>11386</v>
      </c>
      <c r="D7560" s="167"/>
      <c r="E7560" s="180"/>
    </row>
    <row r="7561" spans="1:5" x14ac:dyDescent="0.25">
      <c r="A7561" s="167" t="s">
        <v>11388</v>
      </c>
      <c r="B7561" s="168">
        <v>3904</v>
      </c>
      <c r="C7561" s="167" t="s">
        <v>11389</v>
      </c>
      <c r="D7561" s="167" t="s">
        <v>11390</v>
      </c>
      <c r="E7561" s="180"/>
    </row>
    <row r="7562" spans="1:5" x14ac:dyDescent="0.25">
      <c r="A7562" s="167" t="s">
        <v>11388</v>
      </c>
      <c r="B7562" s="168">
        <v>3904</v>
      </c>
      <c r="C7562" s="167" t="s">
        <v>11391</v>
      </c>
      <c r="D7562" s="167" t="s">
        <v>11390</v>
      </c>
      <c r="E7562" s="180"/>
    </row>
    <row r="7563" spans="1:5" x14ac:dyDescent="0.25">
      <c r="A7563" s="167" t="s">
        <v>11388</v>
      </c>
      <c r="B7563" s="168">
        <v>3904</v>
      </c>
      <c r="C7563" s="167" t="s">
        <v>11390</v>
      </c>
      <c r="D7563" s="167"/>
      <c r="E7563" s="180"/>
    </row>
    <row r="7564" spans="1:5" x14ac:dyDescent="0.25">
      <c r="A7564" s="167" t="s">
        <v>11392</v>
      </c>
      <c r="B7564" s="168">
        <v>3905</v>
      </c>
      <c r="C7564" s="167" t="s">
        <v>11393</v>
      </c>
      <c r="D7564" s="167" t="s">
        <v>11394</v>
      </c>
      <c r="E7564" s="180"/>
    </row>
    <row r="7565" spans="1:5" x14ac:dyDescent="0.25">
      <c r="A7565" s="167" t="s">
        <v>11392</v>
      </c>
      <c r="B7565" s="168">
        <v>3905</v>
      </c>
      <c r="C7565" s="167" t="s">
        <v>11394</v>
      </c>
      <c r="D7565" s="167"/>
      <c r="E7565" s="180"/>
    </row>
    <row r="7566" spans="1:5" x14ac:dyDescent="0.25">
      <c r="A7566" s="167"/>
      <c r="B7566" s="168">
        <v>3906</v>
      </c>
      <c r="C7566" s="173" t="s">
        <v>1635</v>
      </c>
      <c r="D7566" s="167"/>
      <c r="E7566" s="180"/>
    </row>
    <row r="7567" spans="1:5" x14ac:dyDescent="0.25">
      <c r="A7567" s="167"/>
      <c r="B7567" s="168">
        <v>3907</v>
      </c>
      <c r="C7567" s="183" t="s">
        <v>1636</v>
      </c>
      <c r="D7567" s="167"/>
      <c r="E7567" s="180"/>
    </row>
    <row r="7568" spans="1:5" x14ac:dyDescent="0.25">
      <c r="A7568" s="167"/>
      <c r="B7568" s="168">
        <v>3908</v>
      </c>
      <c r="C7568" s="184" t="s">
        <v>12886</v>
      </c>
      <c r="D7568" s="167"/>
      <c r="E7568" s="180"/>
    </row>
    <row r="7569" spans="1:5" x14ac:dyDescent="0.25">
      <c r="A7569" s="167"/>
      <c r="B7569" s="168">
        <v>3909</v>
      </c>
      <c r="C7569" s="183" t="s">
        <v>1637</v>
      </c>
      <c r="D7569" s="167"/>
      <c r="E7569" s="180"/>
    </row>
    <row r="7570" spans="1:5" x14ac:dyDescent="0.25">
      <c r="A7570" s="167"/>
      <c r="B7570" s="168">
        <v>3910</v>
      </c>
      <c r="C7570" s="183" t="s">
        <v>1638</v>
      </c>
      <c r="D7570" s="167"/>
      <c r="E7570" s="180"/>
    </row>
    <row r="7571" spans="1:5" x14ac:dyDescent="0.25">
      <c r="A7571" s="167"/>
      <c r="B7571" s="168">
        <v>3911</v>
      </c>
      <c r="C7571" s="173" t="s">
        <v>12887</v>
      </c>
      <c r="D7571" s="167"/>
      <c r="E7571" s="180"/>
    </row>
    <row r="7572" spans="1:5" x14ac:dyDescent="0.25">
      <c r="A7572" s="167"/>
      <c r="B7572" s="168">
        <v>3912</v>
      </c>
      <c r="C7572" s="183" t="s">
        <v>1639</v>
      </c>
      <c r="D7572" s="167"/>
      <c r="E7572" s="180"/>
    </row>
    <row r="7573" spans="1:5" x14ac:dyDescent="0.25">
      <c r="A7573" s="167"/>
      <c r="B7573" s="168">
        <v>3913</v>
      </c>
      <c r="C7573" s="183" t="s">
        <v>1640</v>
      </c>
      <c r="D7573" s="167"/>
      <c r="E7573" s="180"/>
    </row>
    <row r="7574" spans="1:5" x14ac:dyDescent="0.25">
      <c r="A7574" s="167"/>
      <c r="B7574" s="168">
        <v>3914</v>
      </c>
      <c r="C7574" s="183" t="s">
        <v>1641</v>
      </c>
      <c r="D7574" s="167"/>
      <c r="E7574" s="180"/>
    </row>
    <row r="7575" spans="1:5" x14ac:dyDescent="0.25">
      <c r="A7575" s="167"/>
      <c r="B7575" s="168">
        <v>3915</v>
      </c>
      <c r="C7575" s="173" t="s">
        <v>1642</v>
      </c>
      <c r="D7575" s="167"/>
      <c r="E7575" s="180"/>
    </row>
    <row r="7576" spans="1:5" x14ac:dyDescent="0.25">
      <c r="A7576" s="167"/>
      <c r="B7576" s="168">
        <v>3916</v>
      </c>
      <c r="C7576" s="173" t="s">
        <v>1643</v>
      </c>
      <c r="D7576" s="167"/>
      <c r="E7576" s="180"/>
    </row>
    <row r="7577" spans="1:5" x14ac:dyDescent="0.25">
      <c r="A7577" s="167"/>
      <c r="B7577" s="168">
        <v>3917</v>
      </c>
      <c r="C7577" s="173" t="s">
        <v>12888</v>
      </c>
      <c r="D7577" s="167"/>
      <c r="E7577" s="180"/>
    </row>
    <row r="7578" spans="1:5" x14ac:dyDescent="0.25">
      <c r="A7578" s="167"/>
      <c r="B7578" s="168">
        <v>3918</v>
      </c>
      <c r="C7578" s="173" t="s">
        <v>1644</v>
      </c>
      <c r="D7578" s="167"/>
      <c r="E7578" s="180"/>
    </row>
    <row r="7579" spans="1:5" x14ac:dyDescent="0.25">
      <c r="A7579" s="167"/>
      <c r="B7579" s="168">
        <v>3919</v>
      </c>
      <c r="C7579" s="173" t="s">
        <v>1645</v>
      </c>
      <c r="D7579" s="167"/>
      <c r="E7579" s="180"/>
    </row>
    <row r="7580" spans="1:5" x14ac:dyDescent="0.25">
      <c r="A7580" s="167"/>
      <c r="B7580" s="168">
        <v>3919</v>
      </c>
      <c r="C7580" s="173" t="s">
        <v>1645</v>
      </c>
      <c r="D7580" s="167"/>
      <c r="E7580" s="180"/>
    </row>
    <row r="7581" spans="1:5" x14ac:dyDescent="0.25">
      <c r="A7581" s="167"/>
      <c r="B7581" s="168">
        <v>3920</v>
      </c>
      <c r="C7581" s="173" t="s">
        <v>12889</v>
      </c>
      <c r="D7581" s="167"/>
      <c r="E7581" s="180"/>
    </row>
    <row r="7582" spans="1:5" x14ac:dyDescent="0.25">
      <c r="A7582" s="167"/>
      <c r="B7582" s="168">
        <v>3921</v>
      </c>
      <c r="C7582" s="184" t="s">
        <v>12890</v>
      </c>
      <c r="D7582" s="167"/>
      <c r="E7582" s="180"/>
    </row>
    <row r="7583" spans="1:5" x14ac:dyDescent="0.25">
      <c r="A7583" s="167"/>
      <c r="B7583" s="168">
        <v>3922</v>
      </c>
      <c r="C7583" s="183" t="s">
        <v>1646</v>
      </c>
      <c r="D7583" s="167"/>
      <c r="E7583" s="180"/>
    </row>
    <row r="7584" spans="1:5" x14ac:dyDescent="0.25">
      <c r="A7584" s="167"/>
      <c r="B7584" s="168">
        <v>3923</v>
      </c>
      <c r="C7584" s="183" t="s">
        <v>1647</v>
      </c>
      <c r="D7584" s="167"/>
      <c r="E7584" s="180"/>
    </row>
    <row r="7585" spans="1:5" x14ac:dyDescent="0.25">
      <c r="A7585" s="167"/>
      <c r="B7585" s="168">
        <v>3924</v>
      </c>
      <c r="C7585" s="183" t="s">
        <v>1648</v>
      </c>
      <c r="D7585" s="167"/>
      <c r="E7585" s="180"/>
    </row>
    <row r="7586" spans="1:5" x14ac:dyDescent="0.25">
      <c r="A7586" s="167"/>
      <c r="B7586" s="168">
        <v>3925</v>
      </c>
      <c r="C7586" s="183" t="s">
        <v>1649</v>
      </c>
      <c r="D7586" s="167"/>
      <c r="E7586" s="180"/>
    </row>
    <row r="7587" spans="1:5" x14ac:dyDescent="0.25">
      <c r="A7587" s="167"/>
      <c r="B7587" s="168">
        <v>3926</v>
      </c>
      <c r="C7587" s="184" t="s">
        <v>12891</v>
      </c>
      <c r="D7587" s="167"/>
      <c r="E7587" s="180"/>
    </row>
    <row r="7588" spans="1:5" x14ac:dyDescent="0.25">
      <c r="A7588" s="167"/>
      <c r="B7588" s="168">
        <v>3927</v>
      </c>
      <c r="C7588" s="184" t="s">
        <v>12892</v>
      </c>
      <c r="D7588" s="167"/>
      <c r="E7588" s="180"/>
    </row>
    <row r="7589" spans="1:5" x14ac:dyDescent="0.25">
      <c r="A7589" s="167"/>
      <c r="B7589" s="168">
        <v>3928</v>
      </c>
      <c r="C7589" s="173" t="s">
        <v>12893</v>
      </c>
      <c r="D7589" s="167"/>
      <c r="E7589" s="180"/>
    </row>
    <row r="7590" spans="1:5" x14ac:dyDescent="0.25">
      <c r="A7590" s="167"/>
      <c r="B7590" s="168">
        <v>3929</v>
      </c>
      <c r="C7590" s="173" t="s">
        <v>12894</v>
      </c>
      <c r="D7590" s="167"/>
      <c r="E7590" s="180"/>
    </row>
    <row r="7591" spans="1:5" x14ac:dyDescent="0.25">
      <c r="A7591" s="167"/>
      <c r="B7591" s="168">
        <v>3930</v>
      </c>
      <c r="C7591" s="184" t="s">
        <v>12895</v>
      </c>
      <c r="D7591" s="167"/>
      <c r="E7591" s="180"/>
    </row>
    <row r="7592" spans="1:5" x14ac:dyDescent="0.25">
      <c r="A7592" s="167"/>
      <c r="B7592" s="168">
        <v>3931</v>
      </c>
      <c r="C7592" s="184" t="s">
        <v>12896</v>
      </c>
      <c r="D7592" s="167"/>
      <c r="E7592" s="180"/>
    </row>
    <row r="7593" spans="1:5" x14ac:dyDescent="0.25">
      <c r="A7593" s="167"/>
      <c r="B7593" s="168">
        <v>3932</v>
      </c>
      <c r="C7593" s="184" t="s">
        <v>12897</v>
      </c>
      <c r="D7593" s="167"/>
      <c r="E7593" s="180"/>
    </row>
    <row r="7594" spans="1:5" x14ac:dyDescent="0.25">
      <c r="A7594" s="167"/>
      <c r="B7594" s="168">
        <v>3933</v>
      </c>
      <c r="C7594" s="184" t="s">
        <v>12898</v>
      </c>
      <c r="D7594" s="167"/>
      <c r="E7594" s="180"/>
    </row>
    <row r="7595" spans="1:5" x14ac:dyDescent="0.25">
      <c r="A7595" s="167"/>
      <c r="B7595" s="168">
        <v>3934</v>
      </c>
      <c r="C7595" s="184" t="s">
        <v>12899</v>
      </c>
      <c r="D7595" s="167"/>
      <c r="E7595" s="180"/>
    </row>
    <row r="7596" spans="1:5" x14ac:dyDescent="0.25">
      <c r="A7596" s="167"/>
      <c r="B7596" s="168">
        <v>3935</v>
      </c>
      <c r="C7596" s="184" t="s">
        <v>12900</v>
      </c>
      <c r="D7596" s="167"/>
      <c r="E7596" s="180"/>
    </row>
    <row r="7597" spans="1:5" x14ac:dyDescent="0.25">
      <c r="A7597" s="167"/>
      <c r="B7597" s="168">
        <v>3936</v>
      </c>
      <c r="C7597" s="184" t="s">
        <v>12901</v>
      </c>
      <c r="D7597" s="167"/>
      <c r="E7597" s="180"/>
    </row>
    <row r="7598" spans="1:5" x14ac:dyDescent="0.25">
      <c r="A7598" s="167"/>
      <c r="B7598" s="168">
        <v>3937</v>
      </c>
      <c r="C7598" s="173" t="s">
        <v>12902</v>
      </c>
      <c r="D7598" s="167"/>
      <c r="E7598" s="180"/>
    </row>
    <row r="7599" spans="1:5" x14ac:dyDescent="0.25">
      <c r="A7599" s="167"/>
      <c r="B7599" s="168">
        <v>3938</v>
      </c>
      <c r="C7599" s="173" t="s">
        <v>1650</v>
      </c>
      <c r="D7599" s="167"/>
      <c r="E7599" s="180"/>
    </row>
    <row r="7600" spans="1:5" x14ac:dyDescent="0.25">
      <c r="A7600" s="167"/>
      <c r="B7600" s="168">
        <v>3939</v>
      </c>
      <c r="C7600" s="183" t="s">
        <v>1651</v>
      </c>
      <c r="D7600" s="167"/>
      <c r="E7600" s="180"/>
    </row>
    <row r="7601" spans="1:5" x14ac:dyDescent="0.25">
      <c r="A7601" s="167"/>
      <c r="B7601" s="168">
        <v>3940</v>
      </c>
      <c r="C7601" s="183" t="s">
        <v>1652</v>
      </c>
      <c r="D7601" s="167"/>
      <c r="E7601" s="180"/>
    </row>
    <row r="7602" spans="1:5" x14ac:dyDescent="0.25">
      <c r="A7602" s="167"/>
      <c r="B7602" s="168">
        <v>3941</v>
      </c>
      <c r="C7602" s="183" t="s">
        <v>1653</v>
      </c>
      <c r="D7602" s="167"/>
      <c r="E7602" s="180"/>
    </row>
    <row r="7603" spans="1:5" x14ac:dyDescent="0.25">
      <c r="A7603" s="167"/>
      <c r="B7603" s="168">
        <v>3942</v>
      </c>
      <c r="C7603" s="183" t="s">
        <v>1654</v>
      </c>
      <c r="D7603" s="167"/>
      <c r="E7603" s="180"/>
    </row>
    <row r="7604" spans="1:5" x14ac:dyDescent="0.25">
      <c r="A7604" s="167"/>
      <c r="B7604" s="168">
        <v>3943</v>
      </c>
      <c r="C7604" s="183" t="s">
        <v>1655</v>
      </c>
      <c r="D7604" s="167"/>
      <c r="E7604" s="180"/>
    </row>
    <row r="7605" spans="1:5" x14ac:dyDescent="0.25">
      <c r="A7605" s="167"/>
      <c r="B7605" s="168">
        <v>3944</v>
      </c>
      <c r="C7605" s="183" t="s">
        <v>1656</v>
      </c>
      <c r="D7605" s="167"/>
      <c r="E7605" s="180"/>
    </row>
    <row r="7606" spans="1:5" x14ac:dyDescent="0.25">
      <c r="A7606" s="167"/>
      <c r="B7606" s="168">
        <v>3945</v>
      </c>
      <c r="C7606" s="183" t="s">
        <v>1657</v>
      </c>
      <c r="D7606" s="167"/>
      <c r="E7606" s="180"/>
    </row>
    <row r="7607" spans="1:5" x14ac:dyDescent="0.25">
      <c r="A7607" s="167"/>
      <c r="B7607" s="168">
        <v>3946</v>
      </c>
      <c r="C7607" s="183" t="s">
        <v>1658</v>
      </c>
      <c r="D7607" s="167"/>
      <c r="E7607" s="180"/>
    </row>
    <row r="7608" spans="1:5" x14ac:dyDescent="0.25">
      <c r="A7608" s="167"/>
      <c r="B7608" s="168">
        <v>3947</v>
      </c>
      <c r="C7608" s="183" t="s">
        <v>1659</v>
      </c>
      <c r="D7608" s="167"/>
      <c r="E7608" s="180"/>
    </row>
    <row r="7609" spans="1:5" x14ac:dyDescent="0.25">
      <c r="A7609" s="167"/>
      <c r="B7609" s="168">
        <v>3948</v>
      </c>
      <c r="C7609" s="183" t="s">
        <v>1660</v>
      </c>
      <c r="D7609" s="167"/>
      <c r="E7609" s="180"/>
    </row>
    <row r="7610" spans="1:5" x14ac:dyDescent="0.25">
      <c r="A7610" s="167"/>
      <c r="B7610" s="168">
        <v>3949</v>
      </c>
      <c r="C7610" s="183" t="s">
        <v>1661</v>
      </c>
      <c r="D7610" s="167"/>
      <c r="E7610" s="180"/>
    </row>
    <row r="7611" spans="1:5" x14ac:dyDescent="0.25">
      <c r="A7611" s="167"/>
      <c r="B7611" s="168">
        <v>3950</v>
      </c>
      <c r="C7611" s="183" t="s">
        <v>1662</v>
      </c>
      <c r="D7611" s="167"/>
      <c r="E7611" s="180"/>
    </row>
    <row r="7612" spans="1:5" x14ac:dyDescent="0.25">
      <c r="A7612" s="167"/>
      <c r="B7612" s="168">
        <v>3951</v>
      </c>
      <c r="C7612" s="183" t="s">
        <v>1663</v>
      </c>
      <c r="D7612" s="167"/>
      <c r="E7612" s="180"/>
    </row>
    <row r="7613" spans="1:5" x14ac:dyDescent="0.25">
      <c r="A7613" s="167"/>
      <c r="B7613" s="168">
        <v>3952</v>
      </c>
      <c r="C7613" s="183" t="s">
        <v>12903</v>
      </c>
      <c r="D7613" s="167"/>
      <c r="E7613" s="180"/>
    </row>
    <row r="7614" spans="1:5" x14ac:dyDescent="0.25">
      <c r="A7614" s="167"/>
      <c r="B7614" s="168">
        <v>3953</v>
      </c>
      <c r="C7614" s="183" t="s">
        <v>12904</v>
      </c>
      <c r="D7614" s="167"/>
      <c r="E7614" s="180"/>
    </row>
    <row r="7615" spans="1:5" x14ac:dyDescent="0.25">
      <c r="A7615" s="167"/>
      <c r="B7615" s="168">
        <v>3954</v>
      </c>
      <c r="C7615" s="183" t="s">
        <v>1664</v>
      </c>
      <c r="D7615" s="167"/>
      <c r="E7615" s="180"/>
    </row>
    <row r="7616" spans="1:5" x14ac:dyDescent="0.25">
      <c r="A7616" s="167"/>
      <c r="B7616" s="168">
        <v>3955</v>
      </c>
      <c r="C7616" s="183" t="s">
        <v>1665</v>
      </c>
      <c r="D7616" s="167"/>
      <c r="E7616" s="180"/>
    </row>
    <row r="7617" spans="1:5" x14ac:dyDescent="0.25">
      <c r="A7617" s="167"/>
      <c r="B7617" s="168">
        <v>3956</v>
      </c>
      <c r="C7617" s="183" t="s">
        <v>12905</v>
      </c>
      <c r="D7617" s="167"/>
      <c r="E7617" s="180"/>
    </row>
    <row r="7618" spans="1:5" x14ac:dyDescent="0.25">
      <c r="A7618" s="167"/>
      <c r="B7618" s="185">
        <v>3957</v>
      </c>
      <c r="C7618" s="183" t="s">
        <v>1666</v>
      </c>
      <c r="D7618" s="167"/>
      <c r="E7618" s="180"/>
    </row>
    <row r="7619" spans="1:5" x14ac:dyDescent="0.25">
      <c r="A7619" s="167"/>
      <c r="B7619" s="168">
        <v>3958</v>
      </c>
      <c r="C7619" s="173" t="s">
        <v>1667</v>
      </c>
      <c r="D7619" s="167"/>
      <c r="E7619" s="180"/>
    </row>
    <row r="7620" spans="1:5" x14ac:dyDescent="0.25">
      <c r="A7620" s="167"/>
      <c r="B7620" s="168">
        <v>3959</v>
      </c>
      <c r="C7620" s="173" t="s">
        <v>1668</v>
      </c>
      <c r="D7620" s="167"/>
      <c r="E7620" s="180"/>
    </row>
    <row r="7621" spans="1:5" x14ac:dyDescent="0.25">
      <c r="A7621" s="167"/>
      <c r="B7621" s="168">
        <v>3960</v>
      </c>
      <c r="C7621" s="173" t="s">
        <v>1669</v>
      </c>
      <c r="D7621" s="167"/>
      <c r="E7621" s="180"/>
    </row>
    <row r="7622" spans="1:5" x14ac:dyDescent="0.25">
      <c r="A7622" s="167"/>
      <c r="B7622" s="168">
        <v>3961</v>
      </c>
      <c r="C7622" s="173" t="s">
        <v>1670</v>
      </c>
      <c r="D7622" s="167"/>
      <c r="E7622" s="180"/>
    </row>
    <row r="7623" spans="1:5" x14ac:dyDescent="0.25">
      <c r="A7623" s="167"/>
      <c r="B7623" s="168">
        <v>3962</v>
      </c>
      <c r="C7623" s="183" t="s">
        <v>1671</v>
      </c>
      <c r="D7623" s="167"/>
      <c r="E7623" s="180"/>
    </row>
    <row r="7624" spans="1:5" x14ac:dyDescent="0.25">
      <c r="A7624" s="167"/>
      <c r="B7624" s="168">
        <v>3963</v>
      </c>
      <c r="C7624" s="183" t="s">
        <v>1672</v>
      </c>
      <c r="D7624" s="167"/>
      <c r="E7624" s="180"/>
    </row>
    <row r="7625" spans="1:5" x14ac:dyDescent="0.25">
      <c r="A7625" s="167"/>
      <c r="B7625" s="168">
        <v>3964</v>
      </c>
      <c r="C7625" s="173" t="s">
        <v>1673</v>
      </c>
      <c r="D7625" s="167"/>
      <c r="E7625" s="180"/>
    </row>
    <row r="7626" spans="1:5" x14ac:dyDescent="0.25">
      <c r="A7626" s="167"/>
      <c r="B7626" s="168">
        <v>3965</v>
      </c>
      <c r="C7626" s="173" t="s">
        <v>1674</v>
      </c>
      <c r="D7626" s="167"/>
      <c r="E7626" s="180"/>
    </row>
    <row r="7627" spans="1:5" x14ac:dyDescent="0.25">
      <c r="A7627" s="167"/>
      <c r="B7627" s="168">
        <v>3966</v>
      </c>
      <c r="C7627" s="183" t="s">
        <v>1675</v>
      </c>
      <c r="D7627" s="167"/>
      <c r="E7627" s="180"/>
    </row>
    <row r="7628" spans="1:5" x14ac:dyDescent="0.25">
      <c r="A7628" s="167"/>
      <c r="B7628" s="168">
        <v>3967</v>
      </c>
      <c r="C7628" s="184" t="s">
        <v>12906</v>
      </c>
      <c r="D7628" s="167"/>
      <c r="E7628" s="180"/>
    </row>
    <row r="7629" spans="1:5" x14ac:dyDescent="0.25">
      <c r="A7629" s="167"/>
      <c r="B7629" s="168">
        <v>3968</v>
      </c>
      <c r="C7629" s="173" t="s">
        <v>1676</v>
      </c>
      <c r="D7629" s="167"/>
      <c r="E7629" s="180"/>
    </row>
    <row r="7630" spans="1:5" x14ac:dyDescent="0.25">
      <c r="A7630" s="167"/>
      <c r="B7630" s="168">
        <v>3969</v>
      </c>
      <c r="C7630" s="173" t="s">
        <v>12907</v>
      </c>
      <c r="D7630" s="167"/>
      <c r="E7630" s="180"/>
    </row>
    <row r="7631" spans="1:5" x14ac:dyDescent="0.25">
      <c r="A7631" s="167"/>
      <c r="B7631" s="168">
        <v>3970</v>
      </c>
      <c r="C7631" s="183" t="s">
        <v>1677</v>
      </c>
      <c r="D7631" s="167"/>
      <c r="E7631" s="180"/>
    </row>
    <row r="7632" spans="1:5" x14ac:dyDescent="0.25">
      <c r="A7632" s="167"/>
      <c r="B7632" s="168">
        <v>3971</v>
      </c>
      <c r="C7632" s="184" t="s">
        <v>12908</v>
      </c>
      <c r="D7632" s="167"/>
      <c r="E7632" s="180"/>
    </row>
    <row r="7633" spans="1:5" x14ac:dyDescent="0.25">
      <c r="A7633" s="167"/>
      <c r="B7633" s="168">
        <v>3972</v>
      </c>
      <c r="C7633" s="184" t="s">
        <v>12909</v>
      </c>
      <c r="D7633" s="167"/>
      <c r="E7633" s="180"/>
    </row>
    <row r="7634" spans="1:5" x14ac:dyDescent="0.25">
      <c r="A7634" s="167"/>
      <c r="B7634" s="168">
        <v>3973</v>
      </c>
      <c r="C7634" s="173" t="s">
        <v>12910</v>
      </c>
      <c r="D7634" s="167"/>
      <c r="E7634" s="180"/>
    </row>
    <row r="7635" spans="1:5" x14ac:dyDescent="0.25">
      <c r="A7635" s="167"/>
      <c r="B7635" s="168">
        <v>3974</v>
      </c>
      <c r="C7635" s="183" t="s">
        <v>1678</v>
      </c>
      <c r="D7635" s="167"/>
      <c r="E7635" s="180"/>
    </row>
    <row r="7636" spans="1:5" x14ac:dyDescent="0.25">
      <c r="A7636" s="167"/>
      <c r="B7636" s="168">
        <v>3975</v>
      </c>
      <c r="C7636" s="173" t="s">
        <v>12911</v>
      </c>
      <c r="D7636" s="167"/>
      <c r="E7636" s="180"/>
    </row>
    <row r="7637" spans="1:5" x14ac:dyDescent="0.25">
      <c r="A7637" s="167"/>
      <c r="B7637" s="168">
        <v>3976</v>
      </c>
      <c r="C7637" s="173" t="s">
        <v>1679</v>
      </c>
      <c r="D7637" s="167"/>
      <c r="E7637" s="180"/>
    </row>
    <row r="7638" spans="1:5" x14ac:dyDescent="0.25">
      <c r="A7638" s="167"/>
      <c r="B7638" s="168">
        <v>3977</v>
      </c>
      <c r="C7638" s="173" t="s">
        <v>1680</v>
      </c>
      <c r="D7638" s="167"/>
      <c r="E7638" s="180"/>
    </row>
    <row r="7639" spans="1:5" x14ac:dyDescent="0.25">
      <c r="A7639" s="167"/>
      <c r="B7639" s="168">
        <v>3978</v>
      </c>
      <c r="C7639" s="173" t="s">
        <v>1681</v>
      </c>
      <c r="D7639" s="167"/>
      <c r="E7639" s="180"/>
    </row>
    <row r="7640" spans="1:5" x14ac:dyDescent="0.25">
      <c r="A7640" s="167"/>
      <c r="B7640" s="168">
        <v>3979</v>
      </c>
      <c r="C7640" s="173" t="s">
        <v>1682</v>
      </c>
      <c r="D7640" s="167"/>
      <c r="E7640" s="180"/>
    </row>
    <row r="7641" spans="1:5" x14ac:dyDescent="0.25">
      <c r="A7641" s="167"/>
      <c r="B7641" s="168">
        <v>3980</v>
      </c>
      <c r="C7641" s="173" t="s">
        <v>1683</v>
      </c>
      <c r="D7641" s="167"/>
      <c r="E7641" s="180"/>
    </row>
    <row r="7642" spans="1:5" x14ac:dyDescent="0.25">
      <c r="A7642" s="167"/>
      <c r="B7642" s="168">
        <v>3981</v>
      </c>
      <c r="C7642" s="173" t="s">
        <v>1684</v>
      </c>
      <c r="D7642" s="167"/>
      <c r="E7642" s="180"/>
    </row>
    <row r="7643" spans="1:5" x14ac:dyDescent="0.25">
      <c r="A7643" s="167"/>
      <c r="B7643" s="168">
        <v>3982</v>
      </c>
      <c r="C7643" s="183" t="s">
        <v>1685</v>
      </c>
      <c r="D7643" s="167"/>
      <c r="E7643" s="180"/>
    </row>
    <row r="7644" spans="1:5" x14ac:dyDescent="0.25">
      <c r="A7644" s="167"/>
      <c r="B7644" s="168">
        <v>3983</v>
      </c>
      <c r="C7644" s="184" t="s">
        <v>12912</v>
      </c>
      <c r="D7644" s="167"/>
      <c r="E7644" s="180"/>
    </row>
    <row r="7645" spans="1:5" x14ac:dyDescent="0.25">
      <c r="A7645" s="167"/>
      <c r="B7645" s="168">
        <v>3984</v>
      </c>
      <c r="C7645" s="173" t="s">
        <v>1686</v>
      </c>
      <c r="D7645" s="167"/>
      <c r="E7645" s="180"/>
    </row>
    <row r="7646" spans="1:5" x14ac:dyDescent="0.25">
      <c r="A7646" s="167"/>
      <c r="B7646" s="168">
        <v>3985</v>
      </c>
      <c r="C7646" s="173" t="s">
        <v>1687</v>
      </c>
      <c r="D7646" s="167"/>
      <c r="E7646" s="180"/>
    </row>
    <row r="7647" spans="1:5" x14ac:dyDescent="0.25">
      <c r="A7647" s="167"/>
      <c r="B7647" s="168">
        <v>3986</v>
      </c>
      <c r="C7647" s="173" t="s">
        <v>1688</v>
      </c>
      <c r="D7647" s="167"/>
      <c r="E7647" s="180"/>
    </row>
    <row r="7648" spans="1:5" x14ac:dyDescent="0.25">
      <c r="A7648" s="167"/>
      <c r="B7648" s="168">
        <v>3988</v>
      </c>
      <c r="C7648" s="173" t="s">
        <v>1689</v>
      </c>
      <c r="D7648" s="167"/>
      <c r="E7648" s="180"/>
    </row>
    <row r="7649" spans="1:5" x14ac:dyDescent="0.25">
      <c r="A7649" s="167"/>
      <c r="B7649" s="168">
        <v>3989</v>
      </c>
      <c r="C7649" s="173" t="s">
        <v>1690</v>
      </c>
      <c r="D7649" s="167"/>
      <c r="E7649" s="180"/>
    </row>
    <row r="7650" spans="1:5" x14ac:dyDescent="0.25">
      <c r="A7650" s="167"/>
      <c r="B7650" s="168">
        <v>3990</v>
      </c>
      <c r="C7650" s="183" t="s">
        <v>1691</v>
      </c>
      <c r="D7650" s="167"/>
      <c r="E7650" s="180"/>
    </row>
    <row r="7651" spans="1:5" x14ac:dyDescent="0.25">
      <c r="A7651" s="167"/>
      <c r="B7651" s="168">
        <v>3991</v>
      </c>
      <c r="C7651" s="183" t="s">
        <v>1692</v>
      </c>
      <c r="D7651" s="167"/>
      <c r="E7651" s="180"/>
    </row>
    <row r="7652" spans="1:5" x14ac:dyDescent="0.25">
      <c r="A7652" s="167"/>
      <c r="B7652" s="185">
        <v>3992</v>
      </c>
      <c r="C7652" s="183" t="s">
        <v>1693</v>
      </c>
      <c r="D7652" s="167"/>
      <c r="E7652" s="180"/>
    </row>
    <row r="7653" spans="1:5" x14ac:dyDescent="0.25">
      <c r="A7653" s="167"/>
      <c r="B7653" s="185">
        <v>3993</v>
      </c>
      <c r="C7653" s="184" t="s">
        <v>12913</v>
      </c>
      <c r="D7653" s="167"/>
      <c r="E7653" s="180"/>
    </row>
    <row r="7654" spans="1:5" x14ac:dyDescent="0.25">
      <c r="A7654" s="167"/>
      <c r="B7654" s="185">
        <v>3994</v>
      </c>
      <c r="C7654" s="183" t="s">
        <v>1694</v>
      </c>
      <c r="D7654" s="167"/>
      <c r="E7654" s="180"/>
    </row>
    <row r="7655" spans="1:5" x14ac:dyDescent="0.25">
      <c r="A7655" s="167"/>
      <c r="B7655" s="185">
        <v>3995</v>
      </c>
      <c r="C7655" s="183" t="s">
        <v>1695</v>
      </c>
      <c r="D7655" s="167"/>
      <c r="E7655" s="180"/>
    </row>
    <row r="7656" spans="1:5" x14ac:dyDescent="0.25">
      <c r="A7656" s="167"/>
      <c r="B7656" s="185">
        <v>3996</v>
      </c>
      <c r="C7656" s="183" t="s">
        <v>1696</v>
      </c>
      <c r="D7656" s="167"/>
      <c r="E7656" s="180"/>
    </row>
    <row r="7657" spans="1:5" x14ac:dyDescent="0.25">
      <c r="A7657" s="167"/>
      <c r="B7657" s="185">
        <v>3997</v>
      </c>
      <c r="C7657" s="183" t="s">
        <v>1697</v>
      </c>
      <c r="D7657" s="167"/>
      <c r="E7657" s="180"/>
    </row>
    <row r="7658" spans="1:5" x14ac:dyDescent="0.25">
      <c r="A7658" s="167"/>
      <c r="B7658" s="168">
        <v>3998</v>
      </c>
      <c r="C7658" s="183" t="s">
        <v>1698</v>
      </c>
      <c r="D7658" s="167"/>
      <c r="E7658" s="180"/>
    </row>
    <row r="7659" spans="1:5" x14ac:dyDescent="0.25">
      <c r="A7659" s="167"/>
      <c r="B7659" s="168">
        <v>3999</v>
      </c>
      <c r="C7659" s="183" t="s">
        <v>1699</v>
      </c>
      <c r="D7659" s="167"/>
      <c r="E7659" s="180"/>
    </row>
    <row r="7660" spans="1:5" x14ac:dyDescent="0.25">
      <c r="A7660" s="167"/>
      <c r="B7660" s="168">
        <v>4000</v>
      </c>
      <c r="C7660" s="183" t="s">
        <v>1700</v>
      </c>
      <c r="D7660" s="167"/>
      <c r="E7660" s="180"/>
    </row>
    <row r="7661" spans="1:5" x14ac:dyDescent="0.25">
      <c r="A7661" s="167"/>
      <c r="B7661" s="168">
        <v>4001</v>
      </c>
      <c r="C7661" s="183" t="s">
        <v>1701</v>
      </c>
      <c r="D7661" s="167"/>
      <c r="E7661" s="180"/>
    </row>
    <row r="7662" spans="1:5" x14ac:dyDescent="0.25">
      <c r="A7662" s="167"/>
      <c r="B7662" s="168">
        <v>4002</v>
      </c>
      <c r="C7662" s="183" t="s">
        <v>1702</v>
      </c>
      <c r="D7662" s="167"/>
      <c r="E7662" s="180"/>
    </row>
    <row r="7663" spans="1:5" x14ac:dyDescent="0.25">
      <c r="A7663" s="167"/>
      <c r="B7663" s="168">
        <v>4003</v>
      </c>
      <c r="C7663" s="183" t="s">
        <v>1703</v>
      </c>
      <c r="D7663" s="167"/>
      <c r="E7663" s="180"/>
    </row>
    <row r="7664" spans="1:5" x14ac:dyDescent="0.25">
      <c r="A7664" s="167"/>
      <c r="B7664" s="168">
        <v>4004</v>
      </c>
      <c r="C7664" s="183" t="s">
        <v>1704</v>
      </c>
      <c r="D7664" s="167"/>
      <c r="E7664" s="180"/>
    </row>
    <row r="7665" spans="1:5" x14ac:dyDescent="0.25">
      <c r="A7665" s="167"/>
      <c r="B7665" s="168">
        <v>4005</v>
      </c>
      <c r="C7665" s="183" t="s">
        <v>1705</v>
      </c>
      <c r="D7665" s="167"/>
      <c r="E7665" s="180"/>
    </row>
    <row r="7666" spans="1:5" x14ac:dyDescent="0.25">
      <c r="A7666" s="167"/>
      <c r="B7666" s="168">
        <v>4006</v>
      </c>
      <c r="C7666" s="183" t="s">
        <v>12885</v>
      </c>
      <c r="D7666" s="167"/>
      <c r="E7666" s="180"/>
    </row>
    <row r="7667" spans="1:5" x14ac:dyDescent="0.25">
      <c r="A7667" s="167"/>
      <c r="B7667" s="168">
        <v>4007</v>
      </c>
      <c r="C7667" s="183" t="s">
        <v>1706</v>
      </c>
      <c r="D7667" s="167"/>
      <c r="E7667" s="180"/>
    </row>
    <row r="7668" spans="1:5" x14ac:dyDescent="0.25">
      <c r="A7668" s="167"/>
      <c r="B7668" s="168">
        <v>4008</v>
      </c>
      <c r="C7668" s="183" t="s">
        <v>12914</v>
      </c>
      <c r="D7668" s="167"/>
      <c r="E7668" s="180"/>
    </row>
    <row r="7669" spans="1:5" x14ac:dyDescent="0.25">
      <c r="A7669" s="167"/>
      <c r="B7669" s="185">
        <v>4009</v>
      </c>
      <c r="C7669" s="183" t="s">
        <v>1707</v>
      </c>
      <c r="D7669" s="167"/>
      <c r="E7669" s="180"/>
    </row>
    <row r="7670" spans="1:5" x14ac:dyDescent="0.25">
      <c r="A7670" s="167"/>
      <c r="B7670" s="168">
        <v>4010</v>
      </c>
      <c r="C7670" s="173" t="s">
        <v>1708</v>
      </c>
      <c r="D7670" s="167"/>
      <c r="E7670" s="180"/>
    </row>
    <row r="7671" spans="1:5" x14ac:dyDescent="0.25">
      <c r="A7671" s="167"/>
      <c r="B7671" s="168">
        <v>4011</v>
      </c>
      <c r="C7671" s="173" t="s">
        <v>1709</v>
      </c>
      <c r="D7671" s="167"/>
      <c r="E7671" s="180"/>
    </row>
    <row r="7672" spans="1:5" x14ac:dyDescent="0.25">
      <c r="A7672" s="167"/>
      <c r="B7672" s="168">
        <v>4012</v>
      </c>
      <c r="C7672" s="173" t="s">
        <v>1710</v>
      </c>
      <c r="D7672" s="167"/>
      <c r="E7672" s="180"/>
    </row>
    <row r="7673" spans="1:5" x14ac:dyDescent="0.25">
      <c r="A7673" s="167"/>
      <c r="B7673" s="168">
        <v>4013</v>
      </c>
      <c r="C7673" s="173" t="s">
        <v>1711</v>
      </c>
      <c r="D7673" s="167"/>
      <c r="E7673" s="180"/>
    </row>
    <row r="7674" spans="1:5" x14ac:dyDescent="0.25">
      <c r="A7674" s="167"/>
      <c r="B7674" s="168">
        <v>4014</v>
      </c>
      <c r="C7674" s="173" t="s">
        <v>1712</v>
      </c>
      <c r="D7674" s="167"/>
      <c r="E7674" s="180"/>
    </row>
    <row r="7675" spans="1:5" x14ac:dyDescent="0.25">
      <c r="A7675" s="167"/>
      <c r="B7675" s="168">
        <v>4015</v>
      </c>
      <c r="C7675" s="173" t="s">
        <v>1713</v>
      </c>
      <c r="D7675" s="167"/>
      <c r="E7675" s="180"/>
    </row>
    <row r="7676" spans="1:5" x14ac:dyDescent="0.25">
      <c r="A7676" s="167"/>
      <c r="B7676" s="168">
        <v>4016</v>
      </c>
      <c r="C7676" s="173" t="s">
        <v>1714</v>
      </c>
      <c r="D7676" s="167"/>
      <c r="E7676" s="180"/>
    </row>
    <row r="7677" spans="1:5" x14ac:dyDescent="0.25">
      <c r="A7677" s="167"/>
      <c r="B7677" s="168">
        <v>4017</v>
      </c>
      <c r="C7677" s="183" t="s">
        <v>1715</v>
      </c>
      <c r="D7677" s="167"/>
      <c r="E7677" s="180"/>
    </row>
    <row r="7678" spans="1:5" x14ac:dyDescent="0.25">
      <c r="A7678" s="167"/>
      <c r="B7678" s="168">
        <v>4018</v>
      </c>
      <c r="C7678" s="183" t="s">
        <v>1716</v>
      </c>
      <c r="D7678" s="167"/>
      <c r="E7678" s="180"/>
    </row>
    <row r="7679" spans="1:5" x14ac:dyDescent="0.25">
      <c r="A7679" s="167"/>
      <c r="B7679" s="168">
        <v>4019</v>
      </c>
      <c r="C7679" s="183" t="s">
        <v>1717</v>
      </c>
      <c r="D7679" s="167"/>
      <c r="E7679" s="180"/>
    </row>
    <row r="7680" spans="1:5" x14ac:dyDescent="0.25">
      <c r="A7680" s="167"/>
      <c r="B7680" s="168">
        <v>4020</v>
      </c>
      <c r="C7680" s="183" t="s">
        <v>1718</v>
      </c>
      <c r="D7680" s="167"/>
      <c r="E7680" s="180"/>
    </row>
    <row r="7681" spans="1:5" x14ac:dyDescent="0.25">
      <c r="A7681" s="167"/>
      <c r="B7681" s="168">
        <v>4021</v>
      </c>
      <c r="C7681" s="183" t="s">
        <v>1719</v>
      </c>
      <c r="D7681" s="167"/>
      <c r="E7681" s="180"/>
    </row>
    <row r="7682" spans="1:5" x14ac:dyDescent="0.25">
      <c r="A7682" s="167"/>
      <c r="B7682" s="168">
        <v>4022</v>
      </c>
      <c r="C7682" s="183" t="s">
        <v>1720</v>
      </c>
      <c r="D7682" s="167"/>
      <c r="E7682" s="180"/>
    </row>
    <row r="7683" spans="1:5" x14ac:dyDescent="0.25">
      <c r="A7683" s="167"/>
      <c r="B7683" s="168">
        <v>4023</v>
      </c>
      <c r="C7683" s="183" t="s">
        <v>1721</v>
      </c>
      <c r="D7683" s="167"/>
      <c r="E7683" s="180"/>
    </row>
    <row r="7684" spans="1:5" x14ac:dyDescent="0.25">
      <c r="A7684" s="167"/>
      <c r="B7684" s="168">
        <v>4024</v>
      </c>
      <c r="C7684" s="173" t="s">
        <v>1722</v>
      </c>
      <c r="D7684" s="167"/>
      <c r="E7684" s="180"/>
    </row>
    <row r="7685" spans="1:5" x14ac:dyDescent="0.25">
      <c r="A7685" s="167"/>
      <c r="B7685" s="168">
        <v>4025</v>
      </c>
      <c r="C7685" s="183" t="s">
        <v>1723</v>
      </c>
      <c r="D7685" s="167"/>
      <c r="E7685" s="180"/>
    </row>
    <row r="7686" spans="1:5" x14ac:dyDescent="0.25">
      <c r="A7686" s="167"/>
      <c r="B7686" s="168">
        <v>4026</v>
      </c>
      <c r="C7686" s="173" t="s">
        <v>1724</v>
      </c>
      <c r="D7686" s="167"/>
      <c r="E7686" s="180"/>
    </row>
    <row r="7687" spans="1:5" x14ac:dyDescent="0.25">
      <c r="A7687" s="167"/>
      <c r="B7687" s="168">
        <v>4027</v>
      </c>
      <c r="C7687" s="183" t="s">
        <v>1725</v>
      </c>
      <c r="D7687" s="167"/>
      <c r="E7687" s="180"/>
    </row>
    <row r="7688" spans="1:5" x14ac:dyDescent="0.25">
      <c r="A7688" s="167"/>
      <c r="B7688" s="168">
        <v>4028</v>
      </c>
      <c r="C7688" s="184" t="s">
        <v>12915</v>
      </c>
      <c r="D7688" s="167"/>
      <c r="E7688" s="180"/>
    </row>
    <row r="7689" spans="1:5" x14ac:dyDescent="0.25">
      <c r="A7689" s="167"/>
      <c r="B7689" s="168">
        <v>4029</v>
      </c>
      <c r="C7689" s="173" t="s">
        <v>1726</v>
      </c>
      <c r="D7689" s="167"/>
      <c r="E7689" s="180"/>
    </row>
    <row r="7690" spans="1:5" x14ac:dyDescent="0.25">
      <c r="A7690" s="167"/>
      <c r="B7690" s="168">
        <v>4030</v>
      </c>
      <c r="C7690" s="173" t="s">
        <v>12916</v>
      </c>
      <c r="D7690" s="167"/>
      <c r="E7690" s="180"/>
    </row>
    <row r="7691" spans="1:5" x14ac:dyDescent="0.25">
      <c r="A7691" s="167"/>
      <c r="B7691" s="168">
        <v>4031</v>
      </c>
      <c r="C7691" s="173" t="s">
        <v>1727</v>
      </c>
      <c r="D7691" s="167"/>
      <c r="E7691" s="180"/>
    </row>
    <row r="7692" spans="1:5" x14ac:dyDescent="0.25">
      <c r="A7692" s="167"/>
      <c r="B7692" s="168">
        <v>4032</v>
      </c>
      <c r="C7692" s="173" t="s">
        <v>1728</v>
      </c>
      <c r="D7692" s="167"/>
      <c r="E7692" s="180"/>
    </row>
    <row r="7693" spans="1:5" x14ac:dyDescent="0.25">
      <c r="A7693" s="167"/>
      <c r="B7693" s="168">
        <v>4033</v>
      </c>
      <c r="C7693" s="173" t="s">
        <v>1729</v>
      </c>
      <c r="D7693" s="167"/>
      <c r="E7693" s="180"/>
    </row>
    <row r="7694" spans="1:5" x14ac:dyDescent="0.25">
      <c r="A7694" s="167"/>
      <c r="B7694" s="168">
        <v>4034</v>
      </c>
      <c r="C7694" s="173" t="s">
        <v>1730</v>
      </c>
      <c r="D7694" s="167"/>
      <c r="E7694" s="180"/>
    </row>
    <row r="7695" spans="1:5" x14ac:dyDescent="0.25">
      <c r="A7695" s="167"/>
      <c r="B7695" s="168">
        <v>4035</v>
      </c>
      <c r="C7695" s="183" t="s">
        <v>1731</v>
      </c>
      <c r="D7695" s="167"/>
      <c r="E7695" s="180"/>
    </row>
    <row r="7696" spans="1:5" x14ac:dyDescent="0.25">
      <c r="A7696" s="167"/>
      <c r="B7696" s="168">
        <v>4036</v>
      </c>
      <c r="C7696" s="173" t="s">
        <v>1732</v>
      </c>
      <c r="D7696" s="167"/>
      <c r="E7696" s="180"/>
    </row>
    <row r="7697" spans="1:5" x14ac:dyDescent="0.25">
      <c r="A7697" s="167"/>
      <c r="B7697" s="168">
        <v>4037</v>
      </c>
      <c r="C7697" s="173" t="s">
        <v>12917</v>
      </c>
      <c r="D7697" s="167"/>
      <c r="E7697" s="180"/>
    </row>
    <row r="7698" spans="1:5" x14ac:dyDescent="0.25">
      <c r="A7698" s="167"/>
      <c r="B7698" s="168">
        <v>4038</v>
      </c>
      <c r="C7698" s="183" t="s">
        <v>1733</v>
      </c>
      <c r="D7698" s="167"/>
      <c r="E7698" s="180"/>
    </row>
    <row r="7699" spans="1:5" x14ac:dyDescent="0.25">
      <c r="A7699" s="167"/>
      <c r="B7699" s="168">
        <v>4039</v>
      </c>
      <c r="C7699" s="184" t="s">
        <v>12918</v>
      </c>
      <c r="D7699" s="167"/>
      <c r="E7699" s="180"/>
    </row>
    <row r="7700" spans="1:5" x14ac:dyDescent="0.25">
      <c r="A7700" s="167"/>
      <c r="B7700" s="168">
        <v>4040</v>
      </c>
      <c r="C7700" s="173" t="s">
        <v>1734</v>
      </c>
      <c r="D7700" s="167"/>
      <c r="E7700" s="180"/>
    </row>
    <row r="7701" spans="1:5" x14ac:dyDescent="0.25">
      <c r="A7701" s="167"/>
      <c r="B7701" s="168">
        <v>4041</v>
      </c>
      <c r="C7701" s="173" t="s">
        <v>1735</v>
      </c>
      <c r="D7701" s="167"/>
      <c r="E7701" s="180"/>
    </row>
    <row r="7702" spans="1:5" x14ac:dyDescent="0.25">
      <c r="A7702" s="167"/>
      <c r="B7702" s="168">
        <v>4042</v>
      </c>
      <c r="C7702" s="173" t="s">
        <v>1736</v>
      </c>
      <c r="D7702" s="167"/>
      <c r="E7702" s="180"/>
    </row>
    <row r="7703" spans="1:5" x14ac:dyDescent="0.25">
      <c r="A7703" s="167"/>
      <c r="B7703" s="168">
        <v>4043</v>
      </c>
      <c r="C7703" s="184" t="s">
        <v>12919</v>
      </c>
      <c r="D7703" s="167"/>
      <c r="E7703" s="180"/>
    </row>
    <row r="7704" spans="1:5" x14ac:dyDescent="0.25">
      <c r="A7704" s="167"/>
      <c r="B7704" s="168">
        <v>4044</v>
      </c>
      <c r="C7704" s="173" t="s">
        <v>1737</v>
      </c>
      <c r="D7704" s="167"/>
      <c r="E7704" s="180"/>
    </row>
    <row r="7705" spans="1:5" x14ac:dyDescent="0.25">
      <c r="A7705" s="167"/>
      <c r="B7705" s="168">
        <v>4045</v>
      </c>
      <c r="C7705" s="173" t="s">
        <v>1738</v>
      </c>
      <c r="D7705" s="167"/>
      <c r="E7705" s="180"/>
    </row>
    <row r="7706" spans="1:5" x14ac:dyDescent="0.25">
      <c r="A7706" s="167"/>
      <c r="B7706" s="168">
        <v>4046</v>
      </c>
      <c r="C7706" s="184" t="s">
        <v>12920</v>
      </c>
      <c r="D7706" s="167"/>
      <c r="E7706" s="180"/>
    </row>
    <row r="7707" spans="1:5" x14ac:dyDescent="0.25">
      <c r="A7707" s="167"/>
      <c r="B7707" s="168">
        <v>4047</v>
      </c>
      <c r="C7707" s="184" t="s">
        <v>12921</v>
      </c>
      <c r="D7707" s="167"/>
      <c r="E7707" s="180"/>
    </row>
    <row r="7708" spans="1:5" x14ac:dyDescent="0.25">
      <c r="A7708" s="167"/>
      <c r="B7708" s="168">
        <v>4048</v>
      </c>
      <c r="C7708" s="183" t="s">
        <v>1739</v>
      </c>
      <c r="D7708" s="167"/>
      <c r="E7708" s="180"/>
    </row>
    <row r="7709" spans="1:5" x14ac:dyDescent="0.25">
      <c r="A7709" s="167"/>
      <c r="B7709" s="168">
        <v>4049</v>
      </c>
      <c r="C7709" s="173" t="s">
        <v>1740</v>
      </c>
      <c r="D7709" s="167"/>
      <c r="E7709" s="180"/>
    </row>
    <row r="7710" spans="1:5" x14ac:dyDescent="0.25">
      <c r="A7710" s="167"/>
      <c r="B7710" s="168">
        <v>4050</v>
      </c>
      <c r="C7710" s="173" t="s">
        <v>1741</v>
      </c>
      <c r="D7710" s="167"/>
      <c r="E7710" s="180"/>
    </row>
    <row r="7711" spans="1:5" x14ac:dyDescent="0.25">
      <c r="A7711" s="167"/>
      <c r="B7711" s="168">
        <v>4051</v>
      </c>
      <c r="C7711" s="173" t="s">
        <v>1742</v>
      </c>
      <c r="D7711" s="167"/>
      <c r="E7711" s="180"/>
    </row>
    <row r="7712" spans="1:5" x14ac:dyDescent="0.25">
      <c r="A7712" s="167"/>
      <c r="B7712" s="168">
        <v>4052</v>
      </c>
      <c r="C7712" s="173" t="s">
        <v>1743</v>
      </c>
      <c r="D7712" s="167"/>
      <c r="E7712" s="180"/>
    </row>
    <row r="7713" spans="1:5" x14ac:dyDescent="0.25">
      <c r="A7713" s="167"/>
      <c r="B7713" s="185">
        <v>4053</v>
      </c>
      <c r="C7713" s="184" t="s">
        <v>12922</v>
      </c>
      <c r="D7713" s="167"/>
      <c r="E7713" s="180"/>
    </row>
    <row r="7714" spans="1:5" x14ac:dyDescent="0.25">
      <c r="A7714" s="167"/>
      <c r="B7714" s="185">
        <v>4054</v>
      </c>
      <c r="C7714" s="183" t="s">
        <v>1744</v>
      </c>
      <c r="D7714" s="167"/>
      <c r="E7714" s="180"/>
    </row>
    <row r="7715" spans="1:5" x14ac:dyDescent="0.25">
      <c r="A7715" s="167"/>
      <c r="B7715" s="168">
        <v>4055</v>
      </c>
      <c r="C7715" s="183" t="s">
        <v>1745</v>
      </c>
      <c r="D7715" s="167"/>
      <c r="E7715" s="180"/>
    </row>
    <row r="7716" spans="1:5" x14ac:dyDescent="0.25">
      <c r="A7716" s="167"/>
      <c r="B7716" s="168">
        <v>4056</v>
      </c>
      <c r="C7716" s="183" t="s">
        <v>1746</v>
      </c>
      <c r="D7716" s="167"/>
      <c r="E7716" s="180"/>
    </row>
    <row r="7717" spans="1:5" x14ac:dyDescent="0.25">
      <c r="A7717" s="167"/>
      <c r="B7717" s="168">
        <v>4057</v>
      </c>
      <c r="C7717" s="183" t="s">
        <v>1747</v>
      </c>
      <c r="D7717" s="167"/>
      <c r="E7717" s="180"/>
    </row>
    <row r="7718" spans="1:5" x14ac:dyDescent="0.25">
      <c r="A7718" s="167"/>
      <c r="B7718" s="168">
        <v>4058</v>
      </c>
      <c r="C7718" s="183" t="s">
        <v>1748</v>
      </c>
      <c r="D7718" s="167"/>
      <c r="E7718" s="180"/>
    </row>
    <row r="7719" spans="1:5" x14ac:dyDescent="0.25">
      <c r="A7719" s="167"/>
      <c r="B7719" s="168">
        <v>4059</v>
      </c>
      <c r="C7719" s="183" t="s">
        <v>1749</v>
      </c>
      <c r="D7719" s="167"/>
      <c r="E7719" s="180"/>
    </row>
    <row r="7720" spans="1:5" x14ac:dyDescent="0.25">
      <c r="A7720" s="167"/>
      <c r="B7720" s="185">
        <v>4060</v>
      </c>
      <c r="C7720" s="183" t="s">
        <v>1750</v>
      </c>
      <c r="D7720" s="167"/>
      <c r="E7720" s="180"/>
    </row>
    <row r="7721" spans="1:5" x14ac:dyDescent="0.25">
      <c r="A7721" s="167"/>
      <c r="B7721" s="168">
        <v>4061</v>
      </c>
      <c r="C7721" s="173" t="s">
        <v>1751</v>
      </c>
      <c r="D7721" s="167"/>
      <c r="E7721" s="180"/>
    </row>
    <row r="7722" spans="1:5" x14ac:dyDescent="0.25">
      <c r="A7722" s="167"/>
      <c r="B7722" s="168">
        <v>4062</v>
      </c>
      <c r="C7722" s="173" t="s">
        <v>12923</v>
      </c>
      <c r="D7722" s="167"/>
      <c r="E7722" s="180"/>
    </row>
    <row r="7723" spans="1:5" x14ac:dyDescent="0.25">
      <c r="A7723" s="167"/>
      <c r="B7723" s="168">
        <v>4063</v>
      </c>
      <c r="C7723" s="173" t="s">
        <v>1752</v>
      </c>
      <c r="D7723" s="167"/>
      <c r="E7723" s="180"/>
    </row>
    <row r="7724" spans="1:5" x14ac:dyDescent="0.25">
      <c r="A7724" s="167"/>
      <c r="B7724" s="168">
        <v>4064</v>
      </c>
      <c r="C7724" s="173" t="s">
        <v>1753</v>
      </c>
      <c r="D7724" s="167"/>
      <c r="E7724" s="180"/>
    </row>
    <row r="7725" spans="1:5" x14ac:dyDescent="0.25">
      <c r="A7725" s="167"/>
      <c r="B7725" s="168">
        <v>4065</v>
      </c>
      <c r="C7725" s="173" t="s">
        <v>1754</v>
      </c>
      <c r="D7725" s="167"/>
      <c r="E7725" s="180"/>
    </row>
    <row r="7726" spans="1:5" x14ac:dyDescent="0.25">
      <c r="A7726" s="167"/>
      <c r="B7726" s="168">
        <v>4066</v>
      </c>
      <c r="C7726" s="173" t="s">
        <v>12924</v>
      </c>
      <c r="D7726" s="167"/>
      <c r="E7726" s="180"/>
    </row>
    <row r="7727" spans="1:5" x14ac:dyDescent="0.25">
      <c r="A7727" s="167"/>
      <c r="B7727" s="168">
        <v>4067</v>
      </c>
      <c r="C7727" s="183" t="s">
        <v>1755</v>
      </c>
      <c r="D7727" s="167"/>
      <c r="E7727" s="180"/>
    </row>
    <row r="7728" spans="1:5" x14ac:dyDescent="0.25">
      <c r="A7728" s="167"/>
      <c r="B7728" s="168">
        <v>4068</v>
      </c>
      <c r="C7728" s="183" t="s">
        <v>1756</v>
      </c>
      <c r="D7728" s="167"/>
      <c r="E7728" s="180"/>
    </row>
    <row r="7729" spans="1:5" x14ac:dyDescent="0.25">
      <c r="A7729" s="167"/>
      <c r="B7729" s="168">
        <v>4069</v>
      </c>
      <c r="C7729" s="173" t="s">
        <v>12172</v>
      </c>
      <c r="D7729" s="167"/>
      <c r="E7729" s="180"/>
    </row>
    <row r="7730" spans="1:5" x14ac:dyDescent="0.25">
      <c r="A7730" s="167"/>
      <c r="B7730" s="168">
        <v>4070</v>
      </c>
      <c r="C7730" s="173" t="s">
        <v>12173</v>
      </c>
      <c r="D7730" s="167"/>
      <c r="E7730" s="180"/>
    </row>
    <row r="7731" spans="1:5" x14ac:dyDescent="0.25">
      <c r="A7731" s="167"/>
      <c r="B7731" s="168">
        <v>4071</v>
      </c>
      <c r="C7731" s="173" t="s">
        <v>12174</v>
      </c>
      <c r="D7731" s="167"/>
      <c r="E7731" s="180"/>
    </row>
    <row r="7732" spans="1:5" x14ac:dyDescent="0.25">
      <c r="A7732" s="167"/>
      <c r="B7732" s="168">
        <v>4072</v>
      </c>
      <c r="C7732" s="173" t="s">
        <v>12175</v>
      </c>
      <c r="D7732" s="167"/>
      <c r="E7732" s="180"/>
    </row>
    <row r="7733" spans="1:5" x14ac:dyDescent="0.25">
      <c r="A7733" s="167"/>
      <c r="B7733" s="168">
        <v>4073</v>
      </c>
      <c r="C7733" s="173" t="s">
        <v>12176</v>
      </c>
      <c r="D7733" s="167"/>
      <c r="E7733" s="180"/>
    </row>
    <row r="7734" spans="1:5" x14ac:dyDescent="0.25">
      <c r="A7734" s="167"/>
      <c r="B7734" s="168">
        <v>4074</v>
      </c>
      <c r="C7734" s="173" t="s">
        <v>12177</v>
      </c>
      <c r="D7734" s="167"/>
      <c r="E7734" s="180"/>
    </row>
    <row r="7735" spans="1:5" x14ac:dyDescent="0.25">
      <c r="A7735" s="167"/>
      <c r="B7735" s="168">
        <v>4075</v>
      </c>
      <c r="C7735" s="173" t="s">
        <v>12178</v>
      </c>
      <c r="D7735" s="167"/>
      <c r="E7735" s="180"/>
    </row>
    <row r="7736" spans="1:5" x14ac:dyDescent="0.25">
      <c r="A7736" s="167"/>
      <c r="B7736" s="168">
        <v>4076</v>
      </c>
      <c r="C7736" s="173" t="s">
        <v>12179</v>
      </c>
      <c r="D7736" s="167"/>
      <c r="E7736" s="180"/>
    </row>
    <row r="7737" spans="1:5" x14ac:dyDescent="0.25">
      <c r="A7737" s="167"/>
      <c r="B7737" s="168">
        <v>4077</v>
      </c>
      <c r="C7737" s="173" t="s">
        <v>12180</v>
      </c>
      <c r="D7737" s="167"/>
      <c r="E7737" s="180"/>
    </row>
    <row r="7738" spans="1:5" x14ac:dyDescent="0.25">
      <c r="A7738" s="167"/>
      <c r="B7738" s="168">
        <v>4078</v>
      </c>
      <c r="C7738" s="173" t="s">
        <v>12181</v>
      </c>
      <c r="D7738" s="167"/>
      <c r="E7738" s="180"/>
    </row>
    <row r="7739" spans="1:5" x14ac:dyDescent="0.25">
      <c r="A7739" s="167"/>
      <c r="B7739" s="168">
        <v>4079</v>
      </c>
      <c r="C7739" s="173" t="s">
        <v>12182</v>
      </c>
      <c r="D7739" s="167"/>
      <c r="E7739" s="180"/>
    </row>
    <row r="7740" spans="1:5" x14ac:dyDescent="0.25">
      <c r="A7740" s="167"/>
      <c r="B7740" s="168">
        <v>4080</v>
      </c>
      <c r="C7740" s="173" t="s">
        <v>12183</v>
      </c>
      <c r="D7740" s="167"/>
      <c r="E7740" s="180"/>
    </row>
    <row r="7741" spans="1:5" x14ac:dyDescent="0.25">
      <c r="A7741" s="167"/>
      <c r="B7741" s="168">
        <v>4081</v>
      </c>
      <c r="C7741" s="173" t="s">
        <v>12184</v>
      </c>
      <c r="D7741" s="167"/>
      <c r="E7741" s="180"/>
    </row>
    <row r="7742" spans="1:5" x14ac:dyDescent="0.25">
      <c r="A7742" s="167"/>
      <c r="B7742" s="168">
        <v>4082</v>
      </c>
      <c r="C7742" s="173" t="s">
        <v>12185</v>
      </c>
      <c r="D7742" s="167"/>
      <c r="E7742" s="180"/>
    </row>
    <row r="7743" spans="1:5" x14ac:dyDescent="0.25">
      <c r="A7743" s="167"/>
      <c r="B7743" s="168">
        <v>4083</v>
      </c>
      <c r="C7743" s="173" t="s">
        <v>12186</v>
      </c>
      <c r="D7743" s="167"/>
      <c r="E7743" s="180"/>
    </row>
    <row r="7744" spans="1:5" x14ac:dyDescent="0.25">
      <c r="A7744" s="167"/>
      <c r="B7744" s="168">
        <v>4084</v>
      </c>
      <c r="C7744" s="173" t="s">
        <v>12187</v>
      </c>
      <c r="D7744" s="167"/>
      <c r="E7744" s="180"/>
    </row>
    <row r="7745" spans="1:5" x14ac:dyDescent="0.25">
      <c r="A7745" s="167"/>
      <c r="B7745" s="168">
        <v>4085</v>
      </c>
      <c r="C7745" s="173" t="s">
        <v>12188</v>
      </c>
      <c r="D7745" s="167"/>
      <c r="E7745" s="180"/>
    </row>
    <row r="7746" spans="1:5" x14ac:dyDescent="0.25">
      <c r="A7746" s="167"/>
      <c r="B7746" s="168">
        <v>4086</v>
      </c>
      <c r="C7746" s="173" t="s">
        <v>12189</v>
      </c>
      <c r="D7746" s="167"/>
      <c r="E7746" s="180"/>
    </row>
    <row r="7747" spans="1:5" x14ac:dyDescent="0.25">
      <c r="A7747" s="167"/>
      <c r="B7747" s="168">
        <v>4087</v>
      </c>
      <c r="C7747" s="173" t="s">
        <v>12190</v>
      </c>
      <c r="D7747" s="167"/>
      <c r="E7747" s="180"/>
    </row>
    <row r="7748" spans="1:5" x14ac:dyDescent="0.25">
      <c r="A7748" s="167"/>
      <c r="B7748" s="168">
        <v>4088</v>
      </c>
      <c r="C7748" s="173" t="s">
        <v>12191</v>
      </c>
      <c r="D7748" s="167"/>
      <c r="E7748" s="180"/>
    </row>
    <row r="7749" spans="1:5" x14ac:dyDescent="0.25">
      <c r="A7749" s="167"/>
      <c r="B7749" s="168">
        <v>4089</v>
      </c>
      <c r="C7749" s="173" t="s">
        <v>12192</v>
      </c>
      <c r="D7749" s="167"/>
      <c r="E7749" s="180"/>
    </row>
    <row r="7750" spans="1:5" x14ac:dyDescent="0.25">
      <c r="A7750" s="167"/>
      <c r="B7750" s="168">
        <v>4090</v>
      </c>
      <c r="C7750" s="173" t="s">
        <v>12193</v>
      </c>
      <c r="D7750" s="167"/>
      <c r="E7750" s="180"/>
    </row>
    <row r="7751" spans="1:5" x14ac:dyDescent="0.25">
      <c r="A7751" s="167"/>
      <c r="B7751" s="168">
        <v>4091</v>
      </c>
      <c r="C7751" s="173" t="s">
        <v>12194</v>
      </c>
      <c r="D7751" s="167"/>
      <c r="E7751" s="180"/>
    </row>
    <row r="7752" spans="1:5" x14ac:dyDescent="0.25">
      <c r="A7752" s="167"/>
      <c r="B7752" s="168">
        <v>4092</v>
      </c>
      <c r="C7752" s="173" t="s">
        <v>12195</v>
      </c>
      <c r="D7752" s="167"/>
      <c r="E7752" s="180"/>
    </row>
    <row r="7753" spans="1:5" x14ac:dyDescent="0.25">
      <c r="A7753" s="167"/>
      <c r="B7753" s="168">
        <v>4093</v>
      </c>
      <c r="C7753" s="173" t="s">
        <v>12196</v>
      </c>
      <c r="D7753" s="167"/>
      <c r="E7753" s="180"/>
    </row>
    <row r="7754" spans="1:5" x14ac:dyDescent="0.25">
      <c r="A7754" s="167"/>
      <c r="B7754" s="168">
        <v>4094</v>
      </c>
      <c r="C7754" s="173" t="s">
        <v>12197</v>
      </c>
      <c r="D7754" s="167"/>
      <c r="E7754" s="180"/>
    </row>
    <row r="7755" spans="1:5" x14ac:dyDescent="0.25">
      <c r="A7755" s="167"/>
      <c r="B7755" s="168">
        <v>4095</v>
      </c>
      <c r="C7755" s="173" t="s">
        <v>12198</v>
      </c>
      <c r="D7755" s="167"/>
      <c r="E7755" s="180"/>
    </row>
    <row r="7756" spans="1:5" x14ac:dyDescent="0.25">
      <c r="A7756" s="167"/>
      <c r="B7756" s="168">
        <v>4096</v>
      </c>
      <c r="C7756" s="173" t="s">
        <v>12199</v>
      </c>
      <c r="D7756" s="167"/>
      <c r="E7756" s="180"/>
    </row>
    <row r="7757" spans="1:5" x14ac:dyDescent="0.25">
      <c r="A7757" s="167"/>
      <c r="B7757" s="168">
        <v>4097</v>
      </c>
      <c r="C7757" s="173" t="s">
        <v>12200</v>
      </c>
      <c r="D7757" s="167"/>
      <c r="E7757" s="180"/>
    </row>
    <row r="7758" spans="1:5" x14ac:dyDescent="0.25">
      <c r="A7758" s="167"/>
      <c r="B7758" s="168">
        <v>4098</v>
      </c>
      <c r="C7758" s="173" t="s">
        <v>12201</v>
      </c>
      <c r="D7758" s="167"/>
      <c r="E7758" s="180"/>
    </row>
    <row r="7759" spans="1:5" x14ac:dyDescent="0.25">
      <c r="A7759" s="167"/>
      <c r="B7759" s="168">
        <v>4099</v>
      </c>
      <c r="C7759" s="173" t="s">
        <v>12202</v>
      </c>
      <c r="D7759" s="167"/>
      <c r="E7759" s="180"/>
    </row>
    <row r="7760" spans="1:5" x14ac:dyDescent="0.25">
      <c r="A7760" s="167"/>
      <c r="B7760" s="168">
        <v>4100</v>
      </c>
      <c r="C7760" s="173" t="s">
        <v>12203</v>
      </c>
      <c r="D7760" s="167"/>
      <c r="E7760" s="180"/>
    </row>
    <row r="7761" spans="1:5" x14ac:dyDescent="0.25">
      <c r="A7761" s="167"/>
      <c r="B7761" s="168">
        <v>4101</v>
      </c>
      <c r="C7761" s="173" t="s">
        <v>12204</v>
      </c>
      <c r="D7761" s="167"/>
      <c r="E7761" s="180"/>
    </row>
    <row r="7762" spans="1:5" x14ac:dyDescent="0.25">
      <c r="A7762" s="167"/>
      <c r="B7762" s="168">
        <v>4102</v>
      </c>
      <c r="C7762" s="173" t="s">
        <v>12205</v>
      </c>
      <c r="D7762" s="167"/>
      <c r="E7762" s="180"/>
    </row>
    <row r="7763" spans="1:5" x14ac:dyDescent="0.25">
      <c r="A7763" s="167"/>
      <c r="B7763" s="168">
        <v>4103</v>
      </c>
      <c r="C7763" s="173" t="s">
        <v>12206</v>
      </c>
      <c r="D7763" s="167"/>
      <c r="E7763" s="180"/>
    </row>
    <row r="7764" spans="1:5" x14ac:dyDescent="0.25">
      <c r="A7764" s="167"/>
      <c r="B7764" s="168">
        <v>4104</v>
      </c>
      <c r="C7764" s="173" t="s">
        <v>12207</v>
      </c>
      <c r="D7764" s="167"/>
      <c r="E7764" s="180"/>
    </row>
    <row r="7765" spans="1:5" x14ac:dyDescent="0.25">
      <c r="A7765" s="167"/>
      <c r="B7765" s="168">
        <v>4105</v>
      </c>
      <c r="C7765" s="173" t="s">
        <v>12208</v>
      </c>
      <c r="D7765" s="167"/>
      <c r="E7765" s="180"/>
    </row>
    <row r="7766" spans="1:5" x14ac:dyDescent="0.25">
      <c r="A7766" s="167"/>
      <c r="B7766" s="168">
        <v>4106</v>
      </c>
      <c r="C7766" s="173" t="s">
        <v>12209</v>
      </c>
      <c r="D7766" s="167"/>
      <c r="E7766" s="180"/>
    </row>
    <row r="7767" spans="1:5" x14ac:dyDescent="0.25">
      <c r="A7767" s="167"/>
      <c r="B7767" s="168">
        <v>4107</v>
      </c>
      <c r="C7767" s="173" t="s">
        <v>12210</v>
      </c>
      <c r="D7767" s="167"/>
      <c r="E7767" s="180"/>
    </row>
    <row r="7768" spans="1:5" x14ac:dyDescent="0.25">
      <c r="A7768" s="167"/>
      <c r="B7768" s="168">
        <v>4108</v>
      </c>
      <c r="C7768" s="173" t="s">
        <v>12211</v>
      </c>
      <c r="D7768" s="167"/>
      <c r="E7768" s="180"/>
    </row>
    <row r="7769" spans="1:5" x14ac:dyDescent="0.25">
      <c r="A7769" s="167"/>
      <c r="B7769" s="168">
        <v>4109</v>
      </c>
      <c r="C7769" s="173" t="s">
        <v>12212</v>
      </c>
      <c r="D7769" s="167"/>
      <c r="E7769" s="180"/>
    </row>
    <row r="7770" spans="1:5" x14ac:dyDescent="0.25">
      <c r="A7770" s="167"/>
      <c r="B7770" s="168">
        <v>4110</v>
      </c>
      <c r="C7770" s="173" t="s">
        <v>12213</v>
      </c>
      <c r="D7770" s="167"/>
      <c r="E7770" s="180"/>
    </row>
    <row r="7771" spans="1:5" x14ac:dyDescent="0.25">
      <c r="A7771" s="167"/>
      <c r="B7771" s="168">
        <v>4111</v>
      </c>
      <c r="C7771" s="173" t="s">
        <v>12214</v>
      </c>
      <c r="D7771" s="167"/>
      <c r="E7771" s="180"/>
    </row>
    <row r="7772" spans="1:5" x14ac:dyDescent="0.25">
      <c r="A7772" s="167"/>
      <c r="B7772" s="168">
        <v>4112</v>
      </c>
      <c r="C7772" s="173" t="s">
        <v>12215</v>
      </c>
      <c r="D7772" s="167"/>
      <c r="E7772" s="180"/>
    </row>
    <row r="7773" spans="1:5" x14ac:dyDescent="0.25">
      <c r="A7773" s="167"/>
      <c r="B7773" s="168">
        <v>4113</v>
      </c>
      <c r="C7773" s="173" t="s">
        <v>12216</v>
      </c>
      <c r="D7773" s="167"/>
      <c r="E7773" s="180"/>
    </row>
    <row r="7774" spans="1:5" x14ac:dyDescent="0.25">
      <c r="A7774" s="167"/>
      <c r="B7774" s="168">
        <v>4114</v>
      </c>
      <c r="C7774" s="173" t="s">
        <v>12217</v>
      </c>
      <c r="D7774" s="167"/>
      <c r="E7774" s="180"/>
    </row>
    <row r="7775" spans="1:5" x14ac:dyDescent="0.25">
      <c r="A7775" s="167"/>
      <c r="B7775" s="168">
        <v>4115</v>
      </c>
      <c r="C7775" s="173" t="s">
        <v>12218</v>
      </c>
      <c r="D7775" s="167"/>
      <c r="E7775" s="180"/>
    </row>
    <row r="7776" spans="1:5" x14ac:dyDescent="0.25">
      <c r="A7776" s="167"/>
      <c r="B7776" s="168">
        <v>4116</v>
      </c>
      <c r="C7776" s="173" t="s">
        <v>12219</v>
      </c>
      <c r="D7776" s="167"/>
      <c r="E7776" s="180"/>
    </row>
    <row r="7777" spans="1:5" x14ac:dyDescent="0.25">
      <c r="A7777" s="167"/>
      <c r="B7777" s="168">
        <v>4117</v>
      </c>
      <c r="C7777" s="173" t="s">
        <v>12220</v>
      </c>
      <c r="D7777" s="167"/>
      <c r="E7777" s="180"/>
    </row>
    <row r="7778" spans="1:5" x14ac:dyDescent="0.25">
      <c r="A7778" s="167"/>
      <c r="B7778" s="168">
        <v>4118</v>
      </c>
      <c r="C7778" s="173" t="s">
        <v>12221</v>
      </c>
      <c r="D7778" s="167"/>
      <c r="E7778" s="180"/>
    </row>
    <row r="7779" spans="1:5" x14ac:dyDescent="0.25">
      <c r="A7779" s="167"/>
      <c r="B7779" s="168">
        <v>4119</v>
      </c>
      <c r="C7779" s="174" t="s">
        <v>12222</v>
      </c>
      <c r="D7779" s="167"/>
      <c r="E7779" s="180"/>
    </row>
    <row r="7780" spans="1:5" x14ac:dyDescent="0.25">
      <c r="A7780" s="167"/>
      <c r="B7780" s="168">
        <v>4120</v>
      </c>
      <c r="C7780" s="173" t="s">
        <v>12223</v>
      </c>
      <c r="D7780" s="167"/>
      <c r="E7780" s="180"/>
    </row>
    <row r="7781" spans="1:5" x14ac:dyDescent="0.25">
      <c r="A7781" s="167"/>
      <c r="B7781" s="168">
        <v>4121</v>
      </c>
      <c r="C7781" s="173" t="s">
        <v>12224</v>
      </c>
      <c r="D7781" s="167"/>
      <c r="E7781" s="180"/>
    </row>
    <row r="7782" spans="1:5" x14ac:dyDescent="0.25">
      <c r="A7782" s="167"/>
      <c r="B7782" s="168">
        <v>4122</v>
      </c>
      <c r="C7782" s="173" t="s">
        <v>12225</v>
      </c>
      <c r="D7782" s="167"/>
      <c r="E7782" s="180"/>
    </row>
    <row r="7783" spans="1:5" x14ac:dyDescent="0.25">
      <c r="A7783" s="167"/>
      <c r="B7783" s="168">
        <v>4123</v>
      </c>
      <c r="C7783" s="173" t="s">
        <v>12226</v>
      </c>
      <c r="D7783" s="167"/>
      <c r="E7783" s="180"/>
    </row>
    <row r="7784" spans="1:5" x14ac:dyDescent="0.25">
      <c r="A7784" s="167"/>
      <c r="B7784" s="168">
        <v>4124</v>
      </c>
      <c r="C7784" s="173" t="s">
        <v>12227</v>
      </c>
      <c r="D7784" s="167"/>
      <c r="E7784" s="180"/>
    </row>
    <row r="7785" spans="1:5" x14ac:dyDescent="0.25">
      <c r="A7785" s="167"/>
      <c r="B7785" s="168">
        <v>4125</v>
      </c>
      <c r="C7785" s="173" t="s">
        <v>12228</v>
      </c>
      <c r="D7785" s="167"/>
      <c r="E7785" s="180"/>
    </row>
    <row r="7786" spans="1:5" x14ac:dyDescent="0.25">
      <c r="A7786" s="167"/>
      <c r="B7786" s="168">
        <v>4126</v>
      </c>
      <c r="C7786" s="173" t="s">
        <v>12229</v>
      </c>
      <c r="D7786" s="167"/>
      <c r="E7786" s="180"/>
    </row>
    <row r="7787" spans="1:5" x14ac:dyDescent="0.25">
      <c r="A7787" s="167"/>
      <c r="B7787" s="168">
        <v>4127</v>
      </c>
      <c r="C7787" s="173" t="s">
        <v>12230</v>
      </c>
      <c r="D7787" s="167"/>
      <c r="E7787" s="180"/>
    </row>
    <row r="7788" spans="1:5" x14ac:dyDescent="0.25">
      <c r="A7788" s="167"/>
      <c r="B7788" s="168">
        <v>4128</v>
      </c>
      <c r="C7788" s="173" t="s">
        <v>12231</v>
      </c>
      <c r="D7788" s="167"/>
      <c r="E7788" s="180"/>
    </row>
    <row r="7789" spans="1:5" x14ac:dyDescent="0.25">
      <c r="A7789" s="167"/>
      <c r="B7789" s="168">
        <v>4129</v>
      </c>
      <c r="C7789" s="173" t="s">
        <v>12232</v>
      </c>
      <c r="D7789" s="167"/>
      <c r="E7789" s="180"/>
    </row>
    <row r="7790" spans="1:5" x14ac:dyDescent="0.25">
      <c r="A7790" s="167"/>
      <c r="B7790" s="168">
        <v>4130</v>
      </c>
      <c r="C7790" s="173" t="s">
        <v>12233</v>
      </c>
      <c r="D7790" s="167"/>
      <c r="E7790" s="180"/>
    </row>
    <row r="7791" spans="1:5" x14ac:dyDescent="0.25">
      <c r="A7791" s="167"/>
      <c r="B7791" s="168">
        <v>4131</v>
      </c>
      <c r="C7791" s="173" t="s">
        <v>12234</v>
      </c>
      <c r="D7791" s="167"/>
      <c r="E7791" s="180"/>
    </row>
    <row r="7792" spans="1:5" x14ac:dyDescent="0.25">
      <c r="A7792" s="167"/>
      <c r="B7792" s="168">
        <v>4132</v>
      </c>
      <c r="C7792" s="173" t="s">
        <v>12235</v>
      </c>
      <c r="D7792" s="167"/>
      <c r="E7792" s="180"/>
    </row>
    <row r="7793" spans="1:5" x14ac:dyDescent="0.25">
      <c r="A7793" s="167"/>
      <c r="B7793" s="168">
        <v>4133</v>
      </c>
      <c r="C7793" s="173" t="s">
        <v>12236</v>
      </c>
      <c r="D7793" s="167"/>
      <c r="E7793" s="180"/>
    </row>
    <row r="7794" spans="1:5" x14ac:dyDescent="0.25">
      <c r="A7794" s="167"/>
      <c r="B7794" s="168">
        <v>4134</v>
      </c>
      <c r="C7794" s="173" t="s">
        <v>12237</v>
      </c>
      <c r="D7794" s="167"/>
      <c r="E7794" s="180"/>
    </row>
    <row r="7795" spans="1:5" x14ac:dyDescent="0.25">
      <c r="A7795" s="167"/>
      <c r="B7795" s="168">
        <v>4135</v>
      </c>
      <c r="C7795" s="173" t="s">
        <v>12238</v>
      </c>
      <c r="D7795" s="167"/>
      <c r="E7795" s="180"/>
    </row>
    <row r="7796" spans="1:5" x14ac:dyDescent="0.25">
      <c r="A7796" s="167"/>
      <c r="B7796" s="168">
        <v>4136</v>
      </c>
      <c r="C7796" s="173" t="s">
        <v>12239</v>
      </c>
      <c r="D7796" s="167"/>
      <c r="E7796" s="180"/>
    </row>
    <row r="7797" spans="1:5" x14ac:dyDescent="0.25">
      <c r="A7797" s="167"/>
      <c r="B7797" s="168">
        <v>4137</v>
      </c>
      <c r="C7797" s="173" t="s">
        <v>12240</v>
      </c>
      <c r="D7797" s="167"/>
      <c r="E7797" s="180"/>
    </row>
    <row r="7798" spans="1:5" x14ac:dyDescent="0.25">
      <c r="A7798" s="167"/>
      <c r="B7798" s="168">
        <v>4138</v>
      </c>
      <c r="C7798" s="173" t="s">
        <v>12241</v>
      </c>
      <c r="D7798" s="167"/>
      <c r="E7798" s="180"/>
    </row>
    <row r="7799" spans="1:5" x14ac:dyDescent="0.25">
      <c r="A7799" s="167"/>
      <c r="B7799" s="168">
        <v>4139</v>
      </c>
      <c r="C7799" s="173" t="s">
        <v>12242</v>
      </c>
      <c r="D7799" s="167"/>
      <c r="E7799" s="180"/>
    </row>
    <row r="7800" spans="1:5" x14ac:dyDescent="0.25">
      <c r="A7800" s="167"/>
      <c r="B7800" s="168">
        <v>4140</v>
      </c>
      <c r="C7800" s="173" t="s">
        <v>12243</v>
      </c>
      <c r="D7800" s="167"/>
      <c r="E7800" s="180"/>
    </row>
    <row r="7801" spans="1:5" x14ac:dyDescent="0.25">
      <c r="A7801" s="167"/>
      <c r="B7801" s="168">
        <v>4141</v>
      </c>
      <c r="C7801" s="173" t="s">
        <v>12244</v>
      </c>
      <c r="D7801" s="167"/>
      <c r="E7801" s="180"/>
    </row>
    <row r="7802" spans="1:5" x14ac:dyDescent="0.25">
      <c r="A7802" s="167"/>
      <c r="B7802" s="168">
        <v>4142</v>
      </c>
      <c r="C7802" s="173" t="s">
        <v>12245</v>
      </c>
      <c r="D7802" s="167"/>
      <c r="E7802" s="180"/>
    </row>
    <row r="7803" spans="1:5" x14ac:dyDescent="0.25">
      <c r="A7803" s="167"/>
      <c r="B7803" s="168">
        <v>4143</v>
      </c>
      <c r="C7803" s="173" t="s">
        <v>12246</v>
      </c>
      <c r="D7803" s="167"/>
      <c r="E7803" s="180"/>
    </row>
    <row r="7804" spans="1:5" x14ac:dyDescent="0.25">
      <c r="A7804" s="167"/>
      <c r="B7804" s="168">
        <v>4144</v>
      </c>
      <c r="C7804" s="173" t="s">
        <v>12247</v>
      </c>
      <c r="D7804" s="167"/>
      <c r="E7804" s="180"/>
    </row>
    <row r="7805" spans="1:5" x14ac:dyDescent="0.25">
      <c r="A7805" s="167"/>
      <c r="B7805" s="168">
        <v>4145</v>
      </c>
      <c r="C7805" s="173" t="s">
        <v>12248</v>
      </c>
      <c r="D7805" s="167"/>
      <c r="E7805" s="180"/>
    </row>
    <row r="7806" spans="1:5" x14ac:dyDescent="0.25">
      <c r="A7806" s="167"/>
      <c r="B7806" s="168">
        <v>4146</v>
      </c>
      <c r="C7806" s="173" t="s">
        <v>12249</v>
      </c>
      <c r="D7806" s="167"/>
      <c r="E7806" s="180"/>
    </row>
    <row r="7807" spans="1:5" x14ac:dyDescent="0.25">
      <c r="A7807" s="167"/>
      <c r="B7807" s="168">
        <v>4147</v>
      </c>
      <c r="C7807" s="173" t="s">
        <v>12250</v>
      </c>
      <c r="D7807" s="167"/>
      <c r="E7807" s="180"/>
    </row>
    <row r="7808" spans="1:5" x14ac:dyDescent="0.25">
      <c r="A7808" s="167"/>
      <c r="B7808" s="168">
        <v>4148</v>
      </c>
      <c r="C7808" s="173" t="s">
        <v>12251</v>
      </c>
      <c r="D7808" s="167"/>
      <c r="E7808" s="180"/>
    </row>
    <row r="7809" spans="1:5" x14ac:dyDescent="0.25">
      <c r="A7809" s="167"/>
      <c r="B7809" s="168">
        <v>4149</v>
      </c>
      <c r="C7809" s="173" t="s">
        <v>12252</v>
      </c>
      <c r="D7809" s="167"/>
      <c r="E7809" s="180"/>
    </row>
    <row r="7810" spans="1:5" x14ac:dyDescent="0.25">
      <c r="A7810" s="167"/>
      <c r="B7810" s="168">
        <v>4150</v>
      </c>
      <c r="C7810" s="173" t="s">
        <v>12253</v>
      </c>
      <c r="D7810" s="167"/>
      <c r="E7810" s="180"/>
    </row>
    <row r="7811" spans="1:5" x14ac:dyDescent="0.25">
      <c r="A7811" s="167"/>
      <c r="B7811" s="168">
        <v>4151</v>
      </c>
      <c r="C7811" s="173" t="s">
        <v>12254</v>
      </c>
      <c r="D7811" s="167"/>
      <c r="E7811" s="180"/>
    </row>
    <row r="7812" spans="1:5" x14ac:dyDescent="0.25">
      <c r="A7812" s="167"/>
      <c r="B7812" s="168">
        <v>4152</v>
      </c>
      <c r="C7812" s="173" t="s">
        <v>12255</v>
      </c>
      <c r="D7812" s="167"/>
      <c r="E7812" s="180"/>
    </row>
    <row r="7813" spans="1:5" x14ac:dyDescent="0.25">
      <c r="A7813" s="167"/>
      <c r="B7813" s="168">
        <v>4153</v>
      </c>
      <c r="C7813" s="173" t="s">
        <v>12256</v>
      </c>
      <c r="D7813" s="167"/>
      <c r="E7813" s="180"/>
    </row>
    <row r="7814" spans="1:5" x14ac:dyDescent="0.25">
      <c r="A7814" s="167"/>
      <c r="B7814" s="168">
        <v>4154</v>
      </c>
      <c r="C7814" s="173" t="s">
        <v>12257</v>
      </c>
      <c r="D7814" s="167"/>
      <c r="E7814" s="180"/>
    </row>
    <row r="7815" spans="1:5" x14ac:dyDescent="0.25">
      <c r="A7815" s="167"/>
      <c r="B7815" s="168">
        <v>4155</v>
      </c>
      <c r="C7815" s="173" t="s">
        <v>12258</v>
      </c>
      <c r="D7815" s="167"/>
      <c r="E7815" s="180"/>
    </row>
    <row r="7816" spans="1:5" x14ac:dyDescent="0.25">
      <c r="A7816" s="167"/>
      <c r="B7816" s="168">
        <v>4156</v>
      </c>
      <c r="C7816" s="173" t="s">
        <v>12259</v>
      </c>
      <c r="D7816" s="167"/>
      <c r="E7816" s="180"/>
    </row>
    <row r="7817" spans="1:5" x14ac:dyDescent="0.25">
      <c r="A7817" s="167"/>
      <c r="B7817" s="168">
        <v>4157</v>
      </c>
      <c r="C7817" s="173" t="s">
        <v>12260</v>
      </c>
      <c r="D7817" s="167"/>
      <c r="E7817" s="180"/>
    </row>
    <row r="7818" spans="1:5" x14ac:dyDescent="0.25">
      <c r="A7818" s="167"/>
      <c r="B7818" s="168">
        <v>4158</v>
      </c>
      <c r="C7818" s="173" t="s">
        <v>12261</v>
      </c>
      <c r="D7818" s="167"/>
      <c r="E7818" s="180"/>
    </row>
    <row r="7819" spans="1:5" x14ac:dyDescent="0.25">
      <c r="A7819" s="167"/>
      <c r="B7819" s="168">
        <v>4159</v>
      </c>
      <c r="C7819" s="173" t="s">
        <v>12262</v>
      </c>
      <c r="D7819" s="167"/>
      <c r="E7819" s="180"/>
    </row>
    <row r="7820" spans="1:5" x14ac:dyDescent="0.25">
      <c r="A7820" s="167"/>
      <c r="B7820" s="168">
        <v>4160</v>
      </c>
      <c r="C7820" s="173" t="s">
        <v>12263</v>
      </c>
      <c r="D7820" s="167"/>
      <c r="E7820" s="180"/>
    </row>
    <row r="7821" spans="1:5" x14ac:dyDescent="0.25">
      <c r="A7821" s="167"/>
      <c r="B7821" s="168">
        <v>4161</v>
      </c>
      <c r="C7821" s="173" t="s">
        <v>12264</v>
      </c>
      <c r="D7821" s="167"/>
      <c r="E7821" s="180"/>
    </row>
    <row r="7822" spans="1:5" x14ac:dyDescent="0.25">
      <c r="A7822" s="167"/>
      <c r="B7822" s="168">
        <v>4162</v>
      </c>
      <c r="C7822" s="173" t="s">
        <v>12265</v>
      </c>
      <c r="D7822" s="167"/>
      <c r="E7822" s="180"/>
    </row>
    <row r="7823" spans="1:5" x14ac:dyDescent="0.25">
      <c r="A7823" s="167"/>
      <c r="B7823" s="168">
        <v>4163</v>
      </c>
      <c r="C7823" s="173" t="s">
        <v>12266</v>
      </c>
      <c r="D7823" s="167"/>
      <c r="E7823" s="180"/>
    </row>
    <row r="7824" spans="1:5" x14ac:dyDescent="0.25">
      <c r="A7824" s="167"/>
      <c r="B7824" s="168">
        <v>4164</v>
      </c>
      <c r="C7824" s="173" t="s">
        <v>12267</v>
      </c>
      <c r="D7824" s="167"/>
      <c r="E7824" s="180"/>
    </row>
    <row r="7825" spans="1:5" x14ac:dyDescent="0.25">
      <c r="A7825" s="167"/>
      <c r="B7825" s="168">
        <v>4165</v>
      </c>
      <c r="C7825" s="173" t="s">
        <v>12268</v>
      </c>
      <c r="D7825" s="167"/>
      <c r="E7825" s="180"/>
    </row>
    <row r="7826" spans="1:5" x14ac:dyDescent="0.25">
      <c r="A7826" s="167"/>
      <c r="B7826" s="168">
        <v>4166</v>
      </c>
      <c r="C7826" s="173" t="s">
        <v>12269</v>
      </c>
      <c r="D7826" s="167"/>
      <c r="E7826" s="180"/>
    </row>
    <row r="7827" spans="1:5" x14ac:dyDescent="0.25">
      <c r="A7827" s="167"/>
      <c r="B7827" s="168">
        <v>4167</v>
      </c>
      <c r="C7827" s="173" t="s">
        <v>12270</v>
      </c>
      <c r="D7827" s="167"/>
      <c r="E7827" s="180"/>
    </row>
    <row r="7828" spans="1:5" x14ac:dyDescent="0.25">
      <c r="A7828" s="167"/>
      <c r="B7828" s="168">
        <v>4168</v>
      </c>
      <c r="C7828" s="173" t="s">
        <v>12271</v>
      </c>
      <c r="D7828" s="167"/>
      <c r="E7828" s="180"/>
    </row>
    <row r="7829" spans="1:5" x14ac:dyDescent="0.25">
      <c r="A7829" s="167"/>
      <c r="B7829" s="168">
        <v>4169</v>
      </c>
      <c r="C7829" s="173" t="s">
        <v>12272</v>
      </c>
      <c r="D7829" s="167"/>
      <c r="E7829" s="180"/>
    </row>
    <row r="7830" spans="1:5" x14ac:dyDescent="0.25">
      <c r="A7830" s="167"/>
      <c r="B7830" s="168">
        <v>4170</v>
      </c>
      <c r="C7830" s="173" t="s">
        <v>12273</v>
      </c>
      <c r="D7830" s="167"/>
      <c r="E7830" s="180"/>
    </row>
    <row r="7831" spans="1:5" x14ac:dyDescent="0.25">
      <c r="A7831" s="167"/>
      <c r="B7831" s="168">
        <v>4171</v>
      </c>
      <c r="C7831" s="173" t="s">
        <v>12274</v>
      </c>
      <c r="D7831" s="167"/>
      <c r="E7831" s="180"/>
    </row>
    <row r="7832" spans="1:5" x14ac:dyDescent="0.25">
      <c r="A7832" s="167"/>
      <c r="B7832" s="168">
        <v>4172</v>
      </c>
      <c r="C7832" s="173" t="s">
        <v>12275</v>
      </c>
      <c r="D7832" s="167"/>
      <c r="E7832" s="180"/>
    </row>
    <row r="7833" spans="1:5" x14ac:dyDescent="0.25">
      <c r="A7833" s="167"/>
      <c r="B7833" s="168">
        <v>4173</v>
      </c>
      <c r="C7833" s="173" t="s">
        <v>12276</v>
      </c>
      <c r="D7833" s="167"/>
      <c r="E7833" s="180"/>
    </row>
    <row r="7834" spans="1:5" x14ac:dyDescent="0.25">
      <c r="A7834" s="167"/>
      <c r="B7834" s="168">
        <v>4174</v>
      </c>
      <c r="C7834" s="173" t="s">
        <v>12277</v>
      </c>
      <c r="D7834" s="167"/>
      <c r="E7834" s="180"/>
    </row>
    <row r="7835" spans="1:5" x14ac:dyDescent="0.25">
      <c r="A7835" s="167"/>
      <c r="B7835" s="168">
        <v>4175</v>
      </c>
      <c r="C7835" s="173" t="s">
        <v>12278</v>
      </c>
      <c r="D7835" s="167"/>
      <c r="E7835" s="180"/>
    </row>
    <row r="7836" spans="1:5" x14ac:dyDescent="0.25">
      <c r="A7836" s="167"/>
      <c r="B7836" s="168">
        <v>4176</v>
      </c>
      <c r="C7836" s="173" t="s">
        <v>12279</v>
      </c>
      <c r="D7836" s="167"/>
      <c r="E7836" s="180"/>
    </row>
    <row r="7837" spans="1:5" x14ac:dyDescent="0.25">
      <c r="A7837" s="167"/>
      <c r="B7837" s="168">
        <v>4177</v>
      </c>
      <c r="C7837" s="173" t="s">
        <v>12280</v>
      </c>
      <c r="D7837" s="167"/>
      <c r="E7837" s="180"/>
    </row>
    <row r="7838" spans="1:5" x14ac:dyDescent="0.25">
      <c r="A7838" s="167"/>
      <c r="B7838" s="168">
        <v>4178</v>
      </c>
      <c r="C7838" s="173" t="s">
        <v>12281</v>
      </c>
      <c r="D7838" s="167"/>
      <c r="E7838" s="180"/>
    </row>
    <row r="7839" spans="1:5" x14ac:dyDescent="0.25">
      <c r="A7839" s="167"/>
      <c r="B7839" s="168">
        <v>4179</v>
      </c>
      <c r="C7839" s="173" t="s">
        <v>12282</v>
      </c>
      <c r="D7839" s="167"/>
      <c r="E7839" s="180"/>
    </row>
    <row r="7840" spans="1:5" x14ac:dyDescent="0.25">
      <c r="A7840" s="167"/>
      <c r="B7840" s="168">
        <v>4180</v>
      </c>
      <c r="C7840" s="173" t="s">
        <v>12283</v>
      </c>
      <c r="D7840" s="167"/>
      <c r="E7840" s="180"/>
    </row>
    <row r="7841" spans="1:5" x14ac:dyDescent="0.25">
      <c r="A7841" s="167"/>
      <c r="B7841" s="168">
        <v>4181</v>
      </c>
      <c r="C7841" s="173" t="s">
        <v>12284</v>
      </c>
      <c r="D7841" s="167"/>
      <c r="E7841" s="180"/>
    </row>
    <row r="7842" spans="1:5" x14ac:dyDescent="0.25">
      <c r="A7842" s="167"/>
      <c r="B7842" s="168">
        <v>4182</v>
      </c>
      <c r="C7842" s="173" t="s">
        <v>12285</v>
      </c>
      <c r="D7842" s="167"/>
      <c r="E7842" s="180"/>
    </row>
    <row r="7843" spans="1:5" x14ac:dyDescent="0.25">
      <c r="A7843" s="167"/>
      <c r="B7843" s="168">
        <v>4183</v>
      </c>
      <c r="C7843" s="173" t="s">
        <v>12286</v>
      </c>
      <c r="D7843" s="167"/>
      <c r="E7843" s="180"/>
    </row>
    <row r="7844" spans="1:5" x14ac:dyDescent="0.25">
      <c r="A7844" s="167"/>
      <c r="B7844" s="168">
        <v>4184</v>
      </c>
      <c r="C7844" s="173" t="s">
        <v>12287</v>
      </c>
      <c r="D7844" s="167"/>
      <c r="E7844" s="180"/>
    </row>
    <row r="7845" spans="1:5" x14ac:dyDescent="0.25">
      <c r="A7845" s="167"/>
      <c r="B7845" s="168">
        <v>4185</v>
      </c>
      <c r="C7845" s="173" t="s">
        <v>12288</v>
      </c>
      <c r="D7845" s="167"/>
      <c r="E7845" s="180"/>
    </row>
    <row r="7846" spans="1:5" x14ac:dyDescent="0.25">
      <c r="A7846" s="167"/>
      <c r="B7846" s="168">
        <v>4186</v>
      </c>
      <c r="C7846" s="173" t="s">
        <v>12289</v>
      </c>
      <c r="D7846" s="167"/>
      <c r="E7846" s="180"/>
    </row>
    <row r="7847" spans="1:5" x14ac:dyDescent="0.25">
      <c r="A7847" s="167"/>
      <c r="B7847" s="168">
        <v>4187</v>
      </c>
      <c r="C7847" s="173" t="s">
        <v>12290</v>
      </c>
      <c r="D7847" s="167"/>
      <c r="E7847" s="180"/>
    </row>
    <row r="7848" spans="1:5" x14ac:dyDescent="0.25">
      <c r="A7848" s="167"/>
      <c r="B7848" s="168">
        <v>4188</v>
      </c>
      <c r="C7848" s="173" t="s">
        <v>12291</v>
      </c>
      <c r="D7848" s="167"/>
      <c r="E7848" s="180"/>
    </row>
    <row r="7849" spans="1:5" x14ac:dyDescent="0.25">
      <c r="A7849" s="167"/>
      <c r="B7849" s="168">
        <v>4189</v>
      </c>
      <c r="C7849" s="173" t="s">
        <v>12292</v>
      </c>
      <c r="D7849" s="167"/>
      <c r="E7849" s="180"/>
    </row>
    <row r="7850" spans="1:5" x14ac:dyDescent="0.25">
      <c r="A7850" s="167"/>
      <c r="B7850" s="168">
        <v>4190</v>
      </c>
      <c r="C7850" s="173" t="s">
        <v>12293</v>
      </c>
      <c r="D7850" s="167"/>
      <c r="E7850" s="180"/>
    </row>
    <row r="7851" spans="1:5" x14ac:dyDescent="0.25">
      <c r="A7851" s="167"/>
      <c r="B7851" s="168">
        <v>4191</v>
      </c>
      <c r="C7851" s="173" t="s">
        <v>12294</v>
      </c>
      <c r="D7851" s="167"/>
      <c r="E7851" s="180"/>
    </row>
    <row r="7852" spans="1:5" x14ac:dyDescent="0.25">
      <c r="A7852" s="167"/>
      <c r="B7852" s="168">
        <v>4192</v>
      </c>
      <c r="C7852" s="173" t="s">
        <v>12295</v>
      </c>
      <c r="D7852" s="167"/>
      <c r="E7852" s="180"/>
    </row>
    <row r="7853" spans="1:5" x14ac:dyDescent="0.25">
      <c r="A7853" s="167"/>
      <c r="B7853" s="168">
        <v>4193</v>
      </c>
      <c r="C7853" s="173" t="s">
        <v>12296</v>
      </c>
      <c r="D7853" s="167"/>
      <c r="E7853" s="180"/>
    </row>
    <row r="7854" spans="1:5" x14ac:dyDescent="0.25">
      <c r="A7854" s="167"/>
      <c r="B7854" s="168">
        <v>4194</v>
      </c>
      <c r="C7854" s="173" t="s">
        <v>12297</v>
      </c>
      <c r="D7854" s="167"/>
      <c r="E7854" s="180"/>
    </row>
    <row r="7855" spans="1:5" x14ac:dyDescent="0.25">
      <c r="A7855" s="167"/>
      <c r="B7855" s="168">
        <v>4195</v>
      </c>
      <c r="C7855" s="173" t="s">
        <v>12298</v>
      </c>
      <c r="D7855" s="167"/>
      <c r="E7855" s="180"/>
    </row>
    <row r="7856" spans="1:5" x14ac:dyDescent="0.25">
      <c r="A7856" s="167"/>
      <c r="B7856" s="168">
        <v>4196</v>
      </c>
      <c r="C7856" s="173" t="s">
        <v>12299</v>
      </c>
      <c r="D7856" s="167"/>
      <c r="E7856" s="180"/>
    </row>
    <row r="7857" spans="1:5" x14ac:dyDescent="0.25">
      <c r="A7857" s="167"/>
      <c r="B7857" s="168">
        <v>4197</v>
      </c>
      <c r="C7857" s="173" t="s">
        <v>12300</v>
      </c>
      <c r="D7857" s="167"/>
      <c r="E7857" s="180"/>
    </row>
    <row r="7858" spans="1:5" x14ac:dyDescent="0.25">
      <c r="A7858" s="167"/>
      <c r="B7858" s="168">
        <v>4198</v>
      </c>
      <c r="C7858" s="173" t="s">
        <v>12301</v>
      </c>
      <c r="D7858" s="167"/>
      <c r="E7858" s="180"/>
    </row>
    <row r="7859" spans="1:5" x14ac:dyDescent="0.25">
      <c r="A7859" s="167"/>
      <c r="B7859" s="168">
        <v>4199</v>
      </c>
      <c r="C7859" s="173" t="s">
        <v>12302</v>
      </c>
      <c r="D7859" s="167"/>
      <c r="E7859" s="180"/>
    </row>
    <row r="7860" spans="1:5" x14ac:dyDescent="0.25">
      <c r="A7860" s="167"/>
      <c r="B7860" s="168">
        <v>4200</v>
      </c>
      <c r="C7860" s="173" t="s">
        <v>12303</v>
      </c>
      <c r="D7860" s="167"/>
      <c r="E7860" s="180"/>
    </row>
    <row r="7861" spans="1:5" x14ac:dyDescent="0.25">
      <c r="A7861" s="167"/>
      <c r="B7861" s="168">
        <v>4201</v>
      </c>
      <c r="C7861" s="173" t="s">
        <v>12304</v>
      </c>
      <c r="D7861" s="167"/>
      <c r="E7861" s="180"/>
    </row>
    <row r="7862" spans="1:5" x14ac:dyDescent="0.25">
      <c r="A7862" s="167"/>
      <c r="B7862" s="168">
        <v>4202</v>
      </c>
      <c r="C7862" s="173" t="s">
        <v>12305</v>
      </c>
      <c r="D7862" s="167"/>
      <c r="E7862" s="180"/>
    </row>
    <row r="7863" spans="1:5" x14ac:dyDescent="0.25">
      <c r="A7863" s="167"/>
      <c r="B7863" s="168">
        <v>4203</v>
      </c>
      <c r="C7863" s="173" t="s">
        <v>12306</v>
      </c>
      <c r="D7863" s="167"/>
      <c r="E7863" s="180"/>
    </row>
    <row r="7864" spans="1:5" x14ac:dyDescent="0.25">
      <c r="A7864" s="167"/>
      <c r="B7864" s="168">
        <v>4204</v>
      </c>
      <c r="C7864" s="173" t="s">
        <v>12307</v>
      </c>
      <c r="D7864" s="167"/>
      <c r="E7864" s="180"/>
    </row>
    <row r="7865" spans="1:5" x14ac:dyDescent="0.25">
      <c r="A7865" s="167"/>
      <c r="B7865" s="168">
        <v>4205</v>
      </c>
      <c r="C7865" s="173" t="s">
        <v>12308</v>
      </c>
      <c r="D7865" s="167"/>
      <c r="E7865" s="180"/>
    </row>
    <row r="7866" spans="1:5" x14ac:dyDescent="0.25">
      <c r="A7866" s="167"/>
      <c r="B7866" s="168">
        <v>4206</v>
      </c>
      <c r="C7866" s="173" t="s">
        <v>12309</v>
      </c>
      <c r="D7866" s="167"/>
      <c r="E7866" s="180"/>
    </row>
    <row r="7867" spans="1:5" x14ac:dyDescent="0.25">
      <c r="A7867" s="167"/>
      <c r="B7867" s="168">
        <v>4207</v>
      </c>
      <c r="C7867" s="173" t="s">
        <v>12310</v>
      </c>
      <c r="D7867" s="167"/>
      <c r="E7867" s="180"/>
    </row>
    <row r="7868" spans="1:5" x14ac:dyDescent="0.25">
      <c r="A7868" s="167"/>
      <c r="B7868" s="168">
        <v>4208</v>
      </c>
      <c r="C7868" s="173" t="s">
        <v>12311</v>
      </c>
      <c r="D7868" s="167"/>
      <c r="E7868" s="180"/>
    </row>
    <row r="7869" spans="1:5" x14ac:dyDescent="0.25">
      <c r="A7869" s="167"/>
      <c r="B7869" s="168">
        <v>4209</v>
      </c>
      <c r="C7869" s="173" t="s">
        <v>12312</v>
      </c>
      <c r="D7869" s="167"/>
      <c r="E7869" s="180"/>
    </row>
    <row r="7870" spans="1:5" x14ac:dyDescent="0.25">
      <c r="A7870" s="167"/>
      <c r="B7870" s="168">
        <v>4210</v>
      </c>
      <c r="C7870" s="173" t="s">
        <v>12313</v>
      </c>
      <c r="D7870" s="167"/>
      <c r="E7870" s="180"/>
    </row>
    <row r="7871" spans="1:5" x14ac:dyDescent="0.25">
      <c r="A7871" s="167"/>
      <c r="B7871" s="168">
        <v>4211</v>
      </c>
      <c r="C7871" s="173" t="s">
        <v>12314</v>
      </c>
      <c r="D7871" s="167"/>
      <c r="E7871" s="180"/>
    </row>
    <row r="7872" spans="1:5" x14ac:dyDescent="0.25">
      <c r="A7872" s="167"/>
      <c r="B7872" s="168">
        <v>4212</v>
      </c>
      <c r="C7872" s="173" t="s">
        <v>12315</v>
      </c>
      <c r="D7872" s="167"/>
      <c r="E7872" s="180"/>
    </row>
    <row r="7873" spans="1:5" x14ac:dyDescent="0.25">
      <c r="A7873" s="167"/>
      <c r="B7873" s="168">
        <v>4213</v>
      </c>
      <c r="C7873" s="173" t="s">
        <v>12316</v>
      </c>
      <c r="D7873" s="167"/>
      <c r="E7873" s="180"/>
    </row>
    <row r="7874" spans="1:5" x14ac:dyDescent="0.25">
      <c r="A7874" s="167"/>
      <c r="B7874" s="168">
        <v>4214</v>
      </c>
      <c r="C7874" s="173" t="s">
        <v>12317</v>
      </c>
      <c r="D7874" s="167"/>
      <c r="E7874" s="180"/>
    </row>
    <row r="7875" spans="1:5" x14ac:dyDescent="0.25">
      <c r="A7875" s="167"/>
      <c r="B7875" s="168">
        <v>4215</v>
      </c>
      <c r="C7875" s="173" t="s">
        <v>12318</v>
      </c>
      <c r="D7875" s="167"/>
      <c r="E7875" s="180"/>
    </row>
    <row r="7876" spans="1:5" x14ac:dyDescent="0.25">
      <c r="A7876" s="167"/>
      <c r="B7876" s="168">
        <v>4216</v>
      </c>
      <c r="C7876" s="173" t="s">
        <v>12319</v>
      </c>
      <c r="D7876" s="167"/>
      <c r="E7876" s="180"/>
    </row>
    <row r="7877" spans="1:5" x14ac:dyDescent="0.25">
      <c r="A7877" s="167"/>
      <c r="B7877" s="168">
        <v>4217</v>
      </c>
      <c r="C7877" s="173" t="s">
        <v>12320</v>
      </c>
      <c r="D7877" s="167"/>
      <c r="E7877" s="180"/>
    </row>
    <row r="7878" spans="1:5" x14ac:dyDescent="0.25">
      <c r="A7878" s="167"/>
      <c r="B7878" s="168">
        <v>4218</v>
      </c>
      <c r="C7878" s="173" t="s">
        <v>12321</v>
      </c>
      <c r="D7878" s="167"/>
      <c r="E7878" s="180"/>
    </row>
    <row r="7879" spans="1:5" x14ac:dyDescent="0.25">
      <c r="A7879" s="167"/>
      <c r="B7879" s="168">
        <v>4219</v>
      </c>
      <c r="C7879" s="173" t="s">
        <v>12322</v>
      </c>
      <c r="D7879" s="167"/>
      <c r="E7879" s="180"/>
    </row>
    <row r="7880" spans="1:5" x14ac:dyDescent="0.25">
      <c r="A7880" s="167"/>
      <c r="B7880" s="168">
        <v>4220</v>
      </c>
      <c r="C7880" s="173" t="s">
        <v>12323</v>
      </c>
      <c r="D7880" s="167"/>
      <c r="E7880" s="180"/>
    </row>
    <row r="7881" spans="1:5" x14ac:dyDescent="0.25">
      <c r="A7881" s="167"/>
      <c r="B7881" s="168">
        <v>4221</v>
      </c>
      <c r="C7881" s="173" t="s">
        <v>12324</v>
      </c>
      <c r="D7881" s="167"/>
      <c r="E7881" s="180"/>
    </row>
    <row r="7882" spans="1:5" x14ac:dyDescent="0.25">
      <c r="A7882" s="167"/>
      <c r="B7882" s="168">
        <v>4222</v>
      </c>
      <c r="C7882" s="173" t="s">
        <v>12325</v>
      </c>
      <c r="D7882" s="167"/>
      <c r="E7882" s="180"/>
    </row>
    <row r="7883" spans="1:5" x14ac:dyDescent="0.25">
      <c r="A7883" s="167"/>
      <c r="B7883" s="168">
        <v>4223</v>
      </c>
      <c r="C7883" s="173" t="s">
        <v>12326</v>
      </c>
      <c r="D7883" s="167"/>
      <c r="E7883" s="180"/>
    </row>
    <row r="7884" spans="1:5" x14ac:dyDescent="0.25">
      <c r="A7884" s="167"/>
      <c r="B7884" s="168">
        <v>4224</v>
      </c>
      <c r="C7884" s="173" t="s">
        <v>12327</v>
      </c>
      <c r="D7884" s="167"/>
      <c r="E7884" s="180"/>
    </row>
    <row r="7885" spans="1:5" x14ac:dyDescent="0.25">
      <c r="A7885" s="167"/>
      <c r="B7885" s="168">
        <v>4225</v>
      </c>
      <c r="C7885" s="174" t="s">
        <v>12328</v>
      </c>
      <c r="D7885" s="167"/>
      <c r="E7885" s="180"/>
    </row>
    <row r="7886" spans="1:5" x14ac:dyDescent="0.25">
      <c r="A7886" s="167"/>
      <c r="B7886" s="168">
        <v>4226</v>
      </c>
      <c r="C7886" s="173" t="s">
        <v>12329</v>
      </c>
      <c r="D7886" s="167"/>
      <c r="E7886" s="180"/>
    </row>
    <row r="7887" spans="1:5" x14ac:dyDescent="0.25">
      <c r="A7887" s="167"/>
      <c r="B7887" s="168">
        <v>4227</v>
      </c>
      <c r="C7887" s="173" t="s">
        <v>12330</v>
      </c>
      <c r="D7887" s="167"/>
      <c r="E7887" s="180"/>
    </row>
    <row r="7888" spans="1:5" x14ac:dyDescent="0.25">
      <c r="A7888" s="167"/>
      <c r="B7888" s="168">
        <v>4228</v>
      </c>
      <c r="C7888" s="173" t="s">
        <v>12331</v>
      </c>
      <c r="D7888" s="167"/>
      <c r="E7888" s="180"/>
    </row>
    <row r="7889" spans="1:5" x14ac:dyDescent="0.25">
      <c r="A7889" s="167"/>
      <c r="B7889" s="168">
        <v>4229</v>
      </c>
      <c r="C7889" s="173" t="s">
        <v>12332</v>
      </c>
      <c r="D7889" s="167"/>
      <c r="E7889" s="180"/>
    </row>
    <row r="7890" spans="1:5" x14ac:dyDescent="0.25">
      <c r="A7890" s="167"/>
      <c r="B7890" s="168">
        <v>4230</v>
      </c>
      <c r="C7890" s="173" t="s">
        <v>12333</v>
      </c>
      <c r="D7890" s="167"/>
      <c r="E7890" s="180"/>
    </row>
    <row r="7891" spans="1:5" x14ac:dyDescent="0.25">
      <c r="A7891" s="167"/>
      <c r="B7891" s="168">
        <v>4231</v>
      </c>
      <c r="C7891" s="173" t="s">
        <v>12334</v>
      </c>
      <c r="D7891" s="167"/>
      <c r="E7891" s="180"/>
    </row>
    <row r="7892" spans="1:5" x14ac:dyDescent="0.25">
      <c r="A7892" s="167"/>
      <c r="B7892" s="168">
        <v>4232</v>
      </c>
      <c r="C7892" s="173" t="s">
        <v>12335</v>
      </c>
      <c r="D7892" s="167"/>
      <c r="E7892" s="180"/>
    </row>
    <row r="7893" spans="1:5" x14ac:dyDescent="0.25">
      <c r="A7893" s="167"/>
      <c r="B7893" s="168">
        <v>4233</v>
      </c>
      <c r="C7893" s="173" t="s">
        <v>12336</v>
      </c>
      <c r="D7893" s="167"/>
      <c r="E7893" s="180"/>
    </row>
    <row r="7894" spans="1:5" x14ac:dyDescent="0.25">
      <c r="A7894" s="167"/>
      <c r="B7894" s="168">
        <v>4234</v>
      </c>
      <c r="C7894" s="173" t="s">
        <v>12337</v>
      </c>
      <c r="D7894" s="167"/>
      <c r="E7894" s="180"/>
    </row>
    <row r="7895" spans="1:5" x14ac:dyDescent="0.25">
      <c r="A7895" s="167"/>
      <c r="B7895" s="168">
        <v>4235</v>
      </c>
      <c r="C7895" s="173" t="s">
        <v>12338</v>
      </c>
      <c r="D7895" s="167"/>
      <c r="E7895" s="180"/>
    </row>
    <row r="7896" spans="1:5" x14ac:dyDescent="0.25">
      <c r="A7896" s="167"/>
      <c r="B7896" s="168">
        <v>4236</v>
      </c>
      <c r="C7896" s="173" t="s">
        <v>12339</v>
      </c>
      <c r="D7896" s="167"/>
      <c r="E7896" s="180"/>
    </row>
    <row r="7897" spans="1:5" x14ac:dyDescent="0.25">
      <c r="A7897" s="167"/>
      <c r="B7897" s="168">
        <v>4237</v>
      </c>
      <c r="C7897" s="173" t="s">
        <v>12340</v>
      </c>
      <c r="D7897" s="167"/>
      <c r="E7897" s="180"/>
    </row>
    <row r="7898" spans="1:5" x14ac:dyDescent="0.25">
      <c r="A7898" s="167"/>
      <c r="B7898" s="168">
        <v>4238</v>
      </c>
      <c r="C7898" s="173" t="s">
        <v>12341</v>
      </c>
      <c r="D7898" s="167"/>
      <c r="E7898" s="180"/>
    </row>
    <row r="7899" spans="1:5" x14ac:dyDescent="0.25">
      <c r="A7899" s="167"/>
      <c r="B7899" s="168">
        <v>4239</v>
      </c>
      <c r="C7899" s="173" t="s">
        <v>12342</v>
      </c>
      <c r="D7899" s="167"/>
      <c r="E7899" s="180"/>
    </row>
    <row r="7900" spans="1:5" x14ac:dyDescent="0.25">
      <c r="A7900" s="167"/>
      <c r="B7900" s="168">
        <v>4240</v>
      </c>
      <c r="C7900" s="173" t="s">
        <v>12343</v>
      </c>
      <c r="D7900" s="167"/>
      <c r="E7900" s="180"/>
    </row>
    <row r="7901" spans="1:5" x14ac:dyDescent="0.25">
      <c r="A7901" s="167"/>
      <c r="B7901" s="168">
        <v>4241</v>
      </c>
      <c r="C7901" s="173" t="s">
        <v>12344</v>
      </c>
      <c r="D7901" s="167"/>
      <c r="E7901" s="180"/>
    </row>
    <row r="7902" spans="1:5" x14ac:dyDescent="0.25">
      <c r="A7902" s="167"/>
      <c r="B7902" s="168">
        <v>4242</v>
      </c>
      <c r="C7902" s="173" t="s">
        <v>12345</v>
      </c>
      <c r="D7902" s="167"/>
      <c r="E7902" s="180"/>
    </row>
    <row r="7903" spans="1:5" x14ac:dyDescent="0.25">
      <c r="A7903" s="167"/>
      <c r="B7903" s="168">
        <v>4243</v>
      </c>
      <c r="C7903" s="173" t="s">
        <v>12346</v>
      </c>
      <c r="D7903" s="167"/>
      <c r="E7903" s="180"/>
    </row>
    <row r="7904" spans="1:5" x14ac:dyDescent="0.25">
      <c r="A7904" s="167"/>
      <c r="B7904" s="168">
        <v>4244</v>
      </c>
      <c r="C7904" s="173" t="s">
        <v>12347</v>
      </c>
      <c r="D7904" s="167"/>
      <c r="E7904" s="180"/>
    </row>
    <row r="7905" spans="1:5" x14ac:dyDescent="0.25">
      <c r="A7905" s="167"/>
      <c r="B7905" s="168">
        <v>4245</v>
      </c>
      <c r="C7905" s="173" t="s">
        <v>12348</v>
      </c>
      <c r="D7905" s="167"/>
      <c r="E7905" s="180"/>
    </row>
    <row r="7906" spans="1:5" x14ac:dyDescent="0.25">
      <c r="A7906" s="167"/>
      <c r="B7906" s="168">
        <v>4246</v>
      </c>
      <c r="C7906" s="173" t="s">
        <v>12349</v>
      </c>
      <c r="D7906" s="167"/>
      <c r="E7906" s="180"/>
    </row>
    <row r="7907" spans="1:5" x14ac:dyDescent="0.25">
      <c r="A7907" s="167"/>
      <c r="B7907" s="168">
        <v>4247</v>
      </c>
      <c r="C7907" s="173" t="s">
        <v>12350</v>
      </c>
      <c r="D7907" s="167"/>
      <c r="E7907" s="180"/>
    </row>
    <row r="7908" spans="1:5" x14ac:dyDescent="0.25">
      <c r="A7908" s="167"/>
      <c r="B7908" s="168">
        <v>4248</v>
      </c>
      <c r="C7908" s="173" t="s">
        <v>12351</v>
      </c>
      <c r="D7908" s="167"/>
      <c r="E7908" s="180"/>
    </row>
    <row r="7909" spans="1:5" x14ac:dyDescent="0.25">
      <c r="A7909" s="167"/>
      <c r="B7909" s="168">
        <v>4249</v>
      </c>
      <c r="C7909" s="173" t="s">
        <v>12352</v>
      </c>
      <c r="D7909" s="167"/>
      <c r="E7909" s="180"/>
    </row>
    <row r="7910" spans="1:5" x14ac:dyDescent="0.25">
      <c r="A7910" s="167"/>
      <c r="B7910" s="168">
        <v>4250</v>
      </c>
      <c r="C7910" s="173" t="s">
        <v>12353</v>
      </c>
      <c r="D7910" s="167"/>
      <c r="E7910" s="180"/>
    </row>
    <row r="7911" spans="1:5" x14ac:dyDescent="0.25">
      <c r="A7911" s="167"/>
      <c r="B7911" s="168">
        <v>4251</v>
      </c>
      <c r="C7911" s="173" t="s">
        <v>12354</v>
      </c>
      <c r="D7911" s="167"/>
      <c r="E7911" s="180"/>
    </row>
    <row r="7912" spans="1:5" x14ac:dyDescent="0.25">
      <c r="A7912" s="167"/>
      <c r="B7912" s="168">
        <v>4252</v>
      </c>
      <c r="C7912" s="173" t="s">
        <v>12355</v>
      </c>
      <c r="D7912" s="167"/>
      <c r="E7912" s="180"/>
    </row>
    <row r="7913" spans="1:5" x14ac:dyDescent="0.25">
      <c r="A7913" s="167"/>
      <c r="B7913" s="168">
        <v>4253</v>
      </c>
      <c r="C7913" s="173" t="s">
        <v>12356</v>
      </c>
      <c r="D7913" s="167"/>
      <c r="E7913" s="180"/>
    </row>
    <row r="7914" spans="1:5" x14ac:dyDescent="0.25">
      <c r="A7914" s="167"/>
      <c r="B7914" s="168"/>
      <c r="C7914" s="166" t="s">
        <v>12357</v>
      </c>
      <c r="D7914" s="167"/>
      <c r="E7914" s="180"/>
    </row>
    <row r="7915" spans="1:5" x14ac:dyDescent="0.25">
      <c r="A7915" s="167"/>
      <c r="B7915" s="168">
        <v>2962</v>
      </c>
      <c r="C7915" s="173" t="s">
        <v>12358</v>
      </c>
      <c r="D7915" s="167"/>
      <c r="E7915" s="180"/>
    </row>
    <row r="7916" spans="1:5" x14ac:dyDescent="0.25">
      <c r="A7916" s="167"/>
      <c r="B7916" s="168">
        <v>3732</v>
      </c>
      <c r="C7916" s="173" t="s">
        <v>10557</v>
      </c>
      <c r="D7916" s="167"/>
      <c r="E7916" s="180"/>
    </row>
    <row r="7917" spans="1:5" x14ac:dyDescent="0.25">
      <c r="A7917" s="167"/>
      <c r="B7917" s="168">
        <v>3773</v>
      </c>
      <c r="C7917" s="173" t="s">
        <v>12359</v>
      </c>
      <c r="D7917" s="167"/>
      <c r="E7917" s="180"/>
    </row>
    <row r="7918" spans="1:5" x14ac:dyDescent="0.25">
      <c r="A7918" s="167"/>
      <c r="B7918" s="168">
        <v>3810</v>
      </c>
      <c r="C7918" s="173" t="s">
        <v>12360</v>
      </c>
      <c r="D7918" s="167"/>
      <c r="E7918" s="180"/>
    </row>
    <row r="7919" spans="1:5" x14ac:dyDescent="0.25">
      <c r="A7919" s="167"/>
      <c r="B7919" s="168">
        <v>3815</v>
      </c>
      <c r="C7919" s="173" t="s">
        <v>10941</v>
      </c>
      <c r="D7919" s="167"/>
      <c r="E7919" s="180"/>
    </row>
    <row r="7920" spans="1:5" x14ac:dyDescent="0.25">
      <c r="A7920" s="167"/>
      <c r="B7920" s="168"/>
      <c r="C7920" s="166" t="s">
        <v>12361</v>
      </c>
      <c r="D7920" s="167"/>
      <c r="E7920" s="180"/>
    </row>
    <row r="7921" spans="1:5" x14ac:dyDescent="0.25">
      <c r="A7921" s="167"/>
      <c r="B7921" s="168">
        <v>4254</v>
      </c>
      <c r="C7921" s="173" t="s">
        <v>12362</v>
      </c>
      <c r="D7921" s="167"/>
      <c r="E7921" s="180"/>
    </row>
    <row r="7922" spans="1:5" x14ac:dyDescent="0.25">
      <c r="A7922" s="167"/>
      <c r="B7922" s="168">
        <v>4255</v>
      </c>
      <c r="C7922" s="173" t="s">
        <v>12363</v>
      </c>
      <c r="D7922" s="167"/>
      <c r="E7922" s="180"/>
    </row>
    <row r="7923" spans="1:5" x14ac:dyDescent="0.25">
      <c r="A7923" s="167"/>
      <c r="B7923" s="168">
        <v>4256</v>
      </c>
      <c r="C7923" s="173" t="s">
        <v>12364</v>
      </c>
      <c r="D7923" s="167"/>
      <c r="E7923" s="180"/>
    </row>
    <row r="7924" spans="1:5" x14ac:dyDescent="0.25">
      <c r="A7924" s="167"/>
      <c r="B7924" s="168">
        <v>4257</v>
      </c>
      <c r="C7924" s="173" t="s">
        <v>12365</v>
      </c>
      <c r="D7924" s="167"/>
      <c r="E7924" s="180"/>
    </row>
    <row r="7925" spans="1:5" x14ac:dyDescent="0.25">
      <c r="A7925" s="167"/>
      <c r="B7925" s="168">
        <v>4258</v>
      </c>
      <c r="C7925" s="173" t="s">
        <v>12366</v>
      </c>
      <c r="D7925" s="167"/>
      <c r="E7925" s="180"/>
    </row>
    <row r="7926" spans="1:5" x14ac:dyDescent="0.25">
      <c r="A7926" s="167"/>
      <c r="B7926" s="168">
        <v>4259</v>
      </c>
      <c r="C7926" s="173" t="s">
        <v>12367</v>
      </c>
      <c r="D7926" s="167"/>
      <c r="E7926" s="180"/>
    </row>
    <row r="7927" spans="1:5" x14ac:dyDescent="0.25">
      <c r="A7927" s="167"/>
      <c r="B7927" s="168">
        <v>4260</v>
      </c>
      <c r="C7927" s="173" t="s">
        <v>12368</v>
      </c>
      <c r="D7927" s="167"/>
      <c r="E7927" s="180"/>
    </row>
    <row r="7928" spans="1:5" x14ac:dyDescent="0.25">
      <c r="A7928" s="167"/>
      <c r="B7928" s="168">
        <v>4261</v>
      </c>
      <c r="C7928" s="173" t="s">
        <v>12369</v>
      </c>
      <c r="D7928" s="167"/>
      <c r="E7928" s="180"/>
    </row>
    <row r="7929" spans="1:5" x14ac:dyDescent="0.25">
      <c r="A7929" s="167"/>
      <c r="B7929" s="168">
        <v>4262</v>
      </c>
      <c r="C7929" s="173" t="s">
        <v>12370</v>
      </c>
      <c r="D7929" s="167"/>
      <c r="E7929" s="180"/>
    </row>
    <row r="7930" spans="1:5" x14ac:dyDescent="0.25">
      <c r="A7930" s="167"/>
      <c r="B7930" s="168">
        <v>4263</v>
      </c>
      <c r="C7930" s="173" t="s">
        <v>12371</v>
      </c>
      <c r="D7930" s="167"/>
      <c r="E7930" s="180"/>
    </row>
    <row r="7931" spans="1:5" x14ac:dyDescent="0.25">
      <c r="A7931" s="167"/>
      <c r="B7931" s="168">
        <v>4264</v>
      </c>
      <c r="C7931" s="173" t="s">
        <v>12372</v>
      </c>
      <c r="D7931" s="167"/>
      <c r="E7931" s="180"/>
    </row>
    <row r="7932" spans="1:5" x14ac:dyDescent="0.25">
      <c r="A7932" s="167"/>
      <c r="B7932" s="168">
        <v>4265</v>
      </c>
      <c r="C7932" s="173" t="s">
        <v>12373</v>
      </c>
      <c r="D7932" s="167"/>
      <c r="E7932" s="180"/>
    </row>
    <row r="7933" spans="1:5" x14ac:dyDescent="0.25">
      <c r="A7933" s="167"/>
      <c r="B7933" s="168">
        <v>4266</v>
      </c>
      <c r="C7933" s="173" t="s">
        <v>12374</v>
      </c>
      <c r="D7933" s="167"/>
      <c r="E7933" s="180"/>
    </row>
    <row r="7934" spans="1:5" x14ac:dyDescent="0.25">
      <c r="A7934" s="167"/>
      <c r="B7934" s="168">
        <v>4267</v>
      </c>
      <c r="C7934" s="173" t="s">
        <v>12375</v>
      </c>
      <c r="D7934" s="167"/>
      <c r="E7934" s="180"/>
    </row>
    <row r="7935" spans="1:5" x14ac:dyDescent="0.25">
      <c r="A7935" s="167"/>
      <c r="B7935" s="168">
        <v>4268</v>
      </c>
      <c r="C7935" s="173" t="s">
        <v>12376</v>
      </c>
      <c r="D7935" s="167"/>
      <c r="E7935" s="180"/>
    </row>
    <row r="7936" spans="1:5" x14ac:dyDescent="0.25">
      <c r="A7936" s="167"/>
      <c r="B7936" s="168">
        <v>4269</v>
      </c>
      <c r="C7936" s="173" t="s">
        <v>12377</v>
      </c>
      <c r="D7936" s="167"/>
      <c r="E7936" s="180"/>
    </row>
    <row r="7937" spans="1:5" x14ac:dyDescent="0.25">
      <c r="A7937" s="167"/>
      <c r="B7937" s="168">
        <v>4270</v>
      </c>
      <c r="C7937" s="173" t="s">
        <v>12378</v>
      </c>
      <c r="D7937" s="167"/>
      <c r="E7937" s="180"/>
    </row>
    <row r="7938" spans="1:5" x14ac:dyDescent="0.25">
      <c r="A7938" s="167"/>
      <c r="B7938" s="168">
        <v>4271</v>
      </c>
      <c r="C7938" s="173" t="s">
        <v>12379</v>
      </c>
      <c r="D7938" s="167"/>
      <c r="E7938" s="180"/>
    </row>
    <row r="7939" spans="1:5" x14ac:dyDescent="0.25">
      <c r="A7939" s="167"/>
      <c r="B7939" s="168">
        <v>4272</v>
      </c>
      <c r="C7939" s="173" t="s">
        <v>12380</v>
      </c>
      <c r="D7939" s="167"/>
      <c r="E7939" s="180"/>
    </row>
    <row r="7940" spans="1:5" x14ac:dyDescent="0.25">
      <c r="A7940" s="167"/>
      <c r="B7940" s="168">
        <v>4273</v>
      </c>
      <c r="C7940" s="173" t="s">
        <v>12381</v>
      </c>
      <c r="D7940" s="167"/>
      <c r="E7940" s="180"/>
    </row>
    <row r="7941" spans="1:5" x14ac:dyDescent="0.25">
      <c r="A7941" s="167"/>
      <c r="B7941" s="168">
        <v>4274</v>
      </c>
      <c r="C7941" s="173" t="s">
        <v>12382</v>
      </c>
      <c r="D7941" s="167"/>
      <c r="E7941" s="180"/>
    </row>
    <row r="7942" spans="1:5" x14ac:dyDescent="0.25">
      <c r="A7942" s="167"/>
      <c r="B7942" s="168">
        <v>4275</v>
      </c>
      <c r="C7942" s="173" t="s">
        <v>12383</v>
      </c>
      <c r="D7942" s="167"/>
      <c r="E7942" s="180"/>
    </row>
    <row r="7943" spans="1:5" x14ac:dyDescent="0.25">
      <c r="A7943" s="167"/>
      <c r="B7943" s="168">
        <v>4276</v>
      </c>
      <c r="C7943" s="173" t="s">
        <v>12384</v>
      </c>
      <c r="D7943" s="167"/>
      <c r="E7943" s="180"/>
    </row>
    <row r="7944" spans="1:5" x14ac:dyDescent="0.25">
      <c r="A7944" s="167"/>
      <c r="B7944" s="168">
        <v>4277</v>
      </c>
      <c r="C7944" s="173" t="s">
        <v>12385</v>
      </c>
      <c r="D7944" s="167"/>
      <c r="E7944" s="180"/>
    </row>
    <row r="7945" spans="1:5" x14ac:dyDescent="0.25">
      <c r="A7945" s="167"/>
      <c r="B7945" s="168">
        <v>4278</v>
      </c>
      <c r="C7945" s="173" t="s">
        <v>12386</v>
      </c>
      <c r="D7945" s="167"/>
      <c r="E7945" s="180"/>
    </row>
    <row r="7946" spans="1:5" x14ac:dyDescent="0.25">
      <c r="A7946" s="167"/>
      <c r="B7946" s="168">
        <v>4279</v>
      </c>
      <c r="C7946" s="173" t="s">
        <v>12387</v>
      </c>
      <c r="D7946" s="167"/>
      <c r="E7946" s="180"/>
    </row>
    <row r="7947" spans="1:5" x14ac:dyDescent="0.25">
      <c r="A7947" s="167"/>
      <c r="B7947" s="168">
        <v>4280</v>
      </c>
      <c r="C7947" s="173" t="s">
        <v>12388</v>
      </c>
      <c r="D7947" s="167"/>
      <c r="E7947" s="180"/>
    </row>
    <row r="7948" spans="1:5" x14ac:dyDescent="0.25">
      <c r="A7948" s="167"/>
      <c r="B7948" s="168">
        <v>4281</v>
      </c>
      <c r="C7948" s="173" t="s">
        <v>12389</v>
      </c>
      <c r="D7948" s="167"/>
      <c r="E7948" s="180"/>
    </row>
    <row r="7949" spans="1:5" x14ac:dyDescent="0.25">
      <c r="A7949" s="167"/>
      <c r="B7949" s="168">
        <v>4282</v>
      </c>
      <c r="C7949" s="173" t="s">
        <v>12390</v>
      </c>
      <c r="D7949" s="167"/>
      <c r="E7949" s="180"/>
    </row>
    <row r="7950" spans="1:5" x14ac:dyDescent="0.25">
      <c r="A7950" s="167"/>
      <c r="B7950" s="168">
        <v>4283</v>
      </c>
      <c r="C7950" s="173" t="s">
        <v>12391</v>
      </c>
      <c r="D7950" s="167"/>
      <c r="E7950" s="180"/>
    </row>
    <row r="7951" spans="1:5" x14ac:dyDescent="0.25">
      <c r="A7951" s="167"/>
      <c r="B7951" s="168">
        <v>4284</v>
      </c>
      <c r="C7951" s="173" t="s">
        <v>12392</v>
      </c>
      <c r="D7951" s="167"/>
      <c r="E7951" s="180"/>
    </row>
    <row r="7952" spans="1:5" x14ac:dyDescent="0.25">
      <c r="A7952" s="167"/>
      <c r="B7952" s="168">
        <v>4285</v>
      </c>
      <c r="C7952" s="173" t="s">
        <v>12393</v>
      </c>
      <c r="D7952" s="167"/>
      <c r="E7952" s="180"/>
    </row>
    <row r="7953" spans="1:5" x14ac:dyDescent="0.25">
      <c r="A7953" s="167"/>
      <c r="B7953" s="168">
        <v>4286</v>
      </c>
      <c r="C7953" s="173" t="s">
        <v>12394</v>
      </c>
      <c r="D7953" s="167"/>
      <c r="E7953" s="180"/>
    </row>
    <row r="7954" spans="1:5" x14ac:dyDescent="0.25">
      <c r="A7954" s="167"/>
      <c r="B7954" s="168">
        <v>4287</v>
      </c>
      <c r="C7954" s="173" t="s">
        <v>12395</v>
      </c>
      <c r="D7954" s="167"/>
      <c r="E7954" s="180"/>
    </row>
    <row r="7955" spans="1:5" x14ac:dyDescent="0.25">
      <c r="A7955" s="167"/>
      <c r="B7955" s="168">
        <v>4288</v>
      </c>
      <c r="C7955" s="173" t="s">
        <v>12396</v>
      </c>
      <c r="D7955" s="167"/>
      <c r="E7955" s="180"/>
    </row>
    <row r="7956" spans="1:5" x14ac:dyDescent="0.25">
      <c r="A7956" s="167"/>
      <c r="B7956" s="168">
        <v>4289</v>
      </c>
      <c r="C7956" s="173" t="s">
        <v>12397</v>
      </c>
      <c r="D7956" s="167"/>
      <c r="E7956" s="180"/>
    </row>
    <row r="7957" spans="1:5" x14ac:dyDescent="0.25">
      <c r="A7957" s="167"/>
      <c r="B7957" s="168">
        <v>4290</v>
      </c>
      <c r="C7957" s="173" t="s">
        <v>12398</v>
      </c>
      <c r="D7957" s="167"/>
      <c r="E7957" s="180"/>
    </row>
    <row r="7958" spans="1:5" x14ac:dyDescent="0.25">
      <c r="A7958" s="167"/>
      <c r="B7958" s="168">
        <v>4291</v>
      </c>
      <c r="C7958" s="173" t="s">
        <v>12399</v>
      </c>
      <c r="D7958" s="167"/>
      <c r="E7958" s="180"/>
    </row>
    <row r="7959" spans="1:5" x14ac:dyDescent="0.25">
      <c r="A7959" s="167"/>
      <c r="B7959" s="168">
        <v>4292</v>
      </c>
      <c r="C7959" s="173" t="s">
        <v>12400</v>
      </c>
      <c r="D7959" s="167"/>
      <c r="E7959" s="180"/>
    </row>
    <row r="7960" spans="1:5" x14ac:dyDescent="0.25">
      <c r="A7960" s="167"/>
      <c r="B7960" s="168">
        <v>4293</v>
      </c>
      <c r="C7960" s="173" t="s">
        <v>12401</v>
      </c>
      <c r="D7960" s="167"/>
      <c r="E7960" s="180"/>
    </row>
    <row r="7961" spans="1:5" x14ac:dyDescent="0.25">
      <c r="A7961" s="167"/>
      <c r="B7961" s="168">
        <v>4294</v>
      </c>
      <c r="C7961" s="173" t="s">
        <v>12402</v>
      </c>
      <c r="D7961" s="167"/>
      <c r="E7961" s="180"/>
    </row>
    <row r="7962" spans="1:5" x14ac:dyDescent="0.25">
      <c r="A7962" s="167"/>
      <c r="B7962" s="168">
        <v>4295</v>
      </c>
      <c r="C7962" s="173" t="s">
        <v>12403</v>
      </c>
      <c r="D7962" s="167"/>
      <c r="E7962" s="180"/>
    </row>
    <row r="7963" spans="1:5" x14ac:dyDescent="0.25">
      <c r="A7963" s="167"/>
      <c r="B7963" s="168">
        <v>4296</v>
      </c>
      <c r="C7963" s="173" t="s">
        <v>12404</v>
      </c>
      <c r="D7963" s="167"/>
      <c r="E7963" s="180"/>
    </row>
    <row r="7964" spans="1:5" x14ac:dyDescent="0.25">
      <c r="A7964" s="167"/>
      <c r="B7964" s="168">
        <v>4297</v>
      </c>
      <c r="C7964" s="173" t="s">
        <v>12405</v>
      </c>
      <c r="D7964" s="167"/>
      <c r="E7964" s="180"/>
    </row>
    <row r="7965" spans="1:5" x14ac:dyDescent="0.25">
      <c r="A7965" s="167"/>
      <c r="B7965" s="168">
        <v>4298</v>
      </c>
      <c r="C7965" s="173" t="s">
        <v>12406</v>
      </c>
      <c r="D7965" s="167"/>
      <c r="E7965" s="180"/>
    </row>
    <row r="7966" spans="1:5" x14ac:dyDescent="0.25">
      <c r="A7966" s="167"/>
      <c r="B7966" s="168">
        <v>4299</v>
      </c>
      <c r="C7966" s="173" t="s">
        <v>12407</v>
      </c>
      <c r="D7966" s="167"/>
      <c r="E7966" s="180"/>
    </row>
    <row r="7967" spans="1:5" x14ac:dyDescent="0.25">
      <c r="A7967" s="167"/>
      <c r="B7967" s="168">
        <v>4300</v>
      </c>
      <c r="C7967" s="173" t="s">
        <v>12408</v>
      </c>
      <c r="D7967" s="167"/>
      <c r="E7967" s="180"/>
    </row>
    <row r="7968" spans="1:5" x14ac:dyDescent="0.25">
      <c r="A7968" s="167"/>
      <c r="B7968" s="168">
        <v>4301</v>
      </c>
      <c r="C7968" s="173" t="s">
        <v>12409</v>
      </c>
      <c r="D7968" s="167"/>
      <c r="E7968" s="180"/>
    </row>
    <row r="7969" spans="1:5" x14ac:dyDescent="0.25">
      <c r="A7969" s="167"/>
      <c r="B7969" s="168">
        <v>4302</v>
      </c>
      <c r="C7969" s="173" t="s">
        <v>12410</v>
      </c>
      <c r="D7969" s="167"/>
      <c r="E7969" s="180"/>
    </row>
    <row r="7970" spans="1:5" ht="45" x14ac:dyDescent="0.25">
      <c r="A7970" s="167"/>
      <c r="B7970" s="168">
        <v>4303</v>
      </c>
      <c r="C7970" s="174" t="s">
        <v>12411</v>
      </c>
      <c r="D7970" s="167"/>
      <c r="E7970" s="180"/>
    </row>
    <row r="7971" spans="1:5" x14ac:dyDescent="0.25">
      <c r="A7971" s="167"/>
      <c r="B7971" s="168">
        <v>4304</v>
      </c>
      <c r="C7971" s="173" t="s">
        <v>12412</v>
      </c>
      <c r="D7971" s="167"/>
      <c r="E7971" s="180"/>
    </row>
    <row r="7972" spans="1:5" x14ac:dyDescent="0.25">
      <c r="A7972" s="167"/>
      <c r="B7972" s="168">
        <v>4305</v>
      </c>
      <c r="C7972" s="173" t="s">
        <v>12413</v>
      </c>
      <c r="D7972" s="167"/>
      <c r="E7972" s="180"/>
    </row>
    <row r="7973" spans="1:5" x14ac:dyDescent="0.25">
      <c r="A7973" s="167"/>
      <c r="B7973" s="168">
        <v>4306</v>
      </c>
      <c r="C7973" s="173" t="s">
        <v>12414</v>
      </c>
      <c r="D7973" s="167"/>
      <c r="E7973" s="180"/>
    </row>
    <row r="7974" spans="1:5" x14ac:dyDescent="0.25">
      <c r="A7974" s="167"/>
      <c r="B7974" s="168">
        <v>4307</v>
      </c>
      <c r="C7974" s="173" t="s">
        <v>12415</v>
      </c>
      <c r="D7974" s="167"/>
      <c r="E7974" s="180"/>
    </row>
    <row r="7975" spans="1:5" x14ac:dyDescent="0.25">
      <c r="A7975" s="167"/>
      <c r="B7975" s="168">
        <v>4308</v>
      </c>
      <c r="C7975" s="173" t="s">
        <v>12416</v>
      </c>
      <c r="D7975" s="167"/>
      <c r="E7975" s="180"/>
    </row>
    <row r="7976" spans="1:5" x14ac:dyDescent="0.25">
      <c r="A7976" s="167"/>
      <c r="B7976" s="168">
        <v>4309</v>
      </c>
      <c r="C7976" s="173" t="s">
        <v>12417</v>
      </c>
      <c r="D7976" s="167"/>
      <c r="E7976" s="180"/>
    </row>
    <row r="7977" spans="1:5" x14ac:dyDescent="0.25">
      <c r="A7977" s="167"/>
      <c r="B7977" s="168">
        <v>4310</v>
      </c>
      <c r="C7977" s="173" t="s">
        <v>12418</v>
      </c>
      <c r="D7977" s="167"/>
      <c r="E7977" s="180"/>
    </row>
    <row r="7978" spans="1:5" x14ac:dyDescent="0.25">
      <c r="A7978" s="167"/>
      <c r="B7978" s="168">
        <v>4311</v>
      </c>
      <c r="C7978" s="173" t="s">
        <v>12419</v>
      </c>
      <c r="D7978" s="167"/>
      <c r="E7978" s="180"/>
    </row>
    <row r="7979" spans="1:5" x14ac:dyDescent="0.25">
      <c r="A7979" s="167"/>
      <c r="B7979" s="168">
        <v>4312</v>
      </c>
      <c r="C7979" s="173" t="s">
        <v>12420</v>
      </c>
      <c r="D7979" s="167"/>
      <c r="E7979" s="180"/>
    </row>
    <row r="7980" spans="1:5" x14ac:dyDescent="0.25">
      <c r="A7980" s="167"/>
      <c r="B7980" s="168">
        <v>4313</v>
      </c>
      <c r="C7980" s="173" t="s">
        <v>12421</v>
      </c>
      <c r="D7980" s="167"/>
      <c r="E7980" s="180"/>
    </row>
    <row r="7981" spans="1:5" x14ac:dyDescent="0.25">
      <c r="A7981" s="167"/>
      <c r="B7981" s="168">
        <v>4314</v>
      </c>
      <c r="C7981" s="173" t="s">
        <v>12422</v>
      </c>
      <c r="D7981" s="167"/>
      <c r="E7981" s="180"/>
    </row>
    <row r="7982" spans="1:5" x14ac:dyDescent="0.25">
      <c r="A7982" s="167"/>
      <c r="B7982" s="168">
        <v>4315</v>
      </c>
      <c r="C7982" s="173" t="s">
        <v>12423</v>
      </c>
      <c r="D7982" s="167"/>
      <c r="E7982" s="180"/>
    </row>
    <row r="7983" spans="1:5" x14ac:dyDescent="0.25">
      <c r="A7983" s="167"/>
      <c r="B7983" s="168">
        <v>4316</v>
      </c>
      <c r="C7983" s="173" t="s">
        <v>12424</v>
      </c>
      <c r="D7983" s="167"/>
      <c r="E7983" s="180"/>
    </row>
    <row r="7984" spans="1:5" x14ac:dyDescent="0.25">
      <c r="A7984" s="167"/>
      <c r="B7984" s="168">
        <v>4317</v>
      </c>
      <c r="C7984" s="173" t="s">
        <v>12425</v>
      </c>
      <c r="D7984" s="167"/>
      <c r="E7984" s="180"/>
    </row>
    <row r="7985" spans="1:5" x14ac:dyDescent="0.25">
      <c r="A7985" s="167"/>
      <c r="B7985" s="168">
        <v>4318</v>
      </c>
      <c r="C7985" s="173" t="s">
        <v>12426</v>
      </c>
      <c r="D7985" s="167"/>
      <c r="E7985" s="180"/>
    </row>
    <row r="7986" spans="1:5" x14ac:dyDescent="0.25">
      <c r="A7986" s="167"/>
      <c r="B7986" s="168">
        <v>4319</v>
      </c>
      <c r="C7986" s="173" t="s">
        <v>12427</v>
      </c>
      <c r="D7986" s="167"/>
      <c r="E7986" s="180"/>
    </row>
    <row r="7987" spans="1:5" x14ac:dyDescent="0.25">
      <c r="A7987" s="167"/>
      <c r="B7987" s="168">
        <v>4320</v>
      </c>
      <c r="C7987" s="173" t="s">
        <v>12428</v>
      </c>
      <c r="D7987" s="167"/>
      <c r="E7987" s="180"/>
    </row>
    <row r="7988" spans="1:5" x14ac:dyDescent="0.25">
      <c r="A7988" s="167"/>
      <c r="B7988" s="168">
        <v>4321</v>
      </c>
      <c r="C7988" s="173" t="s">
        <v>12429</v>
      </c>
      <c r="D7988" s="167"/>
      <c r="E7988" s="180"/>
    </row>
    <row r="7989" spans="1:5" x14ac:dyDescent="0.25">
      <c r="A7989" s="167"/>
      <c r="B7989" s="168">
        <v>4322</v>
      </c>
      <c r="C7989" s="173" t="s">
        <v>12430</v>
      </c>
      <c r="D7989" s="167"/>
      <c r="E7989" s="180"/>
    </row>
    <row r="7990" spans="1:5" x14ac:dyDescent="0.25">
      <c r="A7990" s="167"/>
      <c r="B7990" s="168">
        <v>4323</v>
      </c>
      <c r="C7990" s="173" t="s">
        <v>12431</v>
      </c>
      <c r="D7990" s="167"/>
      <c r="E7990" s="180"/>
    </row>
    <row r="7991" spans="1:5" x14ac:dyDescent="0.25">
      <c r="A7991" s="167"/>
      <c r="B7991" s="168">
        <v>4324</v>
      </c>
      <c r="C7991" s="173" t="s">
        <v>12432</v>
      </c>
      <c r="D7991" s="167"/>
      <c r="E7991" s="180"/>
    </row>
    <row r="7992" spans="1:5" x14ac:dyDescent="0.25">
      <c r="A7992" s="167"/>
      <c r="B7992" s="168">
        <v>4325</v>
      </c>
      <c r="C7992" s="173" t="s">
        <v>12433</v>
      </c>
      <c r="D7992" s="167"/>
      <c r="E7992" s="180"/>
    </row>
    <row r="7993" spans="1:5" x14ac:dyDescent="0.25">
      <c r="A7993" s="167"/>
      <c r="B7993" s="168">
        <v>4326</v>
      </c>
      <c r="C7993" s="173" t="s">
        <v>12434</v>
      </c>
      <c r="D7993" s="167"/>
      <c r="E7993" s="180"/>
    </row>
    <row r="7994" spans="1:5" x14ac:dyDescent="0.25">
      <c r="A7994" s="167"/>
      <c r="B7994" s="168">
        <v>4327</v>
      </c>
      <c r="C7994" s="173" t="s">
        <v>12435</v>
      </c>
      <c r="D7994" s="167"/>
      <c r="E7994" s="180"/>
    </row>
    <row r="7995" spans="1:5" x14ac:dyDescent="0.25">
      <c r="A7995" s="167"/>
      <c r="B7995" s="168">
        <v>4328</v>
      </c>
      <c r="C7995" s="173" t="s">
        <v>12436</v>
      </c>
      <c r="D7995" s="167"/>
      <c r="E7995" s="180"/>
    </row>
    <row r="7996" spans="1:5" x14ac:dyDescent="0.25">
      <c r="A7996" s="167"/>
      <c r="B7996" s="168">
        <v>4329</v>
      </c>
      <c r="C7996" s="173" t="s">
        <v>12437</v>
      </c>
      <c r="D7996" s="167"/>
      <c r="E7996" s="180"/>
    </row>
    <row r="7997" spans="1:5" x14ac:dyDescent="0.25">
      <c r="A7997" s="167"/>
      <c r="B7997" s="168">
        <v>4330</v>
      </c>
      <c r="C7997" s="173" t="s">
        <v>12438</v>
      </c>
      <c r="D7997" s="167"/>
      <c r="E7997" s="180"/>
    </row>
    <row r="7998" spans="1:5" x14ac:dyDescent="0.25">
      <c r="A7998" s="167"/>
      <c r="B7998" s="168">
        <v>4331</v>
      </c>
      <c r="C7998" s="173" t="s">
        <v>12439</v>
      </c>
      <c r="D7998" s="167"/>
      <c r="E7998" s="180"/>
    </row>
    <row r="7999" spans="1:5" x14ac:dyDescent="0.25">
      <c r="A7999" s="167"/>
      <c r="B7999" s="168">
        <v>4332</v>
      </c>
      <c r="C7999" s="173" t="s">
        <v>12440</v>
      </c>
      <c r="D7999" s="167"/>
      <c r="E7999" s="180"/>
    </row>
    <row r="8000" spans="1:5" x14ac:dyDescent="0.25">
      <c r="A8000" s="167"/>
      <c r="B8000" s="168">
        <v>4333</v>
      </c>
      <c r="C8000" s="173" t="s">
        <v>12441</v>
      </c>
      <c r="D8000" s="167"/>
      <c r="E8000" s="180"/>
    </row>
    <row r="8001" spans="1:5" x14ac:dyDescent="0.25">
      <c r="A8001" s="167"/>
      <c r="B8001" s="168">
        <v>4334</v>
      </c>
      <c r="C8001" s="173" t="s">
        <v>12442</v>
      </c>
      <c r="D8001" s="167"/>
      <c r="E8001" s="180"/>
    </row>
    <row r="8002" spans="1:5" x14ac:dyDescent="0.25">
      <c r="A8002" s="167"/>
      <c r="B8002" s="168">
        <v>4335</v>
      </c>
      <c r="C8002" s="173" t="s">
        <v>12443</v>
      </c>
      <c r="D8002" s="167"/>
      <c r="E8002" s="180"/>
    </row>
    <row r="8003" spans="1:5" x14ac:dyDescent="0.25">
      <c r="A8003" s="167"/>
      <c r="B8003" s="168">
        <v>4336</v>
      </c>
      <c r="C8003" s="173" t="s">
        <v>12444</v>
      </c>
      <c r="D8003" s="167"/>
      <c r="E8003" s="180"/>
    </row>
    <row r="8004" spans="1:5" x14ac:dyDescent="0.25">
      <c r="A8004" s="167"/>
      <c r="B8004" s="168">
        <v>4337</v>
      </c>
      <c r="C8004" s="173" t="s">
        <v>12445</v>
      </c>
      <c r="D8004" s="167"/>
      <c r="E8004" s="180"/>
    </row>
    <row r="8005" spans="1:5" x14ac:dyDescent="0.25">
      <c r="A8005" s="167"/>
      <c r="B8005" s="168">
        <v>4338</v>
      </c>
      <c r="C8005" s="173" t="s">
        <v>12446</v>
      </c>
      <c r="D8005" s="167"/>
      <c r="E8005" s="180"/>
    </row>
    <row r="8006" spans="1:5" x14ac:dyDescent="0.25">
      <c r="A8006" s="167"/>
      <c r="B8006" s="168">
        <v>4339</v>
      </c>
      <c r="C8006" s="173" t="s">
        <v>12447</v>
      </c>
      <c r="D8006" s="167"/>
      <c r="E8006" s="180"/>
    </row>
    <row r="8007" spans="1:5" x14ac:dyDescent="0.25">
      <c r="A8007" s="167"/>
      <c r="B8007" s="168">
        <v>4340</v>
      </c>
      <c r="C8007" s="173" t="s">
        <v>12448</v>
      </c>
      <c r="D8007" s="167"/>
      <c r="E8007" s="180"/>
    </row>
    <row r="8008" spans="1:5" x14ac:dyDescent="0.25">
      <c r="A8008" s="167"/>
      <c r="B8008" s="168">
        <v>4341</v>
      </c>
      <c r="C8008" s="173" t="s">
        <v>12449</v>
      </c>
      <c r="D8008" s="167"/>
      <c r="E8008" s="180"/>
    </row>
    <row r="8009" spans="1:5" x14ac:dyDescent="0.25">
      <c r="A8009" s="167"/>
      <c r="B8009" s="168">
        <v>4342</v>
      </c>
      <c r="C8009" s="173" t="s">
        <v>12450</v>
      </c>
      <c r="D8009" s="167"/>
      <c r="E8009" s="180"/>
    </row>
    <row r="8010" spans="1:5" x14ac:dyDescent="0.25">
      <c r="A8010" s="167"/>
      <c r="B8010" s="168">
        <v>4343</v>
      </c>
      <c r="C8010" s="173" t="s">
        <v>12451</v>
      </c>
      <c r="D8010" s="167"/>
      <c r="E8010" s="180"/>
    </row>
    <row r="8011" spans="1:5" x14ac:dyDescent="0.25">
      <c r="A8011" s="167"/>
      <c r="B8011" s="168">
        <v>4344</v>
      </c>
      <c r="C8011" s="173" t="s">
        <v>12452</v>
      </c>
      <c r="D8011" s="167"/>
      <c r="E8011" s="180"/>
    </row>
    <row r="8012" spans="1:5" x14ac:dyDescent="0.25">
      <c r="A8012" s="167"/>
      <c r="B8012" s="168">
        <v>4345</v>
      </c>
      <c r="C8012" s="173" t="s">
        <v>12453</v>
      </c>
      <c r="D8012" s="167"/>
      <c r="E8012" s="180"/>
    </row>
    <row r="8013" spans="1:5" x14ac:dyDescent="0.25">
      <c r="A8013" s="167"/>
      <c r="B8013" s="168">
        <v>4346</v>
      </c>
      <c r="C8013" s="173" t="s">
        <v>12454</v>
      </c>
      <c r="D8013" s="167"/>
      <c r="E8013" s="180"/>
    </row>
    <row r="8014" spans="1:5" x14ac:dyDescent="0.25">
      <c r="A8014" s="167"/>
      <c r="B8014" s="168">
        <v>4347</v>
      </c>
      <c r="C8014" s="173" t="s">
        <v>12455</v>
      </c>
      <c r="D8014" s="167"/>
      <c r="E8014" s="180"/>
    </row>
    <row r="8015" spans="1:5" x14ac:dyDescent="0.25">
      <c r="A8015" s="167"/>
      <c r="B8015" s="168">
        <v>4348</v>
      </c>
      <c r="C8015" s="173" t="s">
        <v>12456</v>
      </c>
      <c r="D8015" s="167"/>
      <c r="E8015" s="180"/>
    </row>
    <row r="8016" spans="1:5" x14ac:dyDescent="0.25">
      <c r="A8016" s="167"/>
      <c r="B8016" s="168">
        <v>4349</v>
      </c>
      <c r="C8016" s="173" t="s">
        <v>12457</v>
      </c>
      <c r="D8016" s="167"/>
      <c r="E8016" s="180"/>
    </row>
    <row r="8017" spans="1:5" x14ac:dyDescent="0.25">
      <c r="A8017" s="167"/>
      <c r="B8017" s="168">
        <v>4350</v>
      </c>
      <c r="C8017" s="173" t="s">
        <v>12458</v>
      </c>
      <c r="D8017" s="167"/>
      <c r="E8017" s="180"/>
    </row>
    <row r="8018" spans="1:5" x14ac:dyDescent="0.25">
      <c r="A8018" s="167"/>
      <c r="B8018" s="168">
        <v>4351</v>
      </c>
      <c r="C8018" s="173" t="s">
        <v>12459</v>
      </c>
      <c r="D8018" s="167"/>
      <c r="E8018" s="180"/>
    </row>
    <row r="8019" spans="1:5" x14ac:dyDescent="0.25">
      <c r="A8019" s="167"/>
      <c r="B8019" s="168">
        <v>4352</v>
      </c>
      <c r="C8019" s="173" t="s">
        <v>12460</v>
      </c>
      <c r="D8019" s="167"/>
      <c r="E8019" s="180"/>
    </row>
    <row r="8020" spans="1:5" x14ac:dyDescent="0.25">
      <c r="A8020" s="167"/>
      <c r="B8020" s="168">
        <v>4353</v>
      </c>
      <c r="C8020" s="173" t="s">
        <v>12461</v>
      </c>
      <c r="D8020" s="167"/>
      <c r="E8020" s="180"/>
    </row>
    <row r="8021" spans="1:5" x14ac:dyDescent="0.25">
      <c r="A8021" s="167"/>
      <c r="B8021" s="168">
        <v>4354</v>
      </c>
      <c r="C8021" s="173" t="s">
        <v>12462</v>
      </c>
      <c r="D8021" s="167"/>
      <c r="E8021" s="180"/>
    </row>
    <row r="8022" spans="1:5" x14ac:dyDescent="0.25">
      <c r="A8022" s="167"/>
      <c r="B8022" s="168">
        <v>4355</v>
      </c>
      <c r="C8022" s="173" t="s">
        <v>12463</v>
      </c>
      <c r="D8022" s="167"/>
      <c r="E8022" s="180"/>
    </row>
    <row r="8023" spans="1:5" x14ac:dyDescent="0.25">
      <c r="A8023" s="167"/>
      <c r="B8023" s="168">
        <v>4356</v>
      </c>
      <c r="C8023" s="173" t="s">
        <v>12464</v>
      </c>
      <c r="D8023" s="167"/>
      <c r="E8023" s="180"/>
    </row>
    <row r="8024" spans="1:5" x14ac:dyDescent="0.25">
      <c r="A8024" s="167"/>
      <c r="B8024" s="168">
        <v>4357</v>
      </c>
      <c r="C8024" s="173" t="s">
        <v>12465</v>
      </c>
      <c r="D8024" s="167"/>
      <c r="E8024" s="180"/>
    </row>
    <row r="8025" spans="1:5" x14ac:dyDescent="0.25">
      <c r="A8025" s="167"/>
      <c r="B8025" s="168">
        <v>4358</v>
      </c>
      <c r="C8025" s="173" t="s">
        <v>12466</v>
      </c>
      <c r="D8025" s="167"/>
      <c r="E8025" s="180"/>
    </row>
    <row r="8026" spans="1:5" x14ac:dyDescent="0.25">
      <c r="A8026" s="167"/>
      <c r="B8026" s="168">
        <v>4359</v>
      </c>
      <c r="C8026" s="173" t="s">
        <v>12467</v>
      </c>
      <c r="D8026" s="167"/>
      <c r="E8026" s="180"/>
    </row>
    <row r="8027" spans="1:5" x14ac:dyDescent="0.25">
      <c r="A8027" s="167"/>
      <c r="B8027" s="168">
        <v>4360</v>
      </c>
      <c r="C8027" s="173" t="s">
        <v>12468</v>
      </c>
      <c r="D8027" s="167"/>
      <c r="E8027" s="180"/>
    </row>
    <row r="8028" spans="1:5" x14ac:dyDescent="0.25">
      <c r="A8028" s="167"/>
      <c r="B8028" s="168">
        <v>4361</v>
      </c>
      <c r="C8028" s="173" t="s">
        <v>12469</v>
      </c>
      <c r="D8028" s="167"/>
      <c r="E8028" s="180"/>
    </row>
    <row r="8029" spans="1:5" x14ac:dyDescent="0.25">
      <c r="A8029" s="167"/>
      <c r="B8029" s="168">
        <v>4362</v>
      </c>
      <c r="C8029" s="173" t="s">
        <v>12470</v>
      </c>
      <c r="D8029" s="167"/>
      <c r="E8029" s="180"/>
    </row>
    <row r="8030" spans="1:5" x14ac:dyDescent="0.25">
      <c r="A8030" s="167"/>
      <c r="B8030" s="168">
        <v>4363</v>
      </c>
      <c r="C8030" s="173" t="s">
        <v>12471</v>
      </c>
      <c r="D8030" s="167"/>
      <c r="E8030" s="180"/>
    </row>
    <row r="8031" spans="1:5" x14ac:dyDescent="0.25">
      <c r="A8031" s="167"/>
      <c r="B8031" s="168">
        <v>4364</v>
      </c>
      <c r="C8031" s="173" t="s">
        <v>12472</v>
      </c>
      <c r="D8031" s="167"/>
      <c r="E8031" s="180"/>
    </row>
    <row r="8032" spans="1:5" x14ac:dyDescent="0.25">
      <c r="A8032" s="167"/>
      <c r="B8032" s="168">
        <v>4365</v>
      </c>
      <c r="C8032" s="173" t="s">
        <v>12473</v>
      </c>
      <c r="D8032" s="167"/>
      <c r="E8032" s="180"/>
    </row>
    <row r="8033" spans="1:5" x14ac:dyDescent="0.25">
      <c r="A8033" s="167"/>
      <c r="B8033" s="168">
        <v>4366</v>
      </c>
      <c r="C8033" s="173" t="s">
        <v>12474</v>
      </c>
      <c r="D8033" s="167"/>
      <c r="E8033" s="180"/>
    </row>
    <row r="8034" spans="1:5" x14ac:dyDescent="0.25">
      <c r="A8034" s="167"/>
      <c r="B8034" s="168">
        <v>4367</v>
      </c>
      <c r="C8034" s="173" t="s">
        <v>12475</v>
      </c>
      <c r="D8034" s="167"/>
      <c r="E8034" s="180"/>
    </row>
    <row r="8035" spans="1:5" x14ac:dyDescent="0.25">
      <c r="A8035" s="167"/>
      <c r="B8035" s="168">
        <v>4368</v>
      </c>
      <c r="C8035" s="173" t="s">
        <v>12476</v>
      </c>
      <c r="D8035" s="167"/>
      <c r="E8035" s="180"/>
    </row>
    <row r="8036" spans="1:5" x14ac:dyDescent="0.25">
      <c r="A8036" s="167"/>
      <c r="B8036" s="168">
        <v>4369</v>
      </c>
      <c r="C8036" s="173" t="s">
        <v>12477</v>
      </c>
      <c r="D8036" s="167"/>
      <c r="E8036" s="180"/>
    </row>
    <row r="8037" spans="1:5" x14ac:dyDescent="0.25">
      <c r="A8037" s="167"/>
      <c r="B8037" s="168">
        <v>4370</v>
      </c>
      <c r="C8037" s="173" t="s">
        <v>12478</v>
      </c>
      <c r="D8037" s="167"/>
      <c r="E8037" s="180"/>
    </row>
    <row r="8038" spans="1:5" x14ac:dyDescent="0.25">
      <c r="A8038" s="167"/>
      <c r="B8038" s="168">
        <v>4371</v>
      </c>
      <c r="C8038" s="173" t="s">
        <v>12479</v>
      </c>
      <c r="D8038" s="167"/>
      <c r="E8038" s="180"/>
    </row>
    <row r="8039" spans="1:5" x14ac:dyDescent="0.25">
      <c r="A8039" s="167"/>
      <c r="B8039" s="168">
        <v>4372</v>
      </c>
      <c r="C8039" s="173" t="s">
        <v>12480</v>
      </c>
      <c r="D8039" s="167"/>
      <c r="E8039" s="180"/>
    </row>
    <row r="8040" spans="1:5" x14ac:dyDescent="0.25">
      <c r="A8040" s="167"/>
      <c r="B8040" s="168">
        <v>4373</v>
      </c>
      <c r="C8040" s="173" t="s">
        <v>12481</v>
      </c>
      <c r="D8040" s="167"/>
      <c r="E8040" s="180"/>
    </row>
    <row r="8041" spans="1:5" x14ac:dyDescent="0.25">
      <c r="A8041" s="167"/>
      <c r="B8041" s="177">
        <v>4374</v>
      </c>
      <c r="C8041" s="188" t="s">
        <v>12482</v>
      </c>
      <c r="D8041" s="167"/>
      <c r="E8041" s="180"/>
    </row>
    <row r="8042" spans="1:5" x14ac:dyDescent="0.25">
      <c r="A8042" s="167"/>
      <c r="B8042" s="168">
        <v>4375</v>
      </c>
      <c r="C8042" s="173" t="s">
        <v>12483</v>
      </c>
      <c r="D8042" s="167"/>
      <c r="E8042" s="180"/>
    </row>
    <row r="8043" spans="1:5" x14ac:dyDescent="0.25">
      <c r="A8043" s="167"/>
      <c r="B8043" s="168">
        <v>4376</v>
      </c>
      <c r="C8043" s="173" t="s">
        <v>12484</v>
      </c>
      <c r="D8043" s="167"/>
      <c r="E8043" s="180"/>
    </row>
    <row r="8044" spans="1:5" x14ac:dyDescent="0.25">
      <c r="A8044" s="167"/>
      <c r="B8044" s="168">
        <v>4377</v>
      </c>
      <c r="C8044" s="173" t="s">
        <v>12485</v>
      </c>
      <c r="D8044" s="167"/>
      <c r="E8044" s="180"/>
    </row>
    <row r="8045" spans="1:5" x14ac:dyDescent="0.25">
      <c r="A8045" s="167"/>
      <c r="B8045" s="168">
        <v>4380</v>
      </c>
      <c r="C8045" s="174" t="s">
        <v>12486</v>
      </c>
      <c r="D8045" s="167"/>
      <c r="E8045" s="180"/>
    </row>
    <row r="8046" spans="1:5" x14ac:dyDescent="0.25">
      <c r="A8046" s="167"/>
      <c r="B8046" s="168">
        <v>4381</v>
      </c>
      <c r="C8046" s="173" t="s">
        <v>12487</v>
      </c>
      <c r="D8046" s="167"/>
      <c r="E8046" s="180"/>
    </row>
    <row r="8047" spans="1:5" x14ac:dyDescent="0.25">
      <c r="A8047" s="167"/>
      <c r="B8047" s="168">
        <v>4382</v>
      </c>
      <c r="C8047" s="173" t="s">
        <v>12488</v>
      </c>
      <c r="D8047" s="167"/>
      <c r="E8047" s="180"/>
    </row>
    <row r="8048" spans="1:5" x14ac:dyDescent="0.25">
      <c r="A8048" s="167"/>
      <c r="B8048" s="168">
        <v>4383</v>
      </c>
      <c r="C8048" s="173" t="s">
        <v>12489</v>
      </c>
      <c r="D8048" s="167"/>
      <c r="E8048" s="180"/>
    </row>
    <row r="8049" spans="1:5" x14ac:dyDescent="0.25">
      <c r="A8049" s="167"/>
      <c r="B8049" s="168">
        <v>4384</v>
      </c>
      <c r="C8049" s="173" t="s">
        <v>12490</v>
      </c>
      <c r="D8049" s="167"/>
      <c r="E8049" s="180"/>
    </row>
    <row r="8050" spans="1:5" x14ac:dyDescent="0.25">
      <c r="A8050" s="167"/>
      <c r="B8050" s="168">
        <v>4385</v>
      </c>
      <c r="C8050" s="173" t="s">
        <v>12491</v>
      </c>
      <c r="D8050" s="167"/>
      <c r="E8050" s="180"/>
    </row>
    <row r="8051" spans="1:5" x14ac:dyDescent="0.25">
      <c r="A8051" s="167"/>
      <c r="B8051" s="168">
        <v>4386</v>
      </c>
      <c r="C8051" s="173" t="s">
        <v>12492</v>
      </c>
      <c r="D8051" s="167"/>
      <c r="E8051" s="180"/>
    </row>
    <row r="8052" spans="1:5" x14ac:dyDescent="0.25">
      <c r="A8052" s="167"/>
      <c r="B8052" s="168">
        <v>4387</v>
      </c>
      <c r="C8052" s="173" t="s">
        <v>12493</v>
      </c>
      <c r="D8052" s="167"/>
      <c r="E8052" s="180"/>
    </row>
    <row r="8053" spans="1:5" x14ac:dyDescent="0.25">
      <c r="A8053" s="167"/>
      <c r="B8053" s="168">
        <v>4388</v>
      </c>
      <c r="C8053" s="173" t="s">
        <v>12494</v>
      </c>
      <c r="D8053" s="167"/>
      <c r="E8053" s="180"/>
    </row>
    <row r="8054" spans="1:5" x14ac:dyDescent="0.25">
      <c r="A8054" s="167"/>
      <c r="B8054" s="168">
        <v>4389</v>
      </c>
      <c r="C8054" s="173" t="s">
        <v>12495</v>
      </c>
      <c r="D8054" s="167"/>
      <c r="E8054" s="180"/>
    </row>
    <row r="8055" spans="1:5" x14ac:dyDescent="0.25">
      <c r="A8055" s="167"/>
      <c r="B8055" s="168">
        <v>4390</v>
      </c>
      <c r="C8055" s="173" t="s">
        <v>12496</v>
      </c>
      <c r="D8055" s="167"/>
      <c r="E8055" s="180"/>
    </row>
    <row r="8056" spans="1:5" x14ac:dyDescent="0.25">
      <c r="A8056" s="167"/>
      <c r="B8056" s="168">
        <v>4391</v>
      </c>
      <c r="C8056" s="173" t="s">
        <v>12497</v>
      </c>
      <c r="D8056" s="167"/>
      <c r="E8056" s="180"/>
    </row>
    <row r="8057" spans="1:5" x14ac:dyDescent="0.25">
      <c r="A8057" s="167"/>
      <c r="B8057" s="168">
        <v>4392</v>
      </c>
      <c r="C8057" s="173" t="s">
        <v>12498</v>
      </c>
      <c r="D8057" s="167"/>
      <c r="E8057" s="180"/>
    </row>
    <row r="8058" spans="1:5" x14ac:dyDescent="0.25">
      <c r="A8058" s="167"/>
      <c r="B8058" s="168">
        <v>4393</v>
      </c>
      <c r="C8058" s="173" t="s">
        <v>12499</v>
      </c>
      <c r="D8058" s="167"/>
      <c r="E8058" s="180"/>
    </row>
    <row r="8059" spans="1:5" x14ac:dyDescent="0.25">
      <c r="A8059" s="167"/>
      <c r="B8059" s="168">
        <v>4394</v>
      </c>
      <c r="C8059" s="173" t="s">
        <v>12500</v>
      </c>
      <c r="D8059" s="167"/>
      <c r="E8059" s="180"/>
    </row>
    <row r="8060" spans="1:5" x14ac:dyDescent="0.25">
      <c r="A8060" s="167"/>
      <c r="B8060" s="168">
        <v>4395</v>
      </c>
      <c r="C8060" s="173" t="s">
        <v>12501</v>
      </c>
      <c r="D8060" s="167"/>
      <c r="E8060" s="180"/>
    </row>
    <row r="8061" spans="1:5" x14ac:dyDescent="0.25">
      <c r="A8061" s="167"/>
      <c r="B8061" s="168">
        <v>4396</v>
      </c>
      <c r="C8061" s="173" t="s">
        <v>12502</v>
      </c>
      <c r="D8061" s="167"/>
      <c r="E8061" s="180"/>
    </row>
    <row r="8062" spans="1:5" x14ac:dyDescent="0.25">
      <c r="A8062" s="167"/>
      <c r="B8062" s="168">
        <v>4397</v>
      </c>
      <c r="C8062" s="173" t="s">
        <v>12503</v>
      </c>
      <c r="D8062" s="167"/>
      <c r="E8062" s="180"/>
    </row>
    <row r="8063" spans="1:5" x14ac:dyDescent="0.25">
      <c r="A8063" s="167"/>
      <c r="B8063" s="168">
        <v>4398</v>
      </c>
      <c r="C8063" s="173" t="s">
        <v>12504</v>
      </c>
      <c r="D8063" s="167"/>
      <c r="E8063" s="180"/>
    </row>
    <row r="8064" spans="1:5" x14ac:dyDescent="0.25">
      <c r="A8064" s="167"/>
      <c r="B8064" s="168">
        <v>4399</v>
      </c>
      <c r="C8064" s="173" t="s">
        <v>12505</v>
      </c>
      <c r="D8064" s="167"/>
      <c r="E8064" s="180"/>
    </row>
    <row r="8065" spans="1:5" ht="30" x14ac:dyDescent="0.25">
      <c r="A8065" s="167"/>
      <c r="B8065" s="168">
        <v>4400</v>
      </c>
      <c r="C8065" s="174" t="s">
        <v>12506</v>
      </c>
      <c r="D8065" s="167"/>
      <c r="E8065" s="180"/>
    </row>
    <row r="8066" spans="1:5" x14ac:dyDescent="0.25">
      <c r="A8066" s="167"/>
      <c r="B8066" s="168">
        <v>4401</v>
      </c>
      <c r="C8066" s="173" t="s">
        <v>12507</v>
      </c>
      <c r="D8066" s="167"/>
      <c r="E8066" s="180"/>
    </row>
    <row r="8067" spans="1:5" x14ac:dyDescent="0.25">
      <c r="A8067" s="167"/>
      <c r="B8067" s="168">
        <v>4402</v>
      </c>
      <c r="C8067" s="173" t="s">
        <v>12508</v>
      </c>
      <c r="D8067" s="167"/>
      <c r="E8067" s="180"/>
    </row>
    <row r="8068" spans="1:5" x14ac:dyDescent="0.25">
      <c r="A8068" s="167"/>
      <c r="B8068" s="168">
        <v>4403</v>
      </c>
      <c r="C8068" s="173" t="s">
        <v>12509</v>
      </c>
      <c r="D8068" s="167"/>
      <c r="E8068" s="180"/>
    </row>
    <row r="8069" spans="1:5" x14ac:dyDescent="0.25">
      <c r="A8069" s="167"/>
      <c r="B8069" s="168">
        <v>4404</v>
      </c>
      <c r="C8069" s="173" t="s">
        <v>12510</v>
      </c>
      <c r="D8069" s="167"/>
      <c r="E8069" s="180"/>
    </row>
    <row r="8070" spans="1:5" x14ac:dyDescent="0.25">
      <c r="A8070" s="167"/>
      <c r="B8070" s="168">
        <v>4405</v>
      </c>
      <c r="C8070" s="173" t="s">
        <v>12511</v>
      </c>
      <c r="D8070" s="167"/>
      <c r="E8070" s="180"/>
    </row>
    <row r="8071" spans="1:5" x14ac:dyDescent="0.25">
      <c r="A8071" s="167"/>
      <c r="B8071" s="168">
        <v>4406</v>
      </c>
      <c r="C8071" s="173" t="s">
        <v>12512</v>
      </c>
      <c r="D8071" s="167"/>
      <c r="E8071" s="180"/>
    </row>
    <row r="8072" spans="1:5" x14ac:dyDescent="0.25">
      <c r="A8072" s="167"/>
      <c r="B8072" s="168">
        <v>4407</v>
      </c>
      <c r="C8072" s="173" t="s">
        <v>12513</v>
      </c>
      <c r="D8072" s="167"/>
      <c r="E8072" s="180"/>
    </row>
    <row r="8073" spans="1:5" x14ac:dyDescent="0.25">
      <c r="A8073" s="167"/>
      <c r="B8073" s="168">
        <v>4408</v>
      </c>
      <c r="C8073" s="173" t="s">
        <v>12514</v>
      </c>
      <c r="D8073" s="167"/>
      <c r="E8073" s="180"/>
    </row>
    <row r="8074" spans="1:5" x14ac:dyDescent="0.25">
      <c r="A8074" s="167"/>
      <c r="B8074" s="168">
        <v>4409</v>
      </c>
      <c r="C8074" s="173" t="s">
        <v>12515</v>
      </c>
      <c r="D8074" s="167"/>
      <c r="E8074" s="180"/>
    </row>
    <row r="8075" spans="1:5" x14ac:dyDescent="0.25">
      <c r="A8075" s="167"/>
      <c r="B8075" s="168">
        <v>4410</v>
      </c>
      <c r="C8075" s="173" t="s">
        <v>12516</v>
      </c>
      <c r="D8075" s="167"/>
      <c r="E8075" s="180"/>
    </row>
    <row r="8076" spans="1:5" x14ac:dyDescent="0.25">
      <c r="A8076" s="167"/>
      <c r="B8076" s="168">
        <v>4411</v>
      </c>
      <c r="C8076" s="173" t="s">
        <v>12517</v>
      </c>
      <c r="D8076" s="167"/>
      <c r="E8076" s="180"/>
    </row>
    <row r="8077" spans="1:5" x14ac:dyDescent="0.25">
      <c r="A8077" s="167"/>
      <c r="B8077" s="168">
        <v>4412</v>
      </c>
      <c r="C8077" s="173" t="s">
        <v>12518</v>
      </c>
      <c r="D8077" s="167"/>
      <c r="E8077" s="180"/>
    </row>
    <row r="8078" spans="1:5" x14ac:dyDescent="0.25">
      <c r="A8078" s="167"/>
      <c r="B8078" s="168">
        <v>4413</v>
      </c>
      <c r="C8078" s="173" t="s">
        <v>12519</v>
      </c>
      <c r="D8078" s="167"/>
      <c r="E8078" s="180"/>
    </row>
    <row r="8079" spans="1:5" x14ac:dyDescent="0.25">
      <c r="A8079" s="167"/>
      <c r="B8079" s="168">
        <v>4414</v>
      </c>
      <c r="C8079" s="173" t="s">
        <v>12520</v>
      </c>
      <c r="D8079" s="167"/>
      <c r="E8079" s="180"/>
    </row>
    <row r="8080" spans="1:5" x14ac:dyDescent="0.25">
      <c r="A8080" s="167"/>
      <c r="B8080" s="168">
        <v>4415</v>
      </c>
      <c r="C8080" s="173" t="s">
        <v>12521</v>
      </c>
      <c r="D8080" s="167"/>
      <c r="E8080" s="180"/>
    </row>
    <row r="8081" spans="1:5" x14ac:dyDescent="0.25">
      <c r="A8081" s="167"/>
      <c r="B8081" s="168">
        <v>4416</v>
      </c>
      <c r="C8081" s="173" t="s">
        <v>12522</v>
      </c>
      <c r="D8081" s="167"/>
      <c r="E8081" s="180"/>
    </row>
    <row r="8082" spans="1:5" x14ac:dyDescent="0.25">
      <c r="A8082" s="167"/>
      <c r="B8082" s="168">
        <v>4417</v>
      </c>
      <c r="C8082" s="173" t="s">
        <v>12523</v>
      </c>
      <c r="D8082" s="167"/>
      <c r="E8082" s="180"/>
    </row>
    <row r="8083" spans="1:5" x14ac:dyDescent="0.25">
      <c r="A8083" s="167"/>
      <c r="B8083" s="168">
        <v>4418</v>
      </c>
      <c r="C8083" s="173" t="s">
        <v>12524</v>
      </c>
      <c r="D8083" s="167"/>
      <c r="E8083" s="180"/>
    </row>
    <row r="8084" spans="1:5" x14ac:dyDescent="0.25">
      <c r="A8084" s="167"/>
      <c r="B8084" s="168">
        <v>4419</v>
      </c>
      <c r="C8084" s="173" t="s">
        <v>12525</v>
      </c>
      <c r="D8084" s="167"/>
      <c r="E8084" s="180"/>
    </row>
    <row r="8085" spans="1:5" x14ac:dyDescent="0.25">
      <c r="A8085" s="167"/>
      <c r="B8085" s="168">
        <v>4420</v>
      </c>
      <c r="C8085" s="173" t="s">
        <v>12526</v>
      </c>
      <c r="D8085" s="167"/>
      <c r="E8085" s="180"/>
    </row>
    <row r="8086" spans="1:5" x14ac:dyDescent="0.25">
      <c r="A8086" s="167"/>
      <c r="B8086" s="168">
        <v>4421</v>
      </c>
      <c r="C8086" s="173" t="s">
        <v>12527</v>
      </c>
      <c r="D8086" s="167"/>
      <c r="E8086" s="180"/>
    </row>
    <row r="8087" spans="1:5" x14ac:dyDescent="0.25">
      <c r="A8087" s="167"/>
      <c r="B8087" s="168">
        <v>4422</v>
      </c>
      <c r="C8087" s="173" t="s">
        <v>12528</v>
      </c>
      <c r="D8087" s="167"/>
      <c r="E8087" s="180"/>
    </row>
    <row r="8088" spans="1:5" x14ac:dyDescent="0.25">
      <c r="A8088" s="167"/>
      <c r="B8088" s="168">
        <v>4423</v>
      </c>
      <c r="C8088" s="173" t="s">
        <v>12529</v>
      </c>
      <c r="D8088" s="167"/>
      <c r="E8088" s="180"/>
    </row>
    <row r="8089" spans="1:5" x14ac:dyDescent="0.25">
      <c r="A8089" s="167"/>
      <c r="B8089" s="168">
        <v>4424</v>
      </c>
      <c r="C8089" s="173" t="s">
        <v>12530</v>
      </c>
      <c r="D8089" s="167"/>
      <c r="E8089" s="180"/>
    </row>
    <row r="8090" spans="1:5" x14ac:dyDescent="0.25">
      <c r="A8090" s="167"/>
      <c r="B8090" s="168">
        <v>4425</v>
      </c>
      <c r="C8090" s="173" t="s">
        <v>12531</v>
      </c>
      <c r="D8090" s="167"/>
      <c r="E8090" s="180"/>
    </row>
    <row r="8091" spans="1:5" x14ac:dyDescent="0.25">
      <c r="A8091" s="167"/>
      <c r="B8091" s="168">
        <v>4426</v>
      </c>
      <c r="C8091" s="173" t="s">
        <v>12532</v>
      </c>
      <c r="D8091" s="167"/>
      <c r="E8091" s="180"/>
    </row>
    <row r="8092" spans="1:5" x14ac:dyDescent="0.25">
      <c r="A8092" s="167"/>
      <c r="B8092" s="168">
        <v>4427</v>
      </c>
      <c r="C8092" s="173" t="s">
        <v>12533</v>
      </c>
      <c r="D8092" s="167"/>
      <c r="E8092" s="180"/>
    </row>
    <row r="8093" spans="1:5" x14ac:dyDescent="0.25">
      <c r="A8093" s="167"/>
      <c r="B8093" s="168">
        <v>4428</v>
      </c>
      <c r="C8093" s="173" t="s">
        <v>12534</v>
      </c>
      <c r="D8093" s="167"/>
      <c r="E8093" s="180"/>
    </row>
    <row r="8094" spans="1:5" x14ac:dyDescent="0.25">
      <c r="A8094" s="167"/>
      <c r="B8094" s="168">
        <v>4429</v>
      </c>
      <c r="C8094" s="173" t="s">
        <v>12535</v>
      </c>
      <c r="D8094" s="167"/>
      <c r="E8094" s="180"/>
    </row>
    <row r="8095" spans="1:5" x14ac:dyDescent="0.25">
      <c r="A8095" s="167"/>
      <c r="B8095" s="168">
        <v>4430</v>
      </c>
      <c r="C8095" s="173" t="s">
        <v>12536</v>
      </c>
      <c r="D8095" s="167"/>
      <c r="E8095" s="180"/>
    </row>
    <row r="8096" spans="1:5" x14ac:dyDescent="0.25">
      <c r="A8096" s="167"/>
      <c r="B8096" s="168">
        <v>4431</v>
      </c>
      <c r="C8096" s="173" t="s">
        <v>12537</v>
      </c>
      <c r="D8096" s="167"/>
      <c r="E8096" s="180"/>
    </row>
    <row r="8097" spans="1:5" x14ac:dyDescent="0.25">
      <c r="A8097" s="167"/>
      <c r="B8097" s="168">
        <v>4432</v>
      </c>
      <c r="C8097" s="173" t="s">
        <v>12538</v>
      </c>
      <c r="D8097" s="167"/>
      <c r="E8097" s="180"/>
    </row>
    <row r="8098" spans="1:5" x14ac:dyDescent="0.25">
      <c r="A8098" s="167"/>
      <c r="B8098" s="168">
        <v>4433</v>
      </c>
      <c r="C8098" s="173" t="s">
        <v>12539</v>
      </c>
      <c r="D8098" s="167"/>
      <c r="E8098" s="180"/>
    </row>
    <row r="8099" spans="1:5" x14ac:dyDescent="0.25">
      <c r="A8099" s="167"/>
      <c r="B8099" s="168">
        <v>4434</v>
      </c>
      <c r="C8099" s="173" t="s">
        <v>12540</v>
      </c>
      <c r="D8099" s="167"/>
      <c r="E8099" s="180"/>
    </row>
    <row r="8100" spans="1:5" x14ac:dyDescent="0.25">
      <c r="A8100" s="167"/>
      <c r="B8100" s="168">
        <v>4435</v>
      </c>
      <c r="C8100" s="173" t="s">
        <v>12541</v>
      </c>
      <c r="D8100" s="167"/>
      <c r="E8100" s="180"/>
    </row>
    <row r="8101" spans="1:5" x14ac:dyDescent="0.25">
      <c r="A8101" s="167"/>
      <c r="B8101" s="168">
        <v>4436</v>
      </c>
      <c r="C8101" s="173" t="s">
        <v>12542</v>
      </c>
      <c r="D8101" s="167"/>
      <c r="E8101" s="180"/>
    </row>
    <row r="8102" spans="1:5" x14ac:dyDescent="0.25">
      <c r="A8102" s="167"/>
      <c r="B8102" s="168">
        <v>4437</v>
      </c>
      <c r="C8102" s="173" t="s">
        <v>12543</v>
      </c>
      <c r="D8102" s="167"/>
      <c r="E8102" s="180"/>
    </row>
    <row r="8103" spans="1:5" x14ac:dyDescent="0.25">
      <c r="A8103" s="167"/>
      <c r="B8103" s="168">
        <v>4438</v>
      </c>
      <c r="C8103" s="173" t="s">
        <v>12544</v>
      </c>
      <c r="D8103" s="167"/>
      <c r="E8103" s="180"/>
    </row>
    <row r="8104" spans="1:5" x14ac:dyDescent="0.25">
      <c r="A8104" s="167"/>
      <c r="B8104" s="168">
        <v>4439</v>
      </c>
      <c r="C8104" s="173" t="s">
        <v>12545</v>
      </c>
      <c r="D8104" s="167"/>
      <c r="E8104" s="180"/>
    </row>
    <row r="8105" spans="1:5" x14ac:dyDescent="0.25">
      <c r="A8105" s="167"/>
      <c r="B8105" s="168">
        <v>4440</v>
      </c>
      <c r="C8105" s="173" t="s">
        <v>12546</v>
      </c>
      <c r="D8105" s="167"/>
      <c r="E8105" s="180"/>
    </row>
    <row r="8106" spans="1:5" x14ac:dyDescent="0.25">
      <c r="A8106" s="167"/>
      <c r="B8106" s="168">
        <v>4441</v>
      </c>
      <c r="C8106" s="173" t="s">
        <v>12547</v>
      </c>
      <c r="D8106" s="167"/>
      <c r="E8106" s="180"/>
    </row>
    <row r="8107" spans="1:5" x14ac:dyDescent="0.25">
      <c r="A8107" s="167"/>
      <c r="B8107" s="168">
        <v>4442</v>
      </c>
      <c r="C8107" s="173" t="s">
        <v>12548</v>
      </c>
      <c r="D8107" s="167"/>
      <c r="E8107" s="180"/>
    </row>
    <row r="8108" spans="1:5" x14ac:dyDescent="0.25">
      <c r="A8108" s="167"/>
      <c r="B8108" s="168">
        <v>4443</v>
      </c>
      <c r="C8108" s="173" t="s">
        <v>12549</v>
      </c>
      <c r="D8108" s="167"/>
      <c r="E8108" s="180"/>
    </row>
    <row r="8109" spans="1:5" x14ac:dyDescent="0.25">
      <c r="A8109" s="167"/>
      <c r="B8109" s="168">
        <v>4444</v>
      </c>
      <c r="C8109" s="173" t="s">
        <v>12550</v>
      </c>
      <c r="D8109" s="167"/>
      <c r="E8109" s="180"/>
    </row>
    <row r="8110" spans="1:5" x14ac:dyDescent="0.25">
      <c r="A8110" s="167"/>
      <c r="B8110" s="168">
        <v>4445</v>
      </c>
      <c r="C8110" s="173" t="s">
        <v>12551</v>
      </c>
      <c r="D8110" s="167"/>
      <c r="E8110" s="180"/>
    </row>
    <row r="8111" spans="1:5" x14ac:dyDescent="0.25">
      <c r="A8111" s="167"/>
      <c r="B8111" s="168">
        <v>4446</v>
      </c>
      <c r="C8111" s="173" t="s">
        <v>12552</v>
      </c>
      <c r="D8111" s="167"/>
      <c r="E8111" s="180"/>
    </row>
    <row r="8112" spans="1:5" x14ac:dyDescent="0.25">
      <c r="A8112" s="167"/>
      <c r="B8112" s="168">
        <v>4447</v>
      </c>
      <c r="C8112" s="173" t="s">
        <v>12553</v>
      </c>
      <c r="D8112" s="167"/>
      <c r="E8112" s="180"/>
    </row>
    <row r="8113" spans="1:5" x14ac:dyDescent="0.25">
      <c r="A8113" s="167"/>
      <c r="B8113" s="168">
        <v>4448</v>
      </c>
      <c r="C8113" s="173" t="s">
        <v>12554</v>
      </c>
      <c r="D8113" s="167"/>
      <c r="E8113" s="180"/>
    </row>
    <row r="8114" spans="1:5" x14ac:dyDescent="0.25">
      <c r="A8114" s="167"/>
      <c r="B8114" s="168">
        <v>4449</v>
      </c>
      <c r="C8114" s="173" t="s">
        <v>12555</v>
      </c>
      <c r="D8114" s="167"/>
      <c r="E8114" s="180"/>
    </row>
    <row r="8115" spans="1:5" x14ac:dyDescent="0.25">
      <c r="A8115" s="167"/>
      <c r="B8115" s="168">
        <v>4450</v>
      </c>
      <c r="C8115" s="173" t="s">
        <v>12556</v>
      </c>
      <c r="D8115" s="167"/>
      <c r="E8115" s="180"/>
    </row>
    <row r="8116" spans="1:5" x14ac:dyDescent="0.25">
      <c r="A8116" s="167"/>
      <c r="B8116" s="168">
        <v>4451</v>
      </c>
      <c r="C8116" s="173" t="s">
        <v>12557</v>
      </c>
      <c r="D8116" s="167"/>
      <c r="E8116" s="180"/>
    </row>
    <row r="8117" spans="1:5" x14ac:dyDescent="0.25">
      <c r="A8117" s="167"/>
      <c r="B8117" s="168">
        <v>4452</v>
      </c>
      <c r="C8117" s="173" t="s">
        <v>12558</v>
      </c>
      <c r="D8117" s="167"/>
      <c r="E8117" s="180"/>
    </row>
    <row r="8118" spans="1:5" x14ac:dyDescent="0.25">
      <c r="A8118" s="167"/>
      <c r="B8118" s="168">
        <v>4453</v>
      </c>
      <c r="C8118" s="173" t="s">
        <v>12559</v>
      </c>
      <c r="D8118" s="167"/>
      <c r="E8118" s="180"/>
    </row>
    <row r="8119" spans="1:5" x14ac:dyDescent="0.25">
      <c r="A8119" s="167"/>
      <c r="B8119" s="168">
        <v>4454</v>
      </c>
      <c r="C8119" s="173" t="s">
        <v>12560</v>
      </c>
      <c r="D8119" s="167"/>
      <c r="E8119" s="180"/>
    </row>
    <row r="8120" spans="1:5" x14ac:dyDescent="0.25">
      <c r="A8120" s="167"/>
      <c r="B8120" s="168">
        <v>4455</v>
      </c>
      <c r="C8120" s="173" t="s">
        <v>12561</v>
      </c>
      <c r="D8120" s="167"/>
      <c r="E8120" s="180"/>
    </row>
    <row r="8121" spans="1:5" x14ac:dyDescent="0.25">
      <c r="A8121" s="167"/>
      <c r="B8121" s="168">
        <v>4456</v>
      </c>
      <c r="C8121" s="173" t="s">
        <v>12562</v>
      </c>
      <c r="D8121" s="167"/>
      <c r="E8121" s="180"/>
    </row>
    <row r="8122" spans="1:5" x14ac:dyDescent="0.25">
      <c r="A8122" s="167"/>
      <c r="B8122" s="168">
        <v>4457</v>
      </c>
      <c r="C8122" s="173" t="s">
        <v>12563</v>
      </c>
      <c r="D8122" s="167"/>
      <c r="E8122" s="180"/>
    </row>
    <row r="8123" spans="1:5" x14ac:dyDescent="0.25">
      <c r="A8123" s="167"/>
      <c r="B8123" s="168">
        <v>4458</v>
      </c>
      <c r="C8123" s="173" t="s">
        <v>12564</v>
      </c>
      <c r="D8123" s="167"/>
      <c r="E8123" s="180"/>
    </row>
    <row r="8124" spans="1:5" x14ac:dyDescent="0.25">
      <c r="A8124" s="167"/>
      <c r="B8124" s="168">
        <v>4459</v>
      </c>
      <c r="C8124" s="173" t="s">
        <v>12565</v>
      </c>
      <c r="D8124" s="167"/>
      <c r="E8124" s="180"/>
    </row>
    <row r="8125" spans="1:5" x14ac:dyDescent="0.25">
      <c r="A8125" s="167"/>
      <c r="B8125" s="168">
        <v>4460</v>
      </c>
      <c r="C8125" s="173" t="s">
        <v>12566</v>
      </c>
      <c r="D8125" s="167"/>
      <c r="E8125" s="180"/>
    </row>
    <row r="8126" spans="1:5" x14ac:dyDescent="0.25">
      <c r="A8126" s="167"/>
      <c r="B8126" s="168">
        <v>4461</v>
      </c>
      <c r="C8126" s="173" t="s">
        <v>12567</v>
      </c>
      <c r="D8126" s="167"/>
      <c r="E8126" s="180"/>
    </row>
    <row r="8127" spans="1:5" x14ac:dyDescent="0.25">
      <c r="A8127" s="167"/>
      <c r="B8127" s="168">
        <v>4462</v>
      </c>
      <c r="C8127" s="173" t="s">
        <v>12568</v>
      </c>
      <c r="D8127" s="167"/>
      <c r="E8127" s="180"/>
    </row>
    <row r="8128" spans="1:5" x14ac:dyDescent="0.25">
      <c r="A8128" s="167"/>
      <c r="B8128" s="168">
        <v>4463</v>
      </c>
      <c r="C8128" s="173" t="s">
        <v>12569</v>
      </c>
      <c r="D8128" s="167"/>
      <c r="E8128" s="180"/>
    </row>
    <row r="8129" spans="1:5" x14ac:dyDescent="0.25">
      <c r="A8129" s="167"/>
      <c r="B8129" s="168">
        <v>4464</v>
      </c>
      <c r="C8129" s="173" t="s">
        <v>12570</v>
      </c>
      <c r="D8129" s="167"/>
      <c r="E8129" s="180"/>
    </row>
    <row r="8130" spans="1:5" x14ac:dyDescent="0.25">
      <c r="A8130" s="167"/>
      <c r="B8130" s="168">
        <v>4465</v>
      </c>
      <c r="C8130" s="173" t="s">
        <v>12571</v>
      </c>
      <c r="D8130" s="167"/>
      <c r="E8130" s="180"/>
    </row>
    <row r="8131" spans="1:5" x14ac:dyDescent="0.25">
      <c r="A8131" s="167"/>
      <c r="B8131" s="168">
        <v>4466</v>
      </c>
      <c r="C8131" s="173" t="s">
        <v>12572</v>
      </c>
      <c r="D8131" s="167"/>
      <c r="E8131" s="180"/>
    </row>
    <row r="8132" spans="1:5" x14ac:dyDescent="0.25">
      <c r="A8132" s="167"/>
      <c r="B8132" s="168">
        <v>4467</v>
      </c>
      <c r="C8132" s="173" t="s">
        <v>12573</v>
      </c>
      <c r="D8132" s="167"/>
      <c r="E8132" s="180"/>
    </row>
    <row r="8133" spans="1:5" x14ac:dyDescent="0.25">
      <c r="A8133" s="167"/>
      <c r="B8133" s="168">
        <v>4468</v>
      </c>
      <c r="C8133" s="173" t="s">
        <v>12574</v>
      </c>
      <c r="D8133" s="167"/>
      <c r="E8133" s="180"/>
    </row>
    <row r="8134" spans="1:5" x14ac:dyDescent="0.25">
      <c r="A8134" s="167"/>
      <c r="B8134" s="168">
        <v>4469</v>
      </c>
      <c r="C8134" s="173" t="s">
        <v>12575</v>
      </c>
      <c r="D8134" s="167"/>
      <c r="E8134" s="180"/>
    </row>
    <row r="8135" spans="1:5" x14ac:dyDescent="0.25">
      <c r="A8135" s="167"/>
      <c r="B8135" s="168">
        <v>4470</v>
      </c>
      <c r="C8135" s="173" t="s">
        <v>12576</v>
      </c>
      <c r="D8135" s="167"/>
      <c r="E8135" s="180"/>
    </row>
    <row r="8136" spans="1:5" x14ac:dyDescent="0.25">
      <c r="A8136" s="167"/>
      <c r="B8136" s="168">
        <v>4471</v>
      </c>
      <c r="C8136" s="173" t="s">
        <v>12577</v>
      </c>
      <c r="D8136" s="167"/>
      <c r="E8136" s="180"/>
    </row>
    <row r="8137" spans="1:5" x14ac:dyDescent="0.25">
      <c r="A8137" s="167"/>
      <c r="B8137" s="168">
        <v>4472</v>
      </c>
      <c r="C8137" s="173" t="s">
        <v>12578</v>
      </c>
      <c r="D8137" s="167"/>
      <c r="E8137" s="180"/>
    </row>
    <row r="8138" spans="1:5" x14ac:dyDescent="0.25">
      <c r="A8138" s="167"/>
      <c r="B8138" s="168">
        <v>4473</v>
      </c>
      <c r="C8138" s="173" t="s">
        <v>12579</v>
      </c>
      <c r="D8138" s="167"/>
      <c r="E8138" s="180"/>
    </row>
    <row r="8139" spans="1:5" x14ac:dyDescent="0.25">
      <c r="A8139" s="167"/>
      <c r="B8139" s="168">
        <v>4474</v>
      </c>
      <c r="C8139" s="173" t="s">
        <v>12580</v>
      </c>
      <c r="D8139" s="167"/>
      <c r="E8139" s="180"/>
    </row>
    <row r="8140" spans="1:5" x14ac:dyDescent="0.25">
      <c r="A8140" s="167"/>
      <c r="B8140" s="168">
        <v>4475</v>
      </c>
      <c r="C8140" s="173" t="s">
        <v>12581</v>
      </c>
      <c r="D8140" s="167"/>
      <c r="E8140" s="180"/>
    </row>
    <row r="8141" spans="1:5" x14ac:dyDescent="0.25">
      <c r="A8141" s="167"/>
      <c r="B8141" s="168">
        <v>4476</v>
      </c>
      <c r="C8141" s="173" t="s">
        <v>12582</v>
      </c>
      <c r="D8141" s="167"/>
      <c r="E8141" s="180"/>
    </row>
    <row r="8142" spans="1:5" x14ac:dyDescent="0.25">
      <c r="A8142" s="167"/>
      <c r="B8142" s="168">
        <v>4477</v>
      </c>
      <c r="C8142" s="173" t="s">
        <v>12583</v>
      </c>
      <c r="D8142" s="167"/>
      <c r="E8142" s="180"/>
    </row>
    <row r="8143" spans="1:5" x14ac:dyDescent="0.25">
      <c r="A8143" s="167"/>
      <c r="B8143" s="168">
        <v>4478</v>
      </c>
      <c r="C8143" s="173" t="s">
        <v>12584</v>
      </c>
      <c r="D8143" s="167"/>
      <c r="E8143" s="180"/>
    </row>
    <row r="8144" spans="1:5" x14ac:dyDescent="0.25">
      <c r="A8144" s="167"/>
      <c r="B8144" s="168">
        <v>4479</v>
      </c>
      <c r="C8144" s="173" t="s">
        <v>12585</v>
      </c>
      <c r="D8144" s="167"/>
      <c r="E8144" s="180"/>
    </row>
    <row r="8145" spans="1:5" x14ac:dyDescent="0.25">
      <c r="A8145" s="167"/>
      <c r="B8145" s="168">
        <v>4480</v>
      </c>
      <c r="C8145" s="173" t="s">
        <v>12586</v>
      </c>
      <c r="D8145" s="167"/>
      <c r="E8145" s="180"/>
    </row>
    <row r="8146" spans="1:5" x14ac:dyDescent="0.25">
      <c r="A8146" s="167"/>
      <c r="B8146" s="168">
        <v>4481</v>
      </c>
      <c r="C8146" s="173" t="s">
        <v>12587</v>
      </c>
      <c r="D8146" s="167"/>
      <c r="E8146" s="180"/>
    </row>
    <row r="8147" spans="1:5" x14ac:dyDescent="0.25">
      <c r="A8147" s="167"/>
      <c r="B8147" s="168">
        <v>4482</v>
      </c>
      <c r="C8147" s="173" t="s">
        <v>12588</v>
      </c>
      <c r="D8147" s="167"/>
      <c r="E8147" s="180"/>
    </row>
    <row r="8148" spans="1:5" x14ac:dyDescent="0.25">
      <c r="A8148" s="167"/>
      <c r="B8148" s="168">
        <v>4483</v>
      </c>
      <c r="C8148" s="173" t="s">
        <v>12589</v>
      </c>
      <c r="D8148" s="167"/>
      <c r="E8148" s="180"/>
    </row>
    <row r="8149" spans="1:5" x14ac:dyDescent="0.25">
      <c r="A8149" s="167"/>
      <c r="B8149" s="168">
        <v>4484</v>
      </c>
      <c r="C8149" s="173" t="s">
        <v>12590</v>
      </c>
      <c r="D8149" s="167"/>
      <c r="E8149" s="180"/>
    </row>
    <row r="8150" spans="1:5" x14ac:dyDescent="0.25">
      <c r="A8150" s="167"/>
      <c r="B8150" s="168">
        <v>4485</v>
      </c>
      <c r="C8150" s="173" t="s">
        <v>12591</v>
      </c>
      <c r="D8150" s="167"/>
      <c r="E8150" s="180"/>
    </row>
    <row r="8151" spans="1:5" x14ac:dyDescent="0.25">
      <c r="A8151" s="167"/>
      <c r="B8151" s="168">
        <v>4486</v>
      </c>
      <c r="C8151" s="173" t="s">
        <v>12592</v>
      </c>
      <c r="D8151" s="167"/>
      <c r="E8151" s="180"/>
    </row>
    <row r="8152" spans="1:5" x14ac:dyDescent="0.25">
      <c r="A8152" s="167"/>
      <c r="B8152" s="168">
        <v>4487</v>
      </c>
      <c r="C8152" s="173" t="s">
        <v>12593</v>
      </c>
      <c r="D8152" s="167"/>
      <c r="E8152" s="180"/>
    </row>
    <row r="8153" spans="1:5" x14ac:dyDescent="0.25">
      <c r="A8153" s="167"/>
      <c r="B8153" s="168">
        <v>4488</v>
      </c>
      <c r="C8153" s="173" t="s">
        <v>12594</v>
      </c>
      <c r="D8153" s="167"/>
      <c r="E8153" s="180"/>
    </row>
    <row r="8154" spans="1:5" x14ac:dyDescent="0.25">
      <c r="A8154" s="167"/>
      <c r="B8154" s="168">
        <v>4489</v>
      </c>
      <c r="C8154" s="173" t="s">
        <v>12595</v>
      </c>
      <c r="D8154" s="167"/>
      <c r="E8154" s="180"/>
    </row>
    <row r="8155" spans="1:5" x14ac:dyDescent="0.25">
      <c r="A8155" s="167"/>
      <c r="B8155" s="168">
        <v>4490</v>
      </c>
      <c r="C8155" s="173" t="s">
        <v>12596</v>
      </c>
      <c r="D8155" s="167"/>
      <c r="E8155" s="180"/>
    </row>
    <row r="8156" spans="1:5" x14ac:dyDescent="0.25">
      <c r="A8156" s="167"/>
      <c r="B8156" s="168">
        <v>4491</v>
      </c>
      <c r="C8156" s="173" t="s">
        <v>12597</v>
      </c>
      <c r="D8156" s="167"/>
      <c r="E8156" s="180"/>
    </row>
    <row r="8157" spans="1:5" x14ac:dyDescent="0.25">
      <c r="A8157" s="167"/>
      <c r="B8157" s="168">
        <v>4492</v>
      </c>
      <c r="C8157" s="173" t="s">
        <v>12598</v>
      </c>
      <c r="D8157" s="167"/>
      <c r="E8157" s="180"/>
    </row>
    <row r="8158" spans="1:5" x14ac:dyDescent="0.25">
      <c r="A8158" s="167"/>
      <c r="B8158" s="168">
        <v>4493</v>
      </c>
      <c r="C8158" s="173" t="s">
        <v>12599</v>
      </c>
      <c r="D8158" s="167"/>
      <c r="E8158" s="180"/>
    </row>
    <row r="8159" spans="1:5" x14ac:dyDescent="0.25">
      <c r="A8159" s="167"/>
      <c r="B8159" s="168">
        <v>4494</v>
      </c>
      <c r="C8159" s="173" t="s">
        <v>12600</v>
      </c>
      <c r="D8159" s="167"/>
      <c r="E8159" s="180"/>
    </row>
    <row r="8160" spans="1:5" x14ac:dyDescent="0.25">
      <c r="A8160" s="167"/>
      <c r="B8160" s="168">
        <v>4495</v>
      </c>
      <c r="C8160" s="173" t="s">
        <v>12601</v>
      </c>
      <c r="D8160" s="167"/>
      <c r="E8160" s="180"/>
    </row>
    <row r="8161" spans="1:5" x14ac:dyDescent="0.25">
      <c r="A8161" s="167"/>
      <c r="B8161" s="168">
        <v>4496</v>
      </c>
      <c r="C8161" s="173" t="s">
        <v>12602</v>
      </c>
      <c r="D8161" s="167"/>
      <c r="E8161" s="180"/>
    </row>
    <row r="8162" spans="1:5" x14ac:dyDescent="0.25">
      <c r="A8162" s="167"/>
      <c r="B8162" s="168">
        <v>4497</v>
      </c>
      <c r="C8162" s="173" t="s">
        <v>12603</v>
      </c>
      <c r="D8162" s="167"/>
      <c r="E8162" s="180"/>
    </row>
    <row r="8163" spans="1:5" x14ac:dyDescent="0.25">
      <c r="A8163" s="167"/>
      <c r="B8163" s="168">
        <v>4498</v>
      </c>
      <c r="C8163" s="173" t="s">
        <v>12604</v>
      </c>
      <c r="D8163" s="167"/>
      <c r="E8163" s="180"/>
    </row>
    <row r="8164" spans="1:5" x14ac:dyDescent="0.25">
      <c r="A8164" s="167"/>
      <c r="B8164" s="168">
        <v>4499</v>
      </c>
      <c r="C8164" s="173" t="s">
        <v>12605</v>
      </c>
      <c r="D8164" s="167"/>
      <c r="E8164" s="180"/>
    </row>
    <row r="8165" spans="1:5" x14ac:dyDescent="0.25">
      <c r="A8165" s="167"/>
      <c r="B8165" s="168">
        <v>4500</v>
      </c>
      <c r="C8165" s="173" t="s">
        <v>12606</v>
      </c>
      <c r="D8165" s="167"/>
      <c r="E8165" s="180"/>
    </row>
    <row r="8166" spans="1:5" x14ac:dyDescent="0.25">
      <c r="A8166" s="167"/>
      <c r="B8166" s="168">
        <v>4501</v>
      </c>
      <c r="C8166" s="173" t="s">
        <v>12607</v>
      </c>
      <c r="D8166" s="167"/>
      <c r="E8166" s="180"/>
    </row>
    <row r="8167" spans="1:5" x14ac:dyDescent="0.25">
      <c r="A8167" s="167"/>
      <c r="B8167" s="168">
        <v>4502</v>
      </c>
      <c r="C8167" s="173" t="s">
        <v>12608</v>
      </c>
      <c r="D8167" s="167"/>
      <c r="E8167" s="180"/>
    </row>
    <row r="8168" spans="1:5" x14ac:dyDescent="0.25">
      <c r="A8168" s="167"/>
      <c r="B8168" s="168">
        <v>4503</v>
      </c>
      <c r="C8168" s="173" t="s">
        <v>12609</v>
      </c>
      <c r="D8168" s="167"/>
      <c r="E8168" s="180"/>
    </row>
    <row r="8169" spans="1:5" x14ac:dyDescent="0.25">
      <c r="A8169" s="167"/>
      <c r="B8169" s="168">
        <v>4504</v>
      </c>
      <c r="C8169" s="173" t="s">
        <v>12610</v>
      </c>
      <c r="D8169" s="167"/>
      <c r="E8169" s="180"/>
    </row>
    <row r="8170" spans="1:5" x14ac:dyDescent="0.25">
      <c r="A8170" s="167"/>
      <c r="B8170" s="168">
        <v>4505</v>
      </c>
      <c r="C8170" s="173" t="s">
        <v>12611</v>
      </c>
      <c r="D8170" s="167"/>
      <c r="E8170" s="180"/>
    </row>
    <row r="8171" spans="1:5" x14ac:dyDescent="0.25">
      <c r="A8171" s="167"/>
      <c r="B8171" s="168">
        <v>4506</v>
      </c>
      <c r="C8171" s="173" t="s">
        <v>12612</v>
      </c>
      <c r="D8171" s="167"/>
      <c r="E8171" s="180"/>
    </row>
    <row r="8172" spans="1:5" x14ac:dyDescent="0.25">
      <c r="A8172" s="167"/>
      <c r="B8172" s="168">
        <v>4507</v>
      </c>
      <c r="C8172" s="173" t="s">
        <v>12613</v>
      </c>
      <c r="D8172" s="167"/>
      <c r="E8172" s="180"/>
    </row>
    <row r="8173" spans="1:5" x14ac:dyDescent="0.25">
      <c r="A8173" s="167"/>
      <c r="B8173" s="168">
        <v>4508</v>
      </c>
      <c r="C8173" s="173" t="s">
        <v>12614</v>
      </c>
      <c r="D8173" s="167"/>
      <c r="E8173" s="180"/>
    </row>
    <row r="8174" spans="1:5" x14ac:dyDescent="0.25">
      <c r="A8174" s="167"/>
      <c r="B8174" s="168">
        <v>4509</v>
      </c>
      <c r="C8174" s="173" t="s">
        <v>12615</v>
      </c>
      <c r="D8174" s="167"/>
      <c r="E8174" s="180"/>
    </row>
    <row r="8175" spans="1:5" x14ac:dyDescent="0.25">
      <c r="A8175" s="167"/>
      <c r="B8175" s="168">
        <v>4510</v>
      </c>
      <c r="C8175" s="173" t="s">
        <v>12616</v>
      </c>
      <c r="D8175" s="167"/>
      <c r="E8175" s="180"/>
    </row>
    <row r="8176" spans="1:5" x14ac:dyDescent="0.25">
      <c r="A8176" s="167"/>
      <c r="B8176" s="168">
        <v>4511</v>
      </c>
      <c r="C8176" s="173" t="s">
        <v>12617</v>
      </c>
      <c r="D8176" s="167"/>
      <c r="E8176" s="180"/>
    </row>
    <row r="8177" spans="1:5" x14ac:dyDescent="0.25">
      <c r="A8177" s="167"/>
      <c r="B8177" s="168">
        <v>4512</v>
      </c>
      <c r="C8177" s="173" t="s">
        <v>12618</v>
      </c>
      <c r="D8177" s="167"/>
      <c r="E8177" s="180"/>
    </row>
    <row r="8178" spans="1:5" x14ac:dyDescent="0.25">
      <c r="A8178" s="167"/>
      <c r="B8178" s="168">
        <v>4513</v>
      </c>
      <c r="C8178" s="173" t="s">
        <v>12619</v>
      </c>
      <c r="D8178" s="167"/>
      <c r="E8178" s="180"/>
    </row>
    <row r="8179" spans="1:5" x14ac:dyDescent="0.25">
      <c r="A8179" s="167"/>
      <c r="B8179" s="168">
        <v>4514</v>
      </c>
      <c r="C8179" s="173" t="s">
        <v>12620</v>
      </c>
      <c r="D8179" s="167"/>
      <c r="E8179" s="180"/>
    </row>
    <row r="8180" spans="1:5" x14ac:dyDescent="0.25">
      <c r="A8180" s="167"/>
      <c r="B8180" s="168">
        <v>4515</v>
      </c>
      <c r="C8180" s="173" t="s">
        <v>12621</v>
      </c>
      <c r="D8180" s="167"/>
      <c r="E8180" s="180"/>
    </row>
    <row r="8181" spans="1:5" x14ac:dyDescent="0.25">
      <c r="A8181" s="167"/>
      <c r="B8181" s="168">
        <v>4516</v>
      </c>
      <c r="C8181" s="173" t="s">
        <v>12622</v>
      </c>
      <c r="D8181" s="167"/>
      <c r="E8181" s="180"/>
    </row>
    <row r="8182" spans="1:5" x14ac:dyDescent="0.25">
      <c r="A8182" s="167"/>
      <c r="B8182" s="168">
        <v>4517</v>
      </c>
      <c r="C8182" s="173" t="s">
        <v>12623</v>
      </c>
      <c r="D8182" s="167"/>
      <c r="E8182" s="180"/>
    </row>
    <row r="8183" spans="1:5" x14ac:dyDescent="0.25">
      <c r="A8183" s="167"/>
      <c r="B8183" s="168">
        <v>4518</v>
      </c>
      <c r="C8183" s="173" t="s">
        <v>12624</v>
      </c>
      <c r="D8183" s="167"/>
      <c r="E8183" s="180"/>
    </row>
    <row r="8184" spans="1:5" x14ac:dyDescent="0.25">
      <c r="A8184" s="167"/>
      <c r="B8184" s="168">
        <v>4519</v>
      </c>
      <c r="C8184" s="173" t="s">
        <v>12625</v>
      </c>
      <c r="D8184" s="167"/>
      <c r="E8184" s="180"/>
    </row>
    <row r="8185" spans="1:5" x14ac:dyDescent="0.25">
      <c r="A8185" s="167"/>
      <c r="B8185" s="168">
        <v>4520</v>
      </c>
      <c r="C8185" s="173" t="s">
        <v>12626</v>
      </c>
      <c r="D8185" s="167"/>
      <c r="E8185" s="180"/>
    </row>
    <row r="8186" spans="1:5" x14ac:dyDescent="0.25">
      <c r="A8186" s="167"/>
      <c r="B8186" s="168">
        <v>4521</v>
      </c>
      <c r="C8186" s="173" t="s">
        <v>12627</v>
      </c>
      <c r="D8186" s="167"/>
      <c r="E8186" s="180"/>
    </row>
    <row r="8187" spans="1:5" x14ac:dyDescent="0.25">
      <c r="A8187" s="167"/>
      <c r="B8187" s="168">
        <v>4522</v>
      </c>
      <c r="C8187" s="173" t="s">
        <v>12628</v>
      </c>
      <c r="D8187" s="167"/>
      <c r="E8187" s="180"/>
    </row>
    <row r="8188" spans="1:5" x14ac:dyDescent="0.25">
      <c r="A8188" s="167"/>
      <c r="B8188" s="168">
        <v>4523</v>
      </c>
      <c r="C8188" s="173" t="s">
        <v>12629</v>
      </c>
      <c r="D8188" s="167"/>
      <c r="E8188" s="180"/>
    </row>
    <row r="8189" spans="1:5" x14ac:dyDescent="0.25">
      <c r="A8189" s="167"/>
      <c r="B8189" s="168">
        <v>4524</v>
      </c>
      <c r="C8189" s="173" t="s">
        <v>12630</v>
      </c>
      <c r="D8189" s="167"/>
      <c r="E8189" s="180"/>
    </row>
    <row r="8190" spans="1:5" x14ac:dyDescent="0.25">
      <c r="A8190" s="167"/>
      <c r="B8190" s="168">
        <v>4525</v>
      </c>
      <c r="C8190" s="173" t="s">
        <v>12631</v>
      </c>
      <c r="D8190" s="167"/>
      <c r="E8190" s="180"/>
    </row>
    <row r="8191" spans="1:5" x14ac:dyDescent="0.25">
      <c r="A8191" s="167"/>
      <c r="B8191" s="168">
        <v>4526</v>
      </c>
      <c r="C8191" s="173" t="s">
        <v>12632</v>
      </c>
      <c r="D8191" s="167"/>
      <c r="E8191" s="180"/>
    </row>
    <row r="8192" spans="1:5" x14ac:dyDescent="0.25">
      <c r="A8192" s="167"/>
      <c r="B8192" s="168">
        <v>4527</v>
      </c>
      <c r="C8192" s="173" t="s">
        <v>12633</v>
      </c>
      <c r="D8192" s="167"/>
      <c r="E8192" s="180"/>
    </row>
    <row r="8193" spans="1:5" x14ac:dyDescent="0.25">
      <c r="A8193" s="167"/>
      <c r="B8193" s="168">
        <v>4528</v>
      </c>
      <c r="C8193" s="173" t="s">
        <v>12634</v>
      </c>
      <c r="D8193" s="167"/>
      <c r="E8193" s="180"/>
    </row>
    <row r="8194" spans="1:5" x14ac:dyDescent="0.25">
      <c r="A8194" s="167"/>
      <c r="B8194" s="168">
        <v>4529</v>
      </c>
      <c r="C8194" s="173" t="s">
        <v>12635</v>
      </c>
      <c r="D8194" s="167"/>
      <c r="E8194" s="180"/>
    </row>
    <row r="8195" spans="1:5" x14ac:dyDescent="0.25">
      <c r="A8195" s="167"/>
      <c r="B8195" s="168">
        <v>4530</v>
      </c>
      <c r="C8195" s="173" t="s">
        <v>12636</v>
      </c>
      <c r="D8195" s="167"/>
      <c r="E8195" s="180"/>
    </row>
    <row r="8196" spans="1:5" x14ac:dyDescent="0.25">
      <c r="A8196" s="167"/>
      <c r="B8196" s="168">
        <v>4531</v>
      </c>
      <c r="C8196" s="173" t="s">
        <v>12637</v>
      </c>
      <c r="D8196" s="167"/>
      <c r="E8196" s="180"/>
    </row>
    <row r="8197" spans="1:5" x14ac:dyDescent="0.25">
      <c r="A8197" s="167"/>
      <c r="B8197" s="168">
        <v>4532</v>
      </c>
      <c r="C8197" s="173" t="s">
        <v>12638</v>
      </c>
      <c r="D8197" s="167"/>
      <c r="E8197" s="180"/>
    </row>
    <row r="8198" spans="1:5" x14ac:dyDescent="0.25">
      <c r="A8198" s="167"/>
      <c r="B8198" s="168">
        <v>4533</v>
      </c>
      <c r="C8198" s="173" t="s">
        <v>12639</v>
      </c>
      <c r="D8198" s="167"/>
      <c r="E8198" s="180"/>
    </row>
    <row r="8199" spans="1:5" x14ac:dyDescent="0.25">
      <c r="A8199" s="167"/>
      <c r="B8199" s="168">
        <v>4534</v>
      </c>
      <c r="C8199" s="173" t="s">
        <v>12640</v>
      </c>
      <c r="D8199" s="167"/>
      <c r="E8199" s="180"/>
    </row>
    <row r="8200" spans="1:5" x14ac:dyDescent="0.25">
      <c r="A8200" s="167"/>
      <c r="B8200" s="168">
        <v>4535</v>
      </c>
      <c r="C8200" s="173" t="s">
        <v>12641</v>
      </c>
      <c r="D8200" s="167"/>
      <c r="E8200" s="180"/>
    </row>
    <row r="8201" spans="1:5" x14ac:dyDescent="0.25">
      <c r="A8201" s="167"/>
      <c r="B8201" s="168">
        <v>4536</v>
      </c>
      <c r="C8201" s="173" t="s">
        <v>12642</v>
      </c>
      <c r="D8201" s="167"/>
      <c r="E8201" s="180"/>
    </row>
    <row r="8202" spans="1:5" x14ac:dyDescent="0.25">
      <c r="A8202" s="167"/>
      <c r="B8202" s="168">
        <v>4537</v>
      </c>
      <c r="C8202" s="173" t="s">
        <v>12643</v>
      </c>
      <c r="D8202" s="167"/>
      <c r="E8202" s="180"/>
    </row>
    <row r="8203" spans="1:5" x14ac:dyDescent="0.25">
      <c r="A8203" s="167"/>
      <c r="B8203" s="168">
        <v>4538</v>
      </c>
      <c r="C8203" s="173" t="s">
        <v>12644</v>
      </c>
      <c r="D8203" s="167"/>
      <c r="E8203" s="180"/>
    </row>
    <row r="8204" spans="1:5" x14ac:dyDescent="0.25">
      <c r="A8204" s="167"/>
      <c r="B8204" s="168">
        <v>4539</v>
      </c>
      <c r="C8204" s="173" t="s">
        <v>12645</v>
      </c>
      <c r="D8204" s="167"/>
      <c r="E8204" s="180"/>
    </row>
    <row r="8205" spans="1:5" x14ac:dyDescent="0.25">
      <c r="A8205" s="167"/>
      <c r="B8205" s="168">
        <v>4540</v>
      </c>
      <c r="C8205" s="173" t="s">
        <v>12646</v>
      </c>
      <c r="D8205" s="167"/>
      <c r="E8205" s="180"/>
    </row>
    <row r="8206" spans="1:5" x14ac:dyDescent="0.25">
      <c r="A8206" s="167"/>
      <c r="B8206" s="168">
        <v>4541</v>
      </c>
      <c r="C8206" s="173" t="s">
        <v>12647</v>
      </c>
      <c r="D8206" s="167"/>
      <c r="E8206" s="180"/>
    </row>
    <row r="8207" spans="1:5" x14ac:dyDescent="0.25">
      <c r="A8207" s="167"/>
      <c r="B8207" s="168">
        <v>4542</v>
      </c>
      <c r="C8207" s="173" t="s">
        <v>12648</v>
      </c>
      <c r="D8207" s="167"/>
      <c r="E8207" s="180"/>
    </row>
    <row r="8208" spans="1:5" x14ac:dyDescent="0.25">
      <c r="A8208" s="167"/>
      <c r="B8208" s="168">
        <v>4543</v>
      </c>
      <c r="C8208" s="173" t="s">
        <v>12649</v>
      </c>
      <c r="D8208" s="167"/>
      <c r="E8208" s="180"/>
    </row>
    <row r="8209" spans="1:5" x14ac:dyDescent="0.25">
      <c r="A8209" s="167"/>
      <c r="B8209" s="168">
        <v>4544</v>
      </c>
      <c r="C8209" s="173" t="s">
        <v>12650</v>
      </c>
      <c r="D8209" s="167"/>
      <c r="E8209" s="180"/>
    </row>
    <row r="8210" spans="1:5" x14ac:dyDescent="0.25">
      <c r="A8210" s="167"/>
      <c r="B8210" s="168">
        <v>4545</v>
      </c>
      <c r="C8210" s="173" t="s">
        <v>12651</v>
      </c>
      <c r="D8210" s="167"/>
      <c r="E8210" s="180"/>
    </row>
    <row r="8211" spans="1:5" x14ac:dyDescent="0.25">
      <c r="A8211" s="167"/>
      <c r="B8211" s="168">
        <v>4546</v>
      </c>
      <c r="C8211" s="173" t="s">
        <v>12652</v>
      </c>
      <c r="D8211" s="167"/>
      <c r="E8211" s="180"/>
    </row>
    <row r="8212" spans="1:5" x14ac:dyDescent="0.25">
      <c r="A8212" s="167"/>
      <c r="B8212" s="168">
        <v>4547</v>
      </c>
      <c r="C8212" s="173" t="s">
        <v>12653</v>
      </c>
      <c r="D8212" s="167"/>
      <c r="E8212" s="180"/>
    </row>
    <row r="8213" spans="1:5" x14ac:dyDescent="0.25">
      <c r="A8213" s="167"/>
      <c r="B8213" s="168">
        <v>4548</v>
      </c>
      <c r="C8213" s="173" t="s">
        <v>12654</v>
      </c>
      <c r="D8213" s="167"/>
      <c r="E8213" s="180"/>
    </row>
    <row r="8214" spans="1:5" x14ac:dyDescent="0.25">
      <c r="A8214" s="167"/>
      <c r="B8214" s="168">
        <v>4549</v>
      </c>
      <c r="C8214" s="173" t="s">
        <v>12655</v>
      </c>
      <c r="D8214" s="167"/>
      <c r="E8214" s="180"/>
    </row>
    <row r="8215" spans="1:5" x14ac:dyDescent="0.25">
      <c r="A8215" s="167"/>
      <c r="B8215" s="168">
        <v>4550</v>
      </c>
      <c r="C8215" s="173" t="s">
        <v>12656</v>
      </c>
      <c r="D8215" s="167"/>
      <c r="E8215" s="180"/>
    </row>
    <row r="8216" spans="1:5" x14ac:dyDescent="0.25">
      <c r="A8216" s="167"/>
      <c r="B8216" s="168">
        <v>4551</v>
      </c>
      <c r="C8216" s="173" t="s">
        <v>12657</v>
      </c>
      <c r="D8216" s="167"/>
      <c r="E8216" s="180"/>
    </row>
    <row r="8217" spans="1:5" x14ac:dyDescent="0.25">
      <c r="A8217" s="167"/>
      <c r="B8217" s="168">
        <v>4552</v>
      </c>
      <c r="C8217" s="173" t="s">
        <v>12658</v>
      </c>
      <c r="D8217" s="167"/>
      <c r="E8217" s="180"/>
    </row>
    <row r="8218" spans="1:5" x14ac:dyDescent="0.25">
      <c r="A8218" s="167"/>
      <c r="B8218" s="168">
        <v>4553</v>
      </c>
      <c r="C8218" s="173" t="s">
        <v>12659</v>
      </c>
      <c r="D8218" s="167"/>
      <c r="E8218" s="180"/>
    </row>
    <row r="8219" spans="1:5" x14ac:dyDescent="0.25">
      <c r="A8219" s="167"/>
      <c r="B8219" s="168">
        <v>4554</v>
      </c>
      <c r="C8219" s="173" t="s">
        <v>12660</v>
      </c>
      <c r="D8219" s="167"/>
      <c r="E8219" s="180"/>
    </row>
    <row r="8220" spans="1:5" x14ac:dyDescent="0.25">
      <c r="A8220" s="167"/>
      <c r="B8220" s="168">
        <v>4555</v>
      </c>
      <c r="C8220" s="173" t="s">
        <v>12661</v>
      </c>
      <c r="D8220" s="167"/>
      <c r="E8220" s="180"/>
    </row>
    <row r="8221" spans="1:5" x14ac:dyDescent="0.25">
      <c r="A8221" s="167"/>
      <c r="B8221" s="168">
        <v>4556</v>
      </c>
      <c r="C8221" s="173" t="s">
        <v>12662</v>
      </c>
      <c r="D8221" s="167"/>
      <c r="E8221" s="180"/>
    </row>
    <row r="8222" spans="1:5" x14ac:dyDescent="0.25">
      <c r="A8222" s="167"/>
      <c r="B8222" s="168">
        <v>4557</v>
      </c>
      <c r="C8222" s="173" t="s">
        <v>12663</v>
      </c>
      <c r="D8222" s="167"/>
      <c r="E8222" s="180"/>
    </row>
    <row r="8223" spans="1:5" ht="45" x14ac:dyDescent="0.25">
      <c r="A8223" s="167"/>
      <c r="B8223" s="168">
        <v>4558</v>
      </c>
      <c r="C8223" s="174" t="s">
        <v>12664</v>
      </c>
      <c r="D8223" s="167"/>
      <c r="E8223" s="180"/>
    </row>
    <row r="8224" spans="1:5" x14ac:dyDescent="0.25">
      <c r="A8224" s="167"/>
      <c r="B8224" s="168">
        <v>4559</v>
      </c>
      <c r="C8224" s="173" t="s">
        <v>12665</v>
      </c>
      <c r="D8224" s="167"/>
      <c r="E8224" s="180"/>
    </row>
    <row r="8225" spans="1:5" x14ac:dyDescent="0.25">
      <c r="A8225" s="167"/>
      <c r="B8225" s="168">
        <v>4560</v>
      </c>
      <c r="C8225" s="173" t="s">
        <v>12666</v>
      </c>
      <c r="D8225" s="167"/>
      <c r="E8225" s="180"/>
    </row>
    <row r="8226" spans="1:5" x14ac:dyDescent="0.25">
      <c r="A8226" s="167"/>
      <c r="B8226" s="168">
        <v>4561</v>
      </c>
      <c r="C8226" s="173" t="s">
        <v>12667</v>
      </c>
      <c r="D8226" s="167"/>
      <c r="E8226" s="180"/>
    </row>
    <row r="8227" spans="1:5" x14ac:dyDescent="0.25">
      <c r="A8227" s="167"/>
      <c r="B8227" s="168">
        <v>4562</v>
      </c>
      <c r="C8227" s="173" t="s">
        <v>12668</v>
      </c>
      <c r="D8227" s="167"/>
      <c r="E8227" s="180"/>
    </row>
    <row r="8228" spans="1:5" x14ac:dyDescent="0.25">
      <c r="A8228" s="167"/>
      <c r="B8228" s="168">
        <v>4563</v>
      </c>
      <c r="C8228" s="173" t="s">
        <v>12669</v>
      </c>
      <c r="D8228" s="167"/>
      <c r="E8228" s="180"/>
    </row>
    <row r="8229" spans="1:5" x14ac:dyDescent="0.25">
      <c r="A8229" s="167"/>
      <c r="B8229" s="168">
        <v>4564</v>
      </c>
      <c r="C8229" s="173" t="s">
        <v>12670</v>
      </c>
      <c r="D8229" s="167"/>
      <c r="E8229" s="180"/>
    </row>
    <row r="8230" spans="1:5" x14ac:dyDescent="0.25">
      <c r="A8230" s="167"/>
      <c r="B8230" s="168">
        <v>4565</v>
      </c>
      <c r="C8230" s="173" t="s">
        <v>12671</v>
      </c>
      <c r="D8230" s="167"/>
      <c r="E8230" s="180"/>
    </row>
    <row r="8231" spans="1:5" x14ac:dyDescent="0.25">
      <c r="A8231" s="167"/>
      <c r="B8231" s="168">
        <v>4566</v>
      </c>
      <c r="C8231" s="173" t="s">
        <v>12672</v>
      </c>
      <c r="D8231" s="167"/>
      <c r="E8231" s="180"/>
    </row>
    <row r="8232" spans="1:5" x14ac:dyDescent="0.25">
      <c r="A8232" s="167"/>
      <c r="B8232" s="168">
        <v>4567</v>
      </c>
      <c r="C8232" s="173" t="s">
        <v>12673</v>
      </c>
      <c r="D8232" s="167"/>
      <c r="E8232" s="180"/>
    </row>
    <row r="8233" spans="1:5" x14ac:dyDescent="0.25">
      <c r="A8233" s="167"/>
      <c r="B8233" s="168">
        <v>4568</v>
      </c>
      <c r="C8233" s="173" t="s">
        <v>12674</v>
      </c>
      <c r="D8233" s="167"/>
      <c r="E8233" s="180"/>
    </row>
    <row r="8234" spans="1:5" x14ac:dyDescent="0.25">
      <c r="A8234" s="167"/>
      <c r="B8234" s="168">
        <v>4569</v>
      </c>
      <c r="C8234" s="173" t="s">
        <v>12675</v>
      </c>
      <c r="D8234" s="167"/>
      <c r="E8234" s="180"/>
    </row>
    <row r="8235" spans="1:5" x14ac:dyDescent="0.25">
      <c r="A8235" s="167"/>
      <c r="B8235" s="168">
        <v>4570</v>
      </c>
      <c r="C8235" s="173" t="s">
        <v>12676</v>
      </c>
      <c r="D8235" s="167"/>
      <c r="E8235" s="180"/>
    </row>
    <row r="8236" spans="1:5" x14ac:dyDescent="0.25">
      <c r="A8236" s="167"/>
      <c r="B8236" s="168">
        <v>4571</v>
      </c>
      <c r="C8236" s="173" t="s">
        <v>12677</v>
      </c>
      <c r="D8236" s="167"/>
      <c r="E8236" s="180"/>
    </row>
    <row r="8237" spans="1:5" x14ac:dyDescent="0.25">
      <c r="A8237" s="167"/>
      <c r="B8237" s="168">
        <v>4572</v>
      </c>
      <c r="C8237" s="173" t="s">
        <v>12678</v>
      </c>
      <c r="D8237" s="167"/>
      <c r="E8237" s="180"/>
    </row>
    <row r="8238" spans="1:5" x14ac:dyDescent="0.25">
      <c r="A8238" s="167"/>
      <c r="B8238" s="168">
        <v>4573</v>
      </c>
      <c r="C8238" s="173" t="s">
        <v>12679</v>
      </c>
      <c r="D8238" s="167"/>
      <c r="E8238" s="180"/>
    </row>
    <row r="8239" spans="1:5" x14ac:dyDescent="0.25">
      <c r="A8239" s="167"/>
      <c r="B8239" s="168">
        <v>4574</v>
      </c>
      <c r="C8239" s="173" t="s">
        <v>12680</v>
      </c>
      <c r="D8239" s="167"/>
      <c r="E8239" s="180"/>
    </row>
    <row r="8240" spans="1:5" x14ac:dyDescent="0.25">
      <c r="A8240" s="167"/>
      <c r="B8240" s="168">
        <v>4575</v>
      </c>
      <c r="C8240" s="173" t="s">
        <v>12681</v>
      </c>
      <c r="D8240" s="167"/>
      <c r="E8240" s="180"/>
    </row>
    <row r="8241" spans="1:5" x14ac:dyDescent="0.25">
      <c r="A8241" s="167"/>
      <c r="B8241" s="168">
        <v>4576</v>
      </c>
      <c r="C8241" s="173" t="s">
        <v>12682</v>
      </c>
      <c r="D8241" s="167"/>
      <c r="E8241" s="180"/>
    </row>
    <row r="8242" spans="1:5" x14ac:dyDescent="0.25">
      <c r="A8242" s="167"/>
      <c r="B8242" s="168">
        <v>4577</v>
      </c>
      <c r="C8242" s="173" t="s">
        <v>12683</v>
      </c>
      <c r="D8242" s="167"/>
      <c r="E8242" s="180"/>
    </row>
    <row r="8243" spans="1:5" x14ac:dyDescent="0.25">
      <c r="A8243" s="167"/>
      <c r="B8243" s="168">
        <v>4578</v>
      </c>
      <c r="C8243" s="173" t="s">
        <v>12684</v>
      </c>
      <c r="D8243" s="167"/>
      <c r="E8243" s="180"/>
    </row>
    <row r="8244" spans="1:5" x14ac:dyDescent="0.25">
      <c r="A8244" s="167"/>
      <c r="B8244" s="168">
        <v>4579</v>
      </c>
      <c r="C8244" s="173" t="s">
        <v>12685</v>
      </c>
      <c r="D8244" s="167"/>
      <c r="E8244" s="180"/>
    </row>
    <row r="8245" spans="1:5" x14ac:dyDescent="0.25">
      <c r="A8245" s="167"/>
      <c r="B8245" s="168">
        <v>4580</v>
      </c>
      <c r="C8245" s="173" t="s">
        <v>12686</v>
      </c>
      <c r="D8245" s="167"/>
      <c r="E8245" s="180"/>
    </row>
    <row r="8246" spans="1:5" x14ac:dyDescent="0.25">
      <c r="A8246" s="167"/>
      <c r="B8246" s="168">
        <v>4581</v>
      </c>
      <c r="C8246" s="173" t="s">
        <v>12687</v>
      </c>
      <c r="D8246" s="167"/>
      <c r="E8246" s="180"/>
    </row>
    <row r="8247" spans="1:5" x14ac:dyDescent="0.25">
      <c r="A8247" s="167"/>
      <c r="B8247" s="168">
        <v>4582</v>
      </c>
      <c r="C8247" s="173" t="s">
        <v>12688</v>
      </c>
      <c r="D8247" s="167"/>
      <c r="E8247" s="180"/>
    </row>
    <row r="8248" spans="1:5" x14ac:dyDescent="0.25">
      <c r="A8248" s="167"/>
      <c r="B8248" s="168">
        <v>4583</v>
      </c>
      <c r="C8248" s="173" t="s">
        <v>12689</v>
      </c>
      <c r="D8248" s="167"/>
      <c r="E8248" s="180"/>
    </row>
    <row r="8249" spans="1:5" x14ac:dyDescent="0.25">
      <c r="A8249" s="167"/>
      <c r="B8249" s="168">
        <v>4584</v>
      </c>
      <c r="C8249" s="173" t="s">
        <v>12690</v>
      </c>
      <c r="D8249" s="167"/>
      <c r="E8249" s="180"/>
    </row>
    <row r="8250" spans="1:5" x14ac:dyDescent="0.25">
      <c r="A8250" s="167"/>
      <c r="B8250" s="168">
        <v>4585</v>
      </c>
      <c r="C8250" s="173" t="s">
        <v>12692</v>
      </c>
      <c r="D8250" s="167"/>
      <c r="E8250" s="180"/>
    </row>
    <row r="8251" spans="1:5" x14ac:dyDescent="0.25">
      <c r="A8251" s="167"/>
      <c r="B8251" s="168">
        <v>4586</v>
      </c>
      <c r="C8251" s="173" t="s">
        <v>12693</v>
      </c>
      <c r="D8251" s="167"/>
      <c r="E8251" s="180"/>
    </row>
    <row r="8252" spans="1:5" x14ac:dyDescent="0.25">
      <c r="A8252" s="167"/>
      <c r="B8252" s="168">
        <v>4587</v>
      </c>
      <c r="C8252" s="173" t="s">
        <v>12694</v>
      </c>
      <c r="D8252" s="167"/>
      <c r="E8252" s="180"/>
    </row>
    <row r="8253" spans="1:5" x14ac:dyDescent="0.25">
      <c r="A8253" s="167"/>
      <c r="B8253" s="168">
        <v>4588</v>
      </c>
      <c r="C8253" s="173" t="s">
        <v>12695</v>
      </c>
      <c r="D8253" s="167"/>
      <c r="E8253" s="180"/>
    </row>
    <row r="8254" spans="1:5" x14ac:dyDescent="0.25">
      <c r="A8254" s="167"/>
      <c r="B8254" s="168">
        <v>4589</v>
      </c>
      <c r="C8254" s="173" t="s">
        <v>12696</v>
      </c>
      <c r="D8254" s="167"/>
      <c r="E8254" s="180"/>
    </row>
    <row r="8255" spans="1:5" x14ac:dyDescent="0.25">
      <c r="A8255" s="167"/>
      <c r="B8255" s="168">
        <v>4590</v>
      </c>
      <c r="C8255" s="173" t="s">
        <v>12697</v>
      </c>
      <c r="D8255" s="167"/>
      <c r="E8255" s="180"/>
    </row>
    <row r="8256" spans="1:5" x14ac:dyDescent="0.25">
      <c r="A8256" s="167"/>
      <c r="B8256" s="168">
        <v>4591</v>
      </c>
      <c r="C8256" s="173" t="s">
        <v>12698</v>
      </c>
      <c r="D8256" s="167"/>
      <c r="E8256" s="180"/>
    </row>
    <row r="8257" spans="1:5" x14ac:dyDescent="0.25">
      <c r="A8257" s="167"/>
      <c r="B8257" s="168">
        <v>4592</v>
      </c>
      <c r="C8257" s="173" t="s">
        <v>12699</v>
      </c>
      <c r="D8257" s="167"/>
      <c r="E8257" s="180"/>
    </row>
    <row r="8258" spans="1:5" x14ac:dyDescent="0.25">
      <c r="A8258" s="167"/>
      <c r="B8258" s="168">
        <v>4593</v>
      </c>
      <c r="C8258" s="173" t="s">
        <v>12700</v>
      </c>
      <c r="D8258" s="167"/>
      <c r="E8258" s="180"/>
    </row>
    <row r="8259" spans="1:5" x14ac:dyDescent="0.25">
      <c r="A8259" s="167"/>
      <c r="B8259" s="168">
        <v>4594</v>
      </c>
      <c r="C8259" s="173" t="s">
        <v>12701</v>
      </c>
      <c r="D8259" s="167"/>
      <c r="E8259" s="180"/>
    </row>
    <row r="8260" spans="1:5" x14ac:dyDescent="0.25">
      <c r="A8260" s="167"/>
      <c r="B8260" s="168">
        <v>4595</v>
      </c>
      <c r="C8260" s="173" t="s">
        <v>12702</v>
      </c>
      <c r="D8260" s="167"/>
      <c r="E8260" s="180"/>
    </row>
    <row r="8261" spans="1:5" x14ac:dyDescent="0.25">
      <c r="A8261" s="167"/>
      <c r="B8261" s="168">
        <v>4596</v>
      </c>
      <c r="C8261" s="173" t="s">
        <v>12703</v>
      </c>
      <c r="D8261" s="167"/>
      <c r="E8261" s="180"/>
    </row>
    <row r="8262" spans="1:5" x14ac:dyDescent="0.25">
      <c r="A8262" s="167"/>
      <c r="B8262" s="168">
        <v>4597</v>
      </c>
      <c r="C8262" s="173" t="s">
        <v>12704</v>
      </c>
      <c r="D8262" s="167"/>
      <c r="E8262" s="180"/>
    </row>
    <row r="8263" spans="1:5" x14ac:dyDescent="0.25">
      <c r="A8263" s="167"/>
      <c r="B8263" s="168">
        <v>4598</v>
      </c>
      <c r="C8263" s="173" t="s">
        <v>12705</v>
      </c>
      <c r="D8263" s="167"/>
      <c r="E8263" s="180"/>
    </row>
    <row r="8264" spans="1:5" x14ac:dyDescent="0.25">
      <c r="A8264" s="167"/>
      <c r="B8264" s="168">
        <v>4599</v>
      </c>
      <c r="C8264" s="173" t="s">
        <v>12706</v>
      </c>
      <c r="D8264" s="167"/>
      <c r="E8264" s="180"/>
    </row>
    <row r="8265" spans="1:5" x14ac:dyDescent="0.25">
      <c r="A8265" s="167"/>
      <c r="B8265" s="168">
        <v>4600</v>
      </c>
      <c r="C8265" s="173" t="s">
        <v>12926</v>
      </c>
      <c r="D8265" s="167"/>
      <c r="E8265" s="180"/>
    </row>
    <row r="8266" spans="1:5" x14ac:dyDescent="0.25">
      <c r="A8266" s="167"/>
      <c r="B8266" s="168">
        <v>4601</v>
      </c>
      <c r="C8266" s="173" t="s">
        <v>12707</v>
      </c>
      <c r="D8266" s="167"/>
      <c r="E8266" s="180"/>
    </row>
    <row r="8267" spans="1:5" x14ac:dyDescent="0.25">
      <c r="A8267" s="167"/>
      <c r="B8267" s="168">
        <v>4602</v>
      </c>
      <c r="C8267" s="173" t="s">
        <v>12708</v>
      </c>
      <c r="D8267" s="167"/>
      <c r="E8267" s="180"/>
    </row>
    <row r="8268" spans="1:5" x14ac:dyDescent="0.25">
      <c r="A8268" s="167"/>
      <c r="B8268" s="168">
        <v>4603</v>
      </c>
      <c r="C8268" s="173" t="s">
        <v>12709</v>
      </c>
      <c r="D8268" s="167"/>
      <c r="E8268" s="180"/>
    </row>
    <row r="8269" spans="1:5" x14ac:dyDescent="0.25">
      <c r="A8269" s="167"/>
      <c r="B8269" s="168">
        <v>4604</v>
      </c>
      <c r="C8269" s="173" t="s">
        <v>12710</v>
      </c>
      <c r="D8269" s="167"/>
      <c r="E8269" s="180"/>
    </row>
    <row r="8270" spans="1:5" x14ac:dyDescent="0.25">
      <c r="A8270" s="167"/>
      <c r="B8270" s="168">
        <v>4605</v>
      </c>
      <c r="C8270" s="173" t="s">
        <v>12711</v>
      </c>
      <c r="D8270" s="167"/>
      <c r="E8270" s="180"/>
    </row>
    <row r="8271" spans="1:5" x14ac:dyDescent="0.25">
      <c r="A8271" s="167"/>
      <c r="B8271" s="168">
        <v>4606</v>
      </c>
      <c r="C8271" s="173" t="s">
        <v>12712</v>
      </c>
      <c r="D8271" s="167"/>
      <c r="E8271" s="180"/>
    </row>
    <row r="8272" spans="1:5" x14ac:dyDescent="0.25">
      <c r="A8272" s="167"/>
      <c r="B8272" s="168">
        <v>4607</v>
      </c>
      <c r="C8272" s="173" t="s">
        <v>12713</v>
      </c>
      <c r="D8272" s="167"/>
      <c r="E8272" s="180"/>
    </row>
    <row r="8273" spans="1:5" x14ac:dyDescent="0.25">
      <c r="A8273" s="167"/>
      <c r="B8273" s="168">
        <v>4608</v>
      </c>
      <c r="C8273" s="173" t="s">
        <v>12714</v>
      </c>
      <c r="D8273" s="167"/>
      <c r="E8273" s="180"/>
    </row>
    <row r="8274" spans="1:5" x14ac:dyDescent="0.25">
      <c r="A8274" s="167"/>
      <c r="B8274" s="168">
        <v>4609</v>
      </c>
      <c r="C8274" s="173" t="s">
        <v>12715</v>
      </c>
      <c r="D8274" s="167"/>
      <c r="E8274" s="180"/>
    </row>
    <row r="8275" spans="1:5" x14ac:dyDescent="0.25">
      <c r="A8275" s="167"/>
      <c r="B8275" s="168">
        <v>4610</v>
      </c>
      <c r="C8275" s="173" t="s">
        <v>12716</v>
      </c>
      <c r="D8275" s="167"/>
      <c r="E8275" s="180"/>
    </row>
    <row r="8276" spans="1:5" x14ac:dyDescent="0.25">
      <c r="A8276" s="167"/>
      <c r="B8276" s="168">
        <v>4611</v>
      </c>
      <c r="C8276" s="173" t="s">
        <v>12717</v>
      </c>
      <c r="D8276" s="167"/>
      <c r="E8276" s="180"/>
    </row>
    <row r="8277" spans="1:5" x14ac:dyDescent="0.25">
      <c r="A8277" s="167"/>
      <c r="B8277" s="168">
        <v>4612</v>
      </c>
      <c r="C8277" s="173" t="s">
        <v>12718</v>
      </c>
      <c r="D8277" s="167"/>
      <c r="E8277" s="180"/>
    </row>
    <row r="8278" spans="1:5" x14ac:dyDescent="0.25">
      <c r="A8278" s="167"/>
      <c r="B8278" s="168">
        <v>4613</v>
      </c>
      <c r="C8278" s="173" t="s">
        <v>12719</v>
      </c>
      <c r="D8278" s="167"/>
      <c r="E8278" s="180"/>
    </row>
    <row r="8279" spans="1:5" x14ac:dyDescent="0.25">
      <c r="A8279" s="167"/>
      <c r="B8279" s="168">
        <v>4614</v>
      </c>
      <c r="C8279" s="173" t="s">
        <v>12720</v>
      </c>
      <c r="D8279" s="167"/>
      <c r="E8279" s="180"/>
    </row>
    <row r="8280" spans="1:5" x14ac:dyDescent="0.25">
      <c r="A8280" s="167"/>
      <c r="B8280" s="168">
        <v>4615</v>
      </c>
      <c r="C8280" s="173" t="s">
        <v>12721</v>
      </c>
      <c r="D8280" s="167"/>
      <c r="E8280" s="180"/>
    </row>
    <row r="8281" spans="1:5" x14ac:dyDescent="0.25">
      <c r="A8281" s="167"/>
      <c r="B8281" s="168">
        <v>4616</v>
      </c>
      <c r="C8281" s="173" t="s">
        <v>12722</v>
      </c>
      <c r="D8281" s="167"/>
      <c r="E8281" s="180"/>
    </row>
    <row r="8282" spans="1:5" x14ac:dyDescent="0.25">
      <c r="A8282" s="167"/>
      <c r="B8282" s="168">
        <v>4617</v>
      </c>
      <c r="C8282" s="173" t="s">
        <v>12723</v>
      </c>
      <c r="D8282" s="167"/>
      <c r="E8282" s="180"/>
    </row>
    <row r="8283" spans="1:5" x14ac:dyDescent="0.25">
      <c r="A8283" s="167"/>
      <c r="B8283" s="168">
        <v>4618</v>
      </c>
      <c r="C8283" s="173" t="s">
        <v>12724</v>
      </c>
      <c r="D8283" s="167"/>
      <c r="E8283" s="180"/>
    </row>
    <row r="8284" spans="1:5" x14ac:dyDescent="0.25">
      <c r="A8284" s="167"/>
      <c r="B8284" s="168">
        <v>4619</v>
      </c>
      <c r="C8284" s="173" t="s">
        <v>12725</v>
      </c>
      <c r="D8284" s="167"/>
      <c r="E8284" s="180"/>
    </row>
    <row r="8285" spans="1:5" x14ac:dyDescent="0.25">
      <c r="A8285" s="167"/>
      <c r="B8285" s="168">
        <v>4620</v>
      </c>
      <c r="C8285" s="173" t="s">
        <v>12726</v>
      </c>
      <c r="D8285" s="167"/>
      <c r="E8285" s="180"/>
    </row>
    <row r="8286" spans="1:5" x14ac:dyDescent="0.25">
      <c r="A8286" s="167"/>
      <c r="B8286" s="168">
        <v>4621</v>
      </c>
      <c r="C8286" s="173" t="s">
        <v>12727</v>
      </c>
      <c r="D8286" s="167"/>
      <c r="E8286" s="180"/>
    </row>
    <row r="8287" spans="1:5" x14ac:dyDescent="0.25">
      <c r="A8287" s="167"/>
      <c r="B8287" s="168">
        <v>4622</v>
      </c>
      <c r="C8287" s="173" t="s">
        <v>12728</v>
      </c>
      <c r="D8287" s="167"/>
      <c r="E8287" s="180"/>
    </row>
    <row r="8288" spans="1:5" x14ac:dyDescent="0.25">
      <c r="A8288" s="167"/>
      <c r="B8288" s="168">
        <v>4623</v>
      </c>
      <c r="C8288" s="173" t="s">
        <v>12729</v>
      </c>
      <c r="D8288" s="167"/>
      <c r="E8288" s="180"/>
    </row>
    <row r="8289" spans="1:5" x14ac:dyDescent="0.25">
      <c r="A8289" s="167"/>
      <c r="B8289" s="168">
        <v>4624</v>
      </c>
      <c r="C8289" s="173" t="s">
        <v>12730</v>
      </c>
      <c r="D8289" s="167"/>
      <c r="E8289" s="180"/>
    </row>
    <row r="8290" spans="1:5" x14ac:dyDescent="0.25">
      <c r="A8290" s="167"/>
      <c r="B8290" s="168">
        <v>4625</v>
      </c>
      <c r="C8290" s="173" t="s">
        <v>12731</v>
      </c>
      <c r="D8290" s="167"/>
      <c r="E8290" s="180"/>
    </row>
    <row r="8291" spans="1:5" x14ac:dyDescent="0.25">
      <c r="A8291" s="167"/>
      <c r="B8291" s="168">
        <v>4626</v>
      </c>
      <c r="C8291" s="174" t="s">
        <v>12732</v>
      </c>
      <c r="D8291" s="167"/>
      <c r="E8291" s="180"/>
    </row>
    <row r="8292" spans="1:5" x14ac:dyDescent="0.25">
      <c r="A8292" s="167"/>
      <c r="B8292" s="168">
        <v>4627</v>
      </c>
      <c r="C8292" s="173" t="s">
        <v>12733</v>
      </c>
      <c r="D8292" s="167"/>
      <c r="E8292" s="180"/>
    </row>
    <row r="8293" spans="1:5" x14ac:dyDescent="0.25">
      <c r="A8293" s="167"/>
      <c r="B8293" s="168">
        <v>4628</v>
      </c>
      <c r="C8293" s="173" t="s">
        <v>12734</v>
      </c>
      <c r="D8293" s="167"/>
      <c r="E8293" s="180"/>
    </row>
    <row r="8294" spans="1:5" x14ac:dyDescent="0.25">
      <c r="A8294" s="167"/>
      <c r="B8294" s="168">
        <v>4629</v>
      </c>
      <c r="C8294" s="173" t="s">
        <v>12735</v>
      </c>
      <c r="D8294" s="167"/>
      <c r="E8294" s="180"/>
    </row>
    <row r="8295" spans="1:5" x14ac:dyDescent="0.25">
      <c r="A8295" s="167"/>
      <c r="B8295" s="168">
        <v>4630</v>
      </c>
      <c r="C8295" s="173" t="s">
        <v>12736</v>
      </c>
      <c r="D8295" s="167"/>
      <c r="E8295" s="180"/>
    </row>
    <row r="8296" spans="1:5" x14ac:dyDescent="0.25">
      <c r="A8296" s="167"/>
      <c r="B8296" s="168">
        <v>4631</v>
      </c>
      <c r="C8296" s="173" t="s">
        <v>12737</v>
      </c>
      <c r="D8296" s="167"/>
      <c r="E8296" s="180"/>
    </row>
    <row r="8297" spans="1:5" x14ac:dyDescent="0.25">
      <c r="A8297" s="167"/>
      <c r="B8297" s="168">
        <v>4632</v>
      </c>
      <c r="C8297" s="173" t="s">
        <v>12738</v>
      </c>
      <c r="D8297" s="167"/>
      <c r="E8297" s="180"/>
    </row>
    <row r="8298" spans="1:5" x14ac:dyDescent="0.25">
      <c r="A8298" s="167"/>
      <c r="B8298" s="168">
        <v>4633</v>
      </c>
      <c r="C8298" s="173" t="s">
        <v>12739</v>
      </c>
      <c r="D8298" s="167"/>
      <c r="E8298" s="180"/>
    </row>
    <row r="8299" spans="1:5" x14ac:dyDescent="0.25">
      <c r="A8299" s="167"/>
      <c r="B8299" s="168">
        <v>4634</v>
      </c>
      <c r="C8299" s="173" t="s">
        <v>12740</v>
      </c>
      <c r="D8299" s="167"/>
      <c r="E8299" s="180"/>
    </row>
    <row r="8300" spans="1:5" x14ac:dyDescent="0.25">
      <c r="A8300" s="167"/>
      <c r="B8300" s="168">
        <v>4635</v>
      </c>
      <c r="C8300" s="173" t="s">
        <v>12741</v>
      </c>
      <c r="D8300" s="167"/>
      <c r="E8300" s="180"/>
    </row>
    <row r="8301" spans="1:5" x14ac:dyDescent="0.25">
      <c r="A8301" s="167"/>
      <c r="B8301" s="168">
        <v>4636</v>
      </c>
      <c r="C8301" s="173" t="s">
        <v>12742</v>
      </c>
      <c r="D8301" s="167"/>
      <c r="E8301" s="180"/>
    </row>
    <row r="8302" spans="1:5" x14ac:dyDescent="0.25">
      <c r="A8302" s="167"/>
      <c r="B8302" s="168">
        <v>4637</v>
      </c>
      <c r="C8302" s="173" t="s">
        <v>12743</v>
      </c>
      <c r="D8302" s="167"/>
      <c r="E8302" s="180"/>
    </row>
    <row r="8303" spans="1:5" x14ac:dyDescent="0.25">
      <c r="A8303" s="167"/>
      <c r="B8303" s="168">
        <v>4638</v>
      </c>
      <c r="C8303" s="173" t="s">
        <v>12744</v>
      </c>
      <c r="D8303" s="167"/>
      <c r="E8303" s="180"/>
    </row>
    <row r="8304" spans="1:5" x14ac:dyDescent="0.25">
      <c r="A8304" s="167"/>
      <c r="B8304" s="168">
        <v>4639</v>
      </c>
      <c r="C8304" s="173" t="s">
        <v>12745</v>
      </c>
      <c r="D8304" s="167"/>
      <c r="E8304" s="180"/>
    </row>
    <row r="8305" spans="1:5" x14ac:dyDescent="0.25">
      <c r="A8305" s="167"/>
      <c r="B8305" s="168">
        <v>4640</v>
      </c>
      <c r="C8305" s="173" t="s">
        <v>12746</v>
      </c>
      <c r="D8305" s="167"/>
      <c r="E8305" s="180"/>
    </row>
    <row r="8306" spans="1:5" x14ac:dyDescent="0.25">
      <c r="A8306" s="167"/>
      <c r="B8306" s="168">
        <v>4641</v>
      </c>
      <c r="C8306" s="173" t="s">
        <v>12747</v>
      </c>
      <c r="D8306" s="167"/>
      <c r="E8306" s="180"/>
    </row>
    <row r="8307" spans="1:5" x14ac:dyDescent="0.25">
      <c r="A8307" s="167"/>
      <c r="B8307" s="168">
        <v>4642</v>
      </c>
      <c r="C8307" s="173" t="s">
        <v>12748</v>
      </c>
      <c r="D8307" s="167"/>
      <c r="E8307" s="180"/>
    </row>
    <row r="8308" spans="1:5" x14ac:dyDescent="0.25">
      <c r="A8308" s="167"/>
      <c r="B8308" s="168">
        <v>4643</v>
      </c>
      <c r="C8308" s="173" t="s">
        <v>12749</v>
      </c>
      <c r="D8308" s="167"/>
      <c r="E8308" s="180"/>
    </row>
    <row r="8309" spans="1:5" x14ac:dyDescent="0.25">
      <c r="A8309" s="167"/>
      <c r="B8309" s="168">
        <v>4644</v>
      </c>
      <c r="C8309" s="173" t="s">
        <v>12750</v>
      </c>
      <c r="D8309" s="167"/>
      <c r="E8309" s="180"/>
    </row>
    <row r="8310" spans="1:5" x14ac:dyDescent="0.25">
      <c r="A8310" s="167"/>
      <c r="B8310" s="168">
        <v>4645</v>
      </c>
      <c r="C8310" s="173" t="s">
        <v>12751</v>
      </c>
      <c r="D8310" s="167"/>
      <c r="E8310" s="180"/>
    </row>
    <row r="8311" spans="1:5" x14ac:dyDescent="0.25">
      <c r="A8311" s="167"/>
      <c r="B8311" s="168">
        <v>4646</v>
      </c>
      <c r="C8311" s="173" t="s">
        <v>12752</v>
      </c>
      <c r="D8311" s="167"/>
      <c r="E8311" s="180"/>
    </row>
    <row r="8312" spans="1:5" x14ac:dyDescent="0.25">
      <c r="A8312" s="167"/>
      <c r="B8312" s="168">
        <v>4647</v>
      </c>
      <c r="C8312" s="173" t="s">
        <v>12753</v>
      </c>
      <c r="D8312" s="167"/>
      <c r="E8312" s="180"/>
    </row>
    <row r="8313" spans="1:5" x14ac:dyDescent="0.25">
      <c r="A8313" s="167"/>
      <c r="B8313" s="168">
        <v>4648</v>
      </c>
      <c r="C8313" s="173" t="s">
        <v>12754</v>
      </c>
      <c r="D8313" s="167"/>
      <c r="E8313" s="180"/>
    </row>
    <row r="8314" spans="1:5" x14ac:dyDescent="0.25">
      <c r="A8314" s="167"/>
      <c r="B8314" s="168">
        <v>4649</v>
      </c>
      <c r="C8314" s="173" t="s">
        <v>12755</v>
      </c>
      <c r="D8314" s="167"/>
      <c r="E8314" s="180"/>
    </row>
    <row r="8315" spans="1:5" x14ac:dyDescent="0.25">
      <c r="A8315" s="167"/>
      <c r="B8315" s="168">
        <v>4650</v>
      </c>
      <c r="C8315" s="173" t="s">
        <v>12756</v>
      </c>
      <c r="D8315" s="167"/>
      <c r="E8315" s="180"/>
    </row>
    <row r="8316" spans="1:5" x14ac:dyDescent="0.25">
      <c r="A8316" s="167"/>
      <c r="B8316" s="168">
        <v>4651</v>
      </c>
      <c r="C8316" s="173" t="s">
        <v>12757</v>
      </c>
      <c r="D8316" s="167"/>
      <c r="E8316" s="180"/>
    </row>
    <row r="8317" spans="1:5" x14ac:dyDescent="0.25">
      <c r="A8317" s="167"/>
      <c r="B8317" s="168">
        <v>4652</v>
      </c>
      <c r="C8317" s="173" t="s">
        <v>12758</v>
      </c>
      <c r="D8317" s="167"/>
      <c r="E8317" s="180"/>
    </row>
    <row r="8318" spans="1:5" x14ac:dyDescent="0.25">
      <c r="A8318" s="167"/>
      <c r="B8318" s="168">
        <v>4653</v>
      </c>
      <c r="C8318" s="173" t="s">
        <v>12759</v>
      </c>
      <c r="D8318" s="167"/>
      <c r="E8318" s="180"/>
    </row>
    <row r="8319" spans="1:5" x14ac:dyDescent="0.25">
      <c r="A8319" s="167"/>
      <c r="B8319" s="168">
        <v>4654</v>
      </c>
      <c r="C8319" s="173" t="s">
        <v>12760</v>
      </c>
      <c r="D8319" s="167"/>
      <c r="E8319" s="180"/>
    </row>
    <row r="8320" spans="1:5" x14ac:dyDescent="0.25">
      <c r="A8320" s="167"/>
      <c r="B8320" s="168">
        <v>4655</v>
      </c>
      <c r="C8320" s="173" t="s">
        <v>12761</v>
      </c>
      <c r="D8320" s="167"/>
      <c r="E8320" s="180"/>
    </row>
    <row r="8321" spans="1:5" x14ac:dyDescent="0.25">
      <c r="A8321" s="167"/>
      <c r="B8321" s="168">
        <v>4656</v>
      </c>
      <c r="C8321" s="173" t="s">
        <v>12762</v>
      </c>
      <c r="D8321" s="167"/>
      <c r="E8321" s="180"/>
    </row>
    <row r="8322" spans="1:5" x14ac:dyDescent="0.25">
      <c r="A8322" s="167"/>
      <c r="B8322" s="168">
        <v>4657</v>
      </c>
      <c r="C8322" s="173" t="s">
        <v>12763</v>
      </c>
      <c r="D8322" s="167"/>
      <c r="E8322" s="180"/>
    </row>
    <row r="8323" spans="1:5" x14ac:dyDescent="0.25">
      <c r="A8323" s="167"/>
      <c r="B8323" s="168">
        <v>4658</v>
      </c>
      <c r="C8323" s="173" t="s">
        <v>12764</v>
      </c>
      <c r="D8323" s="167"/>
      <c r="E8323" s="180"/>
    </row>
    <row r="8324" spans="1:5" x14ac:dyDescent="0.25">
      <c r="A8324" s="167"/>
      <c r="B8324" s="168">
        <v>4659</v>
      </c>
      <c r="C8324" s="173" t="s">
        <v>12765</v>
      </c>
      <c r="D8324" s="167"/>
      <c r="E8324" s="180"/>
    </row>
    <row r="8325" spans="1:5" x14ac:dyDescent="0.25">
      <c r="A8325" s="167"/>
      <c r="B8325" s="168">
        <v>4660</v>
      </c>
      <c r="C8325" s="173" t="s">
        <v>12766</v>
      </c>
      <c r="D8325" s="167"/>
      <c r="E8325" s="180"/>
    </row>
    <row r="8326" spans="1:5" x14ac:dyDescent="0.25">
      <c r="A8326" s="167"/>
      <c r="B8326" s="168">
        <v>4661</v>
      </c>
      <c r="C8326" s="173" t="s">
        <v>12767</v>
      </c>
      <c r="D8326" s="167"/>
      <c r="E8326" s="180"/>
    </row>
    <row r="8327" spans="1:5" x14ac:dyDescent="0.25">
      <c r="A8327" s="167"/>
      <c r="B8327" s="168">
        <v>4662</v>
      </c>
      <c r="C8327" s="173" t="s">
        <v>12768</v>
      </c>
      <c r="D8327" s="167"/>
      <c r="E8327" s="180"/>
    </row>
    <row r="8328" spans="1:5" x14ac:dyDescent="0.25">
      <c r="A8328" s="167"/>
      <c r="B8328" s="168">
        <v>4663</v>
      </c>
      <c r="C8328" s="173" t="s">
        <v>12769</v>
      </c>
      <c r="D8328" s="167"/>
      <c r="E8328" s="180"/>
    </row>
    <row r="8329" spans="1:5" x14ac:dyDescent="0.25">
      <c r="A8329" s="167"/>
      <c r="B8329" s="168">
        <v>4664</v>
      </c>
      <c r="C8329" s="173" t="s">
        <v>12770</v>
      </c>
      <c r="D8329" s="167"/>
      <c r="E8329" s="180"/>
    </row>
    <row r="8330" spans="1:5" x14ac:dyDescent="0.25">
      <c r="A8330" s="167"/>
      <c r="B8330" s="168">
        <v>4665</v>
      </c>
      <c r="C8330" s="173" t="s">
        <v>12771</v>
      </c>
      <c r="D8330" s="167"/>
      <c r="E8330" s="180"/>
    </row>
    <row r="8331" spans="1:5" x14ac:dyDescent="0.25">
      <c r="A8331" s="167"/>
      <c r="B8331" s="168">
        <v>4666</v>
      </c>
      <c r="C8331" s="174" t="s">
        <v>12772</v>
      </c>
      <c r="D8331" s="167"/>
      <c r="E8331" s="180"/>
    </row>
    <row r="8332" spans="1:5" x14ac:dyDescent="0.25">
      <c r="A8332" s="167"/>
      <c r="B8332" s="168">
        <v>4667</v>
      </c>
      <c r="C8332" s="173" t="s">
        <v>12773</v>
      </c>
      <c r="D8332" s="167"/>
      <c r="E8332" s="180"/>
    </row>
    <row r="8333" spans="1:5" x14ac:dyDescent="0.25">
      <c r="A8333" s="167"/>
      <c r="B8333" s="168">
        <v>4668</v>
      </c>
      <c r="C8333" s="173" t="s">
        <v>12774</v>
      </c>
      <c r="D8333" s="167"/>
      <c r="E8333" s="180"/>
    </row>
    <row r="8334" spans="1:5" x14ac:dyDescent="0.25">
      <c r="A8334" s="167"/>
      <c r="B8334" s="168">
        <v>4669</v>
      </c>
      <c r="C8334" s="173" t="s">
        <v>12775</v>
      </c>
      <c r="D8334" s="167"/>
      <c r="E8334" s="180"/>
    </row>
    <row r="8335" spans="1:5" x14ac:dyDescent="0.25">
      <c r="A8335" s="167"/>
      <c r="B8335" s="168">
        <v>4670</v>
      </c>
      <c r="C8335" s="173" t="s">
        <v>12776</v>
      </c>
      <c r="D8335" s="167"/>
      <c r="E8335" s="180"/>
    </row>
    <row r="8336" spans="1:5" x14ac:dyDescent="0.25">
      <c r="A8336" s="167"/>
      <c r="B8336" s="168">
        <v>4671</v>
      </c>
      <c r="C8336" s="173" t="s">
        <v>12777</v>
      </c>
      <c r="D8336" s="167"/>
      <c r="E8336" s="180"/>
    </row>
    <row r="8337" spans="1:5" x14ac:dyDescent="0.25">
      <c r="A8337" s="167"/>
      <c r="B8337" s="168">
        <v>4672</v>
      </c>
      <c r="C8337" s="173" t="s">
        <v>12778</v>
      </c>
      <c r="D8337" s="167"/>
      <c r="E8337" s="180"/>
    </row>
    <row r="8338" spans="1:5" x14ac:dyDescent="0.25">
      <c r="A8338" s="167"/>
      <c r="B8338" s="168">
        <v>4673</v>
      </c>
      <c r="C8338" s="173" t="s">
        <v>12779</v>
      </c>
      <c r="D8338" s="167"/>
      <c r="E8338" s="180"/>
    </row>
    <row r="8339" spans="1:5" x14ac:dyDescent="0.25">
      <c r="A8339" s="167"/>
      <c r="B8339" s="168">
        <v>4674</v>
      </c>
      <c r="C8339" s="173" t="s">
        <v>12780</v>
      </c>
      <c r="D8339" s="167"/>
      <c r="E8339" s="180"/>
    </row>
    <row r="8340" spans="1:5" x14ac:dyDescent="0.25">
      <c r="A8340" s="167"/>
      <c r="B8340" s="168">
        <v>4675</v>
      </c>
      <c r="C8340" s="173" t="s">
        <v>12781</v>
      </c>
      <c r="D8340" s="167"/>
      <c r="E8340" s="180"/>
    </row>
    <row r="8341" spans="1:5" x14ac:dyDescent="0.25">
      <c r="A8341" s="167"/>
      <c r="B8341" s="168">
        <v>4676</v>
      </c>
      <c r="C8341" s="173" t="s">
        <v>12782</v>
      </c>
      <c r="D8341" s="167"/>
      <c r="E8341" s="180"/>
    </row>
    <row r="8342" spans="1:5" x14ac:dyDescent="0.25">
      <c r="A8342" s="167"/>
      <c r="B8342" s="168">
        <v>4677</v>
      </c>
      <c r="C8342" s="173" t="s">
        <v>12783</v>
      </c>
      <c r="D8342" s="167"/>
      <c r="E8342" s="180"/>
    </row>
    <row r="8343" spans="1:5" x14ac:dyDescent="0.25">
      <c r="A8343" s="167"/>
      <c r="B8343" s="168">
        <v>4678</v>
      </c>
      <c r="C8343" s="173" t="s">
        <v>12784</v>
      </c>
      <c r="D8343" s="167"/>
      <c r="E8343" s="180"/>
    </row>
    <row r="8344" spans="1:5" x14ac:dyDescent="0.25">
      <c r="A8344" s="167"/>
      <c r="B8344" s="168">
        <v>4679</v>
      </c>
      <c r="C8344" s="173" t="s">
        <v>12785</v>
      </c>
      <c r="D8344" s="167"/>
      <c r="E8344" s="180"/>
    </row>
    <row r="8345" spans="1:5" x14ac:dyDescent="0.25">
      <c r="A8345" s="167"/>
      <c r="B8345" s="168">
        <v>4680</v>
      </c>
      <c r="C8345" s="173" t="s">
        <v>12786</v>
      </c>
      <c r="D8345" s="167"/>
      <c r="E8345" s="180"/>
    </row>
    <row r="8346" spans="1:5" ht="30" x14ac:dyDescent="0.25">
      <c r="A8346" s="167"/>
      <c r="B8346" s="168">
        <v>4681</v>
      </c>
      <c r="C8346" s="174" t="s">
        <v>12787</v>
      </c>
      <c r="D8346" s="167"/>
      <c r="E8346" s="180"/>
    </row>
    <row r="8347" spans="1:5" x14ac:dyDescent="0.25">
      <c r="A8347" s="167"/>
      <c r="B8347" s="168">
        <v>4682</v>
      </c>
      <c r="C8347" s="173" t="s">
        <v>12788</v>
      </c>
      <c r="D8347" s="167"/>
      <c r="E8347" s="180"/>
    </row>
    <row r="8348" spans="1:5" x14ac:dyDescent="0.25">
      <c r="A8348" s="167"/>
      <c r="B8348" s="168">
        <v>4683</v>
      </c>
      <c r="C8348" s="173" t="s">
        <v>12789</v>
      </c>
      <c r="D8348" s="167"/>
      <c r="E8348" s="180"/>
    </row>
    <row r="8349" spans="1:5" ht="45" x14ac:dyDescent="0.25">
      <c r="A8349" s="167"/>
      <c r="B8349" s="168">
        <v>4684</v>
      </c>
      <c r="C8349" s="174" t="s">
        <v>12790</v>
      </c>
      <c r="D8349" s="167"/>
      <c r="E8349" s="180"/>
    </row>
    <row r="8350" spans="1:5" x14ac:dyDescent="0.25">
      <c r="A8350" s="167"/>
      <c r="B8350" s="168">
        <v>4685</v>
      </c>
      <c r="C8350" s="173" t="s">
        <v>12791</v>
      </c>
      <c r="D8350" s="167"/>
      <c r="E8350" s="180"/>
    </row>
    <row r="8351" spans="1:5" x14ac:dyDescent="0.25">
      <c r="A8351" s="167"/>
      <c r="B8351" s="168">
        <v>4686</v>
      </c>
      <c r="C8351" s="173" t="s">
        <v>12792</v>
      </c>
      <c r="D8351" s="167"/>
      <c r="E8351" s="180"/>
    </row>
    <row r="8352" spans="1:5" x14ac:dyDescent="0.25">
      <c r="A8352" s="167"/>
      <c r="B8352" s="168">
        <v>4687</v>
      </c>
      <c r="C8352" s="173" t="s">
        <v>12793</v>
      </c>
      <c r="D8352" s="167"/>
      <c r="E8352" s="180"/>
    </row>
    <row r="8353" spans="1:5" x14ac:dyDescent="0.25">
      <c r="A8353" s="167"/>
      <c r="B8353" s="168">
        <v>4688</v>
      </c>
      <c r="C8353" s="173" t="s">
        <v>12794</v>
      </c>
      <c r="D8353" s="167"/>
      <c r="E8353" s="180"/>
    </row>
    <row r="8354" spans="1:5" x14ac:dyDescent="0.25">
      <c r="A8354" s="167"/>
      <c r="B8354" s="168">
        <v>4689</v>
      </c>
      <c r="C8354" s="173" t="s">
        <v>12795</v>
      </c>
      <c r="D8354" s="167"/>
      <c r="E8354" s="180"/>
    </row>
    <row r="8355" spans="1:5" x14ac:dyDescent="0.25">
      <c r="A8355" s="167"/>
      <c r="B8355" s="168">
        <v>4690</v>
      </c>
      <c r="C8355" s="173" t="s">
        <v>12796</v>
      </c>
      <c r="D8355" s="167"/>
      <c r="E8355" s="180"/>
    </row>
    <row r="8356" spans="1:5" x14ac:dyDescent="0.25">
      <c r="A8356" s="167"/>
      <c r="B8356" s="168">
        <v>4691</v>
      </c>
      <c r="C8356" s="173" t="s">
        <v>12797</v>
      </c>
      <c r="D8356" s="167"/>
      <c r="E8356" s="180"/>
    </row>
    <row r="8357" spans="1:5" x14ac:dyDescent="0.25">
      <c r="A8357" s="167"/>
      <c r="B8357" s="168">
        <v>4692</v>
      </c>
      <c r="C8357" s="173" t="s">
        <v>12798</v>
      </c>
      <c r="D8357" s="167"/>
      <c r="E8357" s="180"/>
    </row>
    <row r="8358" spans="1:5" x14ac:dyDescent="0.25">
      <c r="A8358" s="167"/>
      <c r="B8358" s="168">
        <v>4693</v>
      </c>
      <c r="C8358" s="173" t="s">
        <v>12799</v>
      </c>
      <c r="D8358" s="167"/>
      <c r="E8358" s="180"/>
    </row>
    <row r="8359" spans="1:5" x14ac:dyDescent="0.25">
      <c r="A8359" s="167"/>
      <c r="B8359" s="168">
        <v>4694</v>
      </c>
      <c r="C8359" s="173" t="s">
        <v>12800</v>
      </c>
      <c r="D8359" s="167"/>
      <c r="E8359" s="180"/>
    </row>
    <row r="8360" spans="1:5" x14ac:dyDescent="0.25">
      <c r="A8360" s="167"/>
      <c r="B8360" s="168">
        <v>4695</v>
      </c>
      <c r="C8360" s="173" t="s">
        <v>12801</v>
      </c>
      <c r="D8360" s="167"/>
      <c r="E8360" s="180"/>
    </row>
    <row r="8361" spans="1:5" x14ac:dyDescent="0.25">
      <c r="A8361" s="167"/>
      <c r="B8361" s="168">
        <v>4696</v>
      </c>
      <c r="C8361" s="173" t="s">
        <v>12802</v>
      </c>
      <c r="D8361" s="167"/>
      <c r="E8361" s="180"/>
    </row>
    <row r="8362" spans="1:5" x14ac:dyDescent="0.25">
      <c r="A8362" s="167"/>
      <c r="B8362" s="168">
        <v>4697</v>
      </c>
      <c r="C8362" s="173" t="s">
        <v>12803</v>
      </c>
      <c r="D8362" s="167"/>
      <c r="E8362" s="180"/>
    </row>
    <row r="8363" spans="1:5" x14ac:dyDescent="0.25">
      <c r="A8363" s="167"/>
      <c r="B8363" s="168">
        <v>4698</v>
      </c>
      <c r="C8363" s="173" t="s">
        <v>12804</v>
      </c>
      <c r="D8363" s="167"/>
      <c r="E8363" s="180"/>
    </row>
    <row r="8364" spans="1:5" x14ac:dyDescent="0.25">
      <c r="A8364" s="167"/>
      <c r="B8364" s="168">
        <v>4699</v>
      </c>
      <c r="C8364" s="173" t="s">
        <v>12805</v>
      </c>
      <c r="D8364" s="167"/>
      <c r="E8364" s="180"/>
    </row>
    <row r="8365" spans="1:5" x14ac:dyDescent="0.25">
      <c r="A8365" s="167"/>
      <c r="B8365" s="168">
        <v>4700</v>
      </c>
      <c r="C8365" s="173" t="s">
        <v>12806</v>
      </c>
      <c r="D8365" s="167"/>
      <c r="E8365" s="180"/>
    </row>
    <row r="8366" spans="1:5" ht="60" x14ac:dyDescent="0.25">
      <c r="A8366" s="167"/>
      <c r="B8366" s="168">
        <v>4701</v>
      </c>
      <c r="C8366" s="174" t="s">
        <v>12807</v>
      </c>
      <c r="D8366" s="167"/>
      <c r="E8366" s="180"/>
    </row>
    <row r="8367" spans="1:5" x14ac:dyDescent="0.25">
      <c r="A8367" s="167"/>
      <c r="B8367" s="168">
        <v>4702</v>
      </c>
      <c r="C8367" s="173" t="s">
        <v>12808</v>
      </c>
      <c r="D8367" s="167"/>
      <c r="E8367" s="180"/>
    </row>
    <row r="8368" spans="1:5" x14ac:dyDescent="0.25">
      <c r="A8368" s="167"/>
      <c r="B8368" s="168">
        <v>4703</v>
      </c>
      <c r="C8368" s="173" t="s">
        <v>12809</v>
      </c>
      <c r="D8368" s="167"/>
      <c r="E8368" s="180"/>
    </row>
    <row r="8369" spans="1:5" x14ac:dyDescent="0.25">
      <c r="A8369" s="167"/>
      <c r="B8369" s="168">
        <v>4704</v>
      </c>
      <c r="C8369" s="173" t="s">
        <v>12810</v>
      </c>
      <c r="D8369" s="167"/>
      <c r="E8369" s="180"/>
    </row>
    <row r="8370" spans="1:5" x14ac:dyDescent="0.25">
      <c r="A8370" s="167"/>
      <c r="B8370" s="168">
        <v>4705</v>
      </c>
      <c r="C8370" s="173" t="s">
        <v>12811</v>
      </c>
      <c r="D8370" s="167"/>
      <c r="E8370" s="180"/>
    </row>
    <row r="8371" spans="1:5" x14ac:dyDescent="0.25">
      <c r="A8371" s="167"/>
      <c r="B8371" s="168">
        <v>4706</v>
      </c>
      <c r="C8371" s="173" t="s">
        <v>12812</v>
      </c>
      <c r="D8371" s="167"/>
      <c r="E8371" s="180"/>
    </row>
    <row r="8372" spans="1:5" x14ac:dyDescent="0.25">
      <c r="A8372" s="167"/>
      <c r="B8372" s="168">
        <v>4707</v>
      </c>
      <c r="C8372" s="173" t="s">
        <v>12813</v>
      </c>
      <c r="D8372" s="167"/>
      <c r="E8372" s="180"/>
    </row>
    <row r="8373" spans="1:5" x14ac:dyDescent="0.25">
      <c r="A8373" s="167"/>
      <c r="B8373" s="168">
        <v>4708</v>
      </c>
      <c r="C8373" s="173" t="s">
        <v>12814</v>
      </c>
      <c r="D8373" s="167"/>
      <c r="E8373" s="180"/>
    </row>
    <row r="8374" spans="1:5" x14ac:dyDescent="0.25">
      <c r="A8374" s="167"/>
      <c r="B8374" s="168">
        <v>4709</v>
      </c>
      <c r="C8374" s="173" t="s">
        <v>12815</v>
      </c>
      <c r="D8374" s="167"/>
      <c r="E8374" s="180"/>
    </row>
    <row r="8375" spans="1:5" x14ac:dyDescent="0.25">
      <c r="A8375" s="167"/>
      <c r="B8375" s="168">
        <v>4710</v>
      </c>
      <c r="C8375" s="173" t="s">
        <v>12816</v>
      </c>
      <c r="D8375" s="167"/>
      <c r="E8375" s="180"/>
    </row>
    <row r="8376" spans="1:5" x14ac:dyDescent="0.25">
      <c r="A8376" s="167"/>
      <c r="B8376" s="168">
        <v>4711</v>
      </c>
      <c r="C8376" s="173" t="s">
        <v>12817</v>
      </c>
      <c r="D8376" s="167"/>
      <c r="E8376" s="180"/>
    </row>
    <row r="8377" spans="1:5" x14ac:dyDescent="0.25">
      <c r="A8377" s="167"/>
      <c r="B8377" s="168">
        <v>4712</v>
      </c>
      <c r="C8377" s="173" t="s">
        <v>12818</v>
      </c>
      <c r="D8377" s="167"/>
      <c r="E8377" s="180"/>
    </row>
    <row r="8378" spans="1:5" x14ac:dyDescent="0.25">
      <c r="A8378" s="167"/>
      <c r="B8378" s="168">
        <v>4713</v>
      </c>
      <c r="C8378" s="173" t="s">
        <v>12819</v>
      </c>
      <c r="D8378" s="167"/>
      <c r="E8378" s="180"/>
    </row>
    <row r="8379" spans="1:5" x14ac:dyDescent="0.25">
      <c r="A8379" s="167"/>
      <c r="B8379" s="168">
        <v>4714</v>
      </c>
      <c r="C8379" s="173" t="s">
        <v>12820</v>
      </c>
      <c r="D8379" s="167"/>
      <c r="E8379" s="180"/>
    </row>
    <row r="8380" spans="1:5" x14ac:dyDescent="0.25">
      <c r="A8380" s="167"/>
      <c r="B8380" s="168">
        <v>4715</v>
      </c>
      <c r="C8380" s="173" t="s">
        <v>12821</v>
      </c>
      <c r="D8380" s="167"/>
      <c r="E8380" s="180"/>
    </row>
    <row r="8381" spans="1:5" ht="45" x14ac:dyDescent="0.25">
      <c r="A8381" s="167"/>
      <c r="B8381" s="168">
        <v>4716</v>
      </c>
      <c r="C8381" s="174" t="s">
        <v>12822</v>
      </c>
      <c r="D8381" s="167"/>
      <c r="E8381" s="180"/>
    </row>
    <row r="8382" spans="1:5" x14ac:dyDescent="0.25">
      <c r="A8382" s="167"/>
      <c r="B8382" s="168">
        <v>4717</v>
      </c>
      <c r="C8382" s="173" t="s">
        <v>12823</v>
      </c>
      <c r="D8382" s="167"/>
      <c r="E8382" s="180"/>
    </row>
    <row r="8383" spans="1:5" x14ac:dyDescent="0.25">
      <c r="A8383" s="167"/>
      <c r="B8383" s="168">
        <v>4718</v>
      </c>
      <c r="C8383" s="173" t="s">
        <v>12824</v>
      </c>
      <c r="D8383" s="167"/>
      <c r="E8383" s="180"/>
    </row>
    <row r="8384" spans="1:5" x14ac:dyDescent="0.25">
      <c r="A8384" s="167"/>
      <c r="B8384" s="168">
        <v>4719</v>
      </c>
      <c r="C8384" s="173" t="s">
        <v>12825</v>
      </c>
      <c r="D8384" s="167"/>
      <c r="E8384" s="180"/>
    </row>
    <row r="8385" spans="1:5" x14ac:dyDescent="0.25">
      <c r="A8385" s="167"/>
      <c r="B8385" s="168">
        <v>4720</v>
      </c>
      <c r="C8385" s="173" t="s">
        <v>12826</v>
      </c>
      <c r="D8385" s="167"/>
      <c r="E8385" s="180"/>
    </row>
    <row r="8386" spans="1:5" x14ac:dyDescent="0.25">
      <c r="A8386" s="167"/>
      <c r="B8386" s="168">
        <v>4721</v>
      </c>
      <c r="C8386" s="173" t="s">
        <v>12827</v>
      </c>
      <c r="D8386" s="167"/>
      <c r="E8386" s="180"/>
    </row>
    <row r="8387" spans="1:5" x14ac:dyDescent="0.25">
      <c r="A8387" s="167"/>
      <c r="B8387" s="168">
        <v>4722</v>
      </c>
      <c r="C8387" s="173" t="s">
        <v>12828</v>
      </c>
      <c r="D8387" s="167"/>
      <c r="E8387" s="180"/>
    </row>
    <row r="8388" spans="1:5" x14ac:dyDescent="0.25">
      <c r="A8388" s="167"/>
      <c r="B8388" s="168">
        <v>4723</v>
      </c>
      <c r="C8388" s="173" t="s">
        <v>12829</v>
      </c>
      <c r="D8388" s="167"/>
      <c r="E8388" s="180"/>
    </row>
    <row r="8389" spans="1:5" x14ac:dyDescent="0.25">
      <c r="A8389" s="167"/>
      <c r="B8389" s="168">
        <v>4724</v>
      </c>
      <c r="C8389" s="173" t="s">
        <v>12830</v>
      </c>
      <c r="D8389" s="167"/>
      <c r="E8389" s="180"/>
    </row>
    <row r="8390" spans="1:5" ht="45" x14ac:dyDescent="0.25">
      <c r="A8390" s="167"/>
      <c r="B8390" s="168">
        <v>4725</v>
      </c>
      <c r="C8390" s="174" t="s">
        <v>12831</v>
      </c>
      <c r="D8390" s="167"/>
      <c r="E8390" s="180"/>
    </row>
    <row r="8391" spans="1:5" ht="60" x14ac:dyDescent="0.25">
      <c r="A8391" s="167"/>
      <c r="B8391" s="168">
        <v>4726</v>
      </c>
      <c r="C8391" s="174" t="s">
        <v>12832</v>
      </c>
      <c r="D8391" s="167"/>
      <c r="E8391" s="180"/>
    </row>
    <row r="8392" spans="1:5" x14ac:dyDescent="0.25">
      <c r="A8392" s="167"/>
      <c r="B8392" s="168">
        <v>4727</v>
      </c>
      <c r="C8392" s="173" t="s">
        <v>12833</v>
      </c>
      <c r="D8392" s="167"/>
      <c r="E8392" s="180"/>
    </row>
    <row r="8393" spans="1:5" x14ac:dyDescent="0.25">
      <c r="A8393" s="167"/>
      <c r="B8393" s="168">
        <v>4728</v>
      </c>
      <c r="C8393" s="173" t="s">
        <v>12834</v>
      </c>
      <c r="D8393" s="167"/>
      <c r="E8393" s="180"/>
    </row>
    <row r="8394" spans="1:5" x14ac:dyDescent="0.25">
      <c r="A8394" s="167"/>
      <c r="B8394" s="168">
        <v>4729</v>
      </c>
      <c r="C8394" s="173" t="s">
        <v>12835</v>
      </c>
      <c r="D8394" s="167"/>
      <c r="E8394" s="180"/>
    </row>
    <row r="8395" spans="1:5" x14ac:dyDescent="0.25">
      <c r="A8395" s="167"/>
      <c r="B8395" s="168">
        <v>4730</v>
      </c>
      <c r="C8395" s="173" t="s">
        <v>12836</v>
      </c>
      <c r="D8395" s="167"/>
      <c r="E8395" s="180"/>
    </row>
    <row r="8396" spans="1:5" x14ac:dyDescent="0.25">
      <c r="A8396" s="167"/>
      <c r="B8396" s="168">
        <v>4731</v>
      </c>
      <c r="C8396" s="173" t="s">
        <v>12837</v>
      </c>
      <c r="D8396" s="167"/>
      <c r="E8396" s="180"/>
    </row>
    <row r="8397" spans="1:5" x14ac:dyDescent="0.25">
      <c r="A8397" s="167"/>
      <c r="B8397" s="168">
        <v>4732</v>
      </c>
      <c r="C8397" s="173" t="s">
        <v>12838</v>
      </c>
      <c r="D8397" s="167"/>
      <c r="E8397" s="180"/>
    </row>
    <row r="8398" spans="1:5" x14ac:dyDescent="0.25">
      <c r="A8398" s="167"/>
      <c r="B8398" s="168">
        <v>4733</v>
      </c>
      <c r="C8398" s="173" t="s">
        <v>12839</v>
      </c>
      <c r="D8398" s="167"/>
      <c r="E8398" s="180"/>
    </row>
    <row r="8399" spans="1:5" x14ac:dyDescent="0.25">
      <c r="A8399" s="167"/>
      <c r="B8399" s="168">
        <v>4734</v>
      </c>
      <c r="C8399" s="173" t="s">
        <v>12840</v>
      </c>
      <c r="D8399" s="167"/>
      <c r="E8399" s="180"/>
    </row>
    <row r="8400" spans="1:5" x14ac:dyDescent="0.25">
      <c r="A8400" s="167"/>
      <c r="B8400" s="168">
        <v>4735</v>
      </c>
      <c r="C8400" s="173" t="s">
        <v>12841</v>
      </c>
      <c r="D8400" s="167"/>
      <c r="E8400" s="180"/>
    </row>
    <row r="8401" spans="1:5" x14ac:dyDescent="0.25">
      <c r="A8401" s="167"/>
      <c r="B8401" s="168">
        <v>4736</v>
      </c>
      <c r="C8401" s="173" t="s">
        <v>12842</v>
      </c>
      <c r="D8401" s="167"/>
      <c r="E8401" s="180"/>
    </row>
    <row r="8402" spans="1:5" x14ac:dyDescent="0.25">
      <c r="A8402" s="167"/>
      <c r="B8402" s="168">
        <v>4737</v>
      </c>
      <c r="C8402" s="173" t="s">
        <v>12843</v>
      </c>
      <c r="D8402" s="167"/>
      <c r="E8402" s="180"/>
    </row>
    <row r="8403" spans="1:5" x14ac:dyDescent="0.25">
      <c r="A8403" s="167"/>
      <c r="B8403" s="168">
        <v>4738</v>
      </c>
      <c r="C8403" s="173" t="s">
        <v>12844</v>
      </c>
      <c r="D8403" s="167"/>
      <c r="E8403" s="180"/>
    </row>
    <row r="8404" spans="1:5" x14ac:dyDescent="0.25">
      <c r="A8404" s="167"/>
      <c r="B8404" s="168">
        <v>4739</v>
      </c>
      <c r="C8404" s="173" t="s">
        <v>12845</v>
      </c>
      <c r="D8404" s="167"/>
      <c r="E8404" s="180"/>
    </row>
    <row r="8405" spans="1:5" x14ac:dyDescent="0.25">
      <c r="A8405" s="167"/>
      <c r="B8405" s="168">
        <v>4740</v>
      </c>
      <c r="C8405" s="173" t="s">
        <v>12846</v>
      </c>
      <c r="D8405" s="167"/>
      <c r="E8405" s="180"/>
    </row>
    <row r="8406" spans="1:5" x14ac:dyDescent="0.25">
      <c r="A8406" s="167"/>
      <c r="B8406" s="168">
        <v>4741</v>
      </c>
      <c r="C8406" s="173" t="s">
        <v>12847</v>
      </c>
      <c r="D8406" s="167"/>
      <c r="E8406" s="180"/>
    </row>
    <row r="8407" spans="1:5" x14ac:dyDescent="0.25">
      <c r="A8407" s="167"/>
      <c r="B8407" s="168">
        <v>4742</v>
      </c>
      <c r="C8407" s="173" t="s">
        <v>12848</v>
      </c>
      <c r="D8407" s="167"/>
      <c r="E8407" s="180"/>
    </row>
    <row r="8408" spans="1:5" x14ac:dyDescent="0.25">
      <c r="A8408" s="167"/>
      <c r="B8408" s="168">
        <v>4743</v>
      </c>
      <c r="C8408" s="173" t="s">
        <v>12849</v>
      </c>
      <c r="D8408" s="167"/>
      <c r="E8408" s="180"/>
    </row>
    <row r="8409" spans="1:5" x14ac:dyDescent="0.25">
      <c r="A8409" s="167"/>
      <c r="B8409" s="168">
        <v>4744</v>
      </c>
      <c r="C8409" s="173" t="s">
        <v>12850</v>
      </c>
      <c r="D8409" s="167"/>
      <c r="E8409" s="180"/>
    </row>
    <row r="8410" spans="1:5" x14ac:dyDescent="0.25">
      <c r="A8410" s="167"/>
      <c r="B8410" s="168">
        <v>4745</v>
      </c>
      <c r="C8410" s="173" t="s">
        <v>12851</v>
      </c>
      <c r="D8410" s="167"/>
      <c r="E8410" s="180"/>
    </row>
    <row r="8411" spans="1:5" x14ac:dyDescent="0.25">
      <c r="A8411" s="167"/>
      <c r="B8411" s="168">
        <v>4746</v>
      </c>
      <c r="C8411" s="173" t="s">
        <v>12852</v>
      </c>
      <c r="D8411" s="167"/>
      <c r="E8411" s="180"/>
    </row>
    <row r="8412" spans="1:5" x14ac:dyDescent="0.25">
      <c r="A8412" s="167"/>
      <c r="B8412" s="168">
        <v>4747</v>
      </c>
      <c r="C8412" s="173" t="s">
        <v>12853</v>
      </c>
      <c r="D8412" s="167"/>
      <c r="E8412" s="180"/>
    </row>
    <row r="8413" spans="1:5" x14ac:dyDescent="0.25">
      <c r="A8413" s="167"/>
      <c r="B8413" s="168">
        <v>4748</v>
      </c>
      <c r="C8413" s="173" t="s">
        <v>12854</v>
      </c>
      <c r="D8413" s="167"/>
      <c r="E8413" s="180"/>
    </row>
    <row r="8414" spans="1:5" x14ac:dyDescent="0.25">
      <c r="A8414" s="167"/>
      <c r="B8414" s="168">
        <v>4749</v>
      </c>
      <c r="C8414" s="173" t="s">
        <v>12855</v>
      </c>
      <c r="D8414" s="167"/>
      <c r="E8414" s="180"/>
    </row>
    <row r="8415" spans="1:5" x14ac:dyDescent="0.25">
      <c r="A8415" s="167"/>
      <c r="B8415" s="168">
        <v>4750</v>
      </c>
      <c r="C8415" s="173" t="s">
        <v>12856</v>
      </c>
      <c r="D8415" s="167"/>
      <c r="E8415" s="180"/>
    </row>
    <row r="8416" spans="1:5" x14ac:dyDescent="0.25">
      <c r="A8416" s="167"/>
      <c r="B8416" s="168">
        <v>4751</v>
      </c>
      <c r="C8416" s="173" t="s">
        <v>12857</v>
      </c>
      <c r="D8416" s="167"/>
      <c r="E8416" s="180"/>
    </row>
    <row r="8417" spans="1:5" x14ac:dyDescent="0.25">
      <c r="A8417" s="167"/>
      <c r="B8417" s="168">
        <v>4752</v>
      </c>
      <c r="C8417" s="173" t="s">
        <v>12858</v>
      </c>
      <c r="D8417" s="167"/>
      <c r="E8417" s="180"/>
    </row>
    <row r="8418" spans="1:5" x14ac:dyDescent="0.25">
      <c r="A8418" s="167"/>
      <c r="B8418" s="168">
        <v>4753</v>
      </c>
      <c r="C8418" s="173" t="s">
        <v>12859</v>
      </c>
      <c r="D8418" s="167"/>
      <c r="E8418" s="180"/>
    </row>
    <row r="8419" spans="1:5" x14ac:dyDescent="0.25">
      <c r="A8419" s="167"/>
      <c r="B8419" s="168">
        <v>4754</v>
      </c>
      <c r="C8419" s="173" t="s">
        <v>12860</v>
      </c>
      <c r="D8419" s="167"/>
      <c r="E8419" s="180"/>
    </row>
    <row r="8420" spans="1:5" x14ac:dyDescent="0.25">
      <c r="A8420" s="167"/>
      <c r="B8420" s="168">
        <v>4755</v>
      </c>
      <c r="C8420" s="173" t="s">
        <v>12861</v>
      </c>
      <c r="D8420" s="167"/>
      <c r="E8420" s="180"/>
    </row>
    <row r="8421" spans="1:5" x14ac:dyDescent="0.25">
      <c r="A8421" s="167"/>
      <c r="B8421" s="168">
        <v>4756</v>
      </c>
      <c r="C8421" s="173" t="s">
        <v>12862</v>
      </c>
      <c r="D8421" s="167"/>
      <c r="E8421" s="180"/>
    </row>
    <row r="8422" spans="1:5" x14ac:dyDescent="0.25">
      <c r="A8422" s="167"/>
      <c r="B8422" s="168">
        <v>4757</v>
      </c>
      <c r="C8422" s="173" t="s">
        <v>12863</v>
      </c>
      <c r="D8422" s="167"/>
      <c r="E8422" s="180"/>
    </row>
    <row r="8423" spans="1:5" x14ac:dyDescent="0.25">
      <c r="A8423" s="167"/>
      <c r="B8423" s="168">
        <v>4758</v>
      </c>
      <c r="C8423" s="173" t="s">
        <v>12864</v>
      </c>
      <c r="D8423" s="167"/>
      <c r="E8423" s="180"/>
    </row>
    <row r="8424" spans="1:5" x14ac:dyDescent="0.25">
      <c r="A8424" s="167"/>
      <c r="B8424" s="168">
        <v>4759</v>
      </c>
      <c r="C8424" s="173" t="s">
        <v>12865</v>
      </c>
      <c r="D8424" s="167"/>
      <c r="E8424" s="180"/>
    </row>
    <row r="8425" spans="1:5" x14ac:dyDescent="0.25">
      <c r="A8425" s="167"/>
      <c r="B8425" s="168">
        <v>4760</v>
      </c>
      <c r="C8425" s="173" t="s">
        <v>12866</v>
      </c>
      <c r="D8425" s="167"/>
      <c r="E8425" s="180"/>
    </row>
    <row r="8426" spans="1:5" x14ac:dyDescent="0.25">
      <c r="A8426" s="167"/>
      <c r="B8426" s="168">
        <v>4761</v>
      </c>
      <c r="C8426" s="173" t="s">
        <v>12867</v>
      </c>
      <c r="D8426" s="167"/>
      <c r="E8426" s="180"/>
    </row>
    <row r="8427" spans="1:5" x14ac:dyDescent="0.25">
      <c r="A8427" s="167"/>
      <c r="B8427" s="168">
        <v>4762</v>
      </c>
      <c r="C8427" s="173" t="s">
        <v>12868</v>
      </c>
      <c r="D8427" s="167"/>
      <c r="E8427" s="180"/>
    </row>
    <row r="8428" spans="1:5" x14ac:dyDescent="0.25">
      <c r="A8428" s="167"/>
      <c r="B8428" s="168">
        <v>4763</v>
      </c>
      <c r="C8428" s="173" t="s">
        <v>12869</v>
      </c>
      <c r="D8428" s="167"/>
      <c r="E8428" s="180"/>
    </row>
    <row r="8429" spans="1:5" x14ac:dyDescent="0.25">
      <c r="A8429" s="167"/>
      <c r="B8429" s="168">
        <v>4764</v>
      </c>
      <c r="C8429" s="173" t="s">
        <v>12870</v>
      </c>
      <c r="D8429" s="167"/>
      <c r="E8429" s="180"/>
    </row>
    <row r="8430" spans="1:5" x14ac:dyDescent="0.25">
      <c r="A8430" s="167"/>
      <c r="B8430" s="168">
        <v>4765</v>
      </c>
      <c r="C8430" s="173" t="s">
        <v>12871</v>
      </c>
      <c r="D8430" s="167"/>
      <c r="E8430" s="180"/>
    </row>
    <row r="8431" spans="1:5" x14ac:dyDescent="0.25">
      <c r="A8431" s="167"/>
      <c r="B8431" s="168">
        <v>4766</v>
      </c>
      <c r="C8431" s="173" t="s">
        <v>12872</v>
      </c>
      <c r="D8431" s="167"/>
      <c r="E8431" s="180"/>
    </row>
    <row r="8432" spans="1:5" x14ac:dyDescent="0.25">
      <c r="A8432" s="167"/>
      <c r="B8432" s="168">
        <v>4767</v>
      </c>
      <c r="C8432" s="173" t="s">
        <v>12873</v>
      </c>
      <c r="D8432" s="167"/>
      <c r="E8432" s="180"/>
    </row>
    <row r="8433" spans="1:5" x14ac:dyDescent="0.25">
      <c r="A8433" s="167"/>
      <c r="B8433" s="168">
        <v>4768</v>
      </c>
      <c r="C8433" s="173" t="s">
        <v>12874</v>
      </c>
      <c r="D8433" s="167"/>
      <c r="E8433" s="180"/>
    </row>
    <row r="8434" spans="1:5" x14ac:dyDescent="0.25">
      <c r="A8434" s="167"/>
      <c r="B8434" s="168">
        <v>4769</v>
      </c>
      <c r="C8434" s="173" t="s">
        <v>12875</v>
      </c>
      <c r="D8434" s="167"/>
      <c r="E8434" s="180"/>
    </row>
    <row r="8435" spans="1:5" x14ac:dyDescent="0.25">
      <c r="A8435" s="167"/>
      <c r="B8435" s="168">
        <v>4770</v>
      </c>
      <c r="C8435" s="173" t="s">
        <v>12876</v>
      </c>
      <c r="D8435" s="167"/>
      <c r="E8435" s="180"/>
    </row>
    <row r="8436" spans="1:5" x14ac:dyDescent="0.25">
      <c r="A8436" s="167"/>
      <c r="B8436" s="168">
        <v>4771</v>
      </c>
      <c r="C8436" s="173" t="s">
        <v>12877</v>
      </c>
      <c r="D8436" s="167"/>
      <c r="E8436" s="180"/>
    </row>
    <row r="8437" spans="1:5" x14ac:dyDescent="0.25">
      <c r="A8437" s="167"/>
      <c r="B8437" s="168">
        <v>4772</v>
      </c>
      <c r="C8437" s="173" t="s">
        <v>12878</v>
      </c>
      <c r="D8437" s="167"/>
      <c r="E8437" s="180"/>
    </row>
    <row r="8438" spans="1:5" x14ac:dyDescent="0.25">
      <c r="A8438" s="167"/>
      <c r="B8438" s="168">
        <v>4773</v>
      </c>
      <c r="C8438" s="173" t="s">
        <v>12879</v>
      </c>
      <c r="D8438" s="167"/>
      <c r="E8438" s="180"/>
    </row>
    <row r="8439" spans="1:5" ht="60" x14ac:dyDescent="0.25">
      <c r="A8439" s="167"/>
      <c r="B8439" s="168">
        <v>4774</v>
      </c>
      <c r="C8439" s="174" t="s">
        <v>12880</v>
      </c>
      <c r="D8439" s="167"/>
      <c r="E8439" s="180"/>
    </row>
    <row r="8440" spans="1:5" x14ac:dyDescent="0.25">
      <c r="A8440" s="167"/>
      <c r="B8440" s="168">
        <v>4775</v>
      </c>
      <c r="C8440" s="173" t="s">
        <v>12881</v>
      </c>
      <c r="D8440" s="167"/>
      <c r="E8440" s="180"/>
    </row>
    <row r="8441" spans="1:5" ht="45" x14ac:dyDescent="0.25">
      <c r="A8441" s="167"/>
      <c r="B8441" s="168">
        <v>4776</v>
      </c>
      <c r="C8441" s="174" t="s">
        <v>12882</v>
      </c>
      <c r="D8441" s="167"/>
      <c r="E8441" s="180"/>
    </row>
    <row r="8442" spans="1:5" x14ac:dyDescent="0.25">
      <c r="A8442" s="167"/>
      <c r="B8442" s="168">
        <v>4777</v>
      </c>
      <c r="C8442" s="173" t="s">
        <v>12883</v>
      </c>
      <c r="D8442" s="167"/>
      <c r="E8442" s="180"/>
    </row>
    <row r="8443" spans="1:5" x14ac:dyDescent="0.25">
      <c r="A8443" s="167"/>
      <c r="B8443" s="168">
        <v>4778</v>
      </c>
      <c r="C8443" s="173" t="s">
        <v>12884</v>
      </c>
      <c r="D8443" s="167"/>
      <c r="E8443" s="180"/>
    </row>
    <row r="8444" spans="1:5" x14ac:dyDescent="0.25">
      <c r="A8444" s="167"/>
      <c r="B8444" s="168">
        <v>4787</v>
      </c>
      <c r="C8444" s="174" t="s">
        <v>12169</v>
      </c>
      <c r="D8444" s="167"/>
      <c r="E8444" s="180"/>
    </row>
    <row r="8445" spans="1:5" x14ac:dyDescent="0.25">
      <c r="A8445" s="167"/>
      <c r="B8445" s="168">
        <v>4798</v>
      </c>
      <c r="C8445" s="173" t="s">
        <v>12170</v>
      </c>
      <c r="D8445" s="167"/>
      <c r="E8445" s="180"/>
    </row>
    <row r="8446" spans="1:5" ht="60" x14ac:dyDescent="0.25">
      <c r="B8446" s="168">
        <v>4802</v>
      </c>
      <c r="C8446" s="174" t="s">
        <v>12171</v>
      </c>
    </row>
    <row r="8447" spans="1:5" x14ac:dyDescent="0.25">
      <c r="B8447" s="168">
        <v>4803</v>
      </c>
      <c r="C8447" t="s">
        <v>13353</v>
      </c>
    </row>
    <row r="8448" spans="1:5" x14ac:dyDescent="0.25">
      <c r="B8448" s="168">
        <v>4803</v>
      </c>
      <c r="C8448" t="s">
        <v>4022</v>
      </c>
      <c r="D8448" t="s">
        <v>13353</v>
      </c>
    </row>
    <row r="8449" spans="2:4" x14ac:dyDescent="0.25">
      <c r="B8449" s="168">
        <v>4804</v>
      </c>
      <c r="C8449" t="s">
        <v>13354</v>
      </c>
    </row>
    <row r="8450" spans="2:4" x14ac:dyDescent="0.25">
      <c r="B8450" s="168">
        <v>4805</v>
      </c>
      <c r="C8450" t="s">
        <v>13355</v>
      </c>
    </row>
    <row r="8451" spans="2:4" x14ac:dyDescent="0.25">
      <c r="B8451" s="168">
        <v>4806</v>
      </c>
      <c r="C8451" t="s">
        <v>13356</v>
      </c>
    </row>
    <row r="8452" spans="2:4" x14ac:dyDescent="0.25">
      <c r="B8452" s="168">
        <v>4807</v>
      </c>
      <c r="C8452" t="s">
        <v>13358</v>
      </c>
    </row>
    <row r="8453" spans="2:4" x14ac:dyDescent="0.25">
      <c r="B8453" s="168">
        <v>4807</v>
      </c>
      <c r="C8453" t="s">
        <v>13359</v>
      </c>
      <c r="D8453" t="s">
        <v>13358</v>
      </c>
    </row>
    <row r="8454" spans="2:4" x14ac:dyDescent="0.25">
      <c r="B8454" s="168">
        <v>4808</v>
      </c>
      <c r="C8454" t="s">
        <v>13360</v>
      </c>
    </row>
    <row r="8455" spans="2:4" x14ac:dyDescent="0.25">
      <c r="B8455" s="168">
        <v>4808</v>
      </c>
      <c r="C8455" t="s">
        <v>13361</v>
      </c>
      <c r="D8455" t="s">
        <v>13360</v>
      </c>
    </row>
    <row r="8456" spans="2:4" x14ac:dyDescent="0.25">
      <c r="B8456" s="168">
        <v>4809</v>
      </c>
      <c r="C8456" t="s">
        <v>13362</v>
      </c>
    </row>
    <row r="8457" spans="2:4" x14ac:dyDescent="0.25">
      <c r="B8457" s="168">
        <v>4809</v>
      </c>
      <c r="C8457" t="s">
        <v>13363</v>
      </c>
      <c r="D8457" t="s">
        <v>13362</v>
      </c>
    </row>
    <row r="8458" spans="2:4" x14ac:dyDescent="0.25">
      <c r="B8458" s="168">
        <v>4810</v>
      </c>
      <c r="C8458" t="s">
        <v>13364</v>
      </c>
    </row>
    <row r="8459" spans="2:4" x14ac:dyDescent="0.25">
      <c r="B8459" s="168">
        <v>4810</v>
      </c>
      <c r="C8459" t="s">
        <v>13365</v>
      </c>
      <c r="D8459" t="s">
        <v>13364</v>
      </c>
    </row>
    <row r="8460" spans="2:4" x14ac:dyDescent="0.25">
      <c r="B8460" s="168">
        <v>4810</v>
      </c>
      <c r="C8460" t="s">
        <v>13366</v>
      </c>
      <c r="D8460" t="s">
        <v>13364</v>
      </c>
    </row>
    <row r="8461" spans="2:4" x14ac:dyDescent="0.25">
      <c r="B8461" s="168">
        <v>4811</v>
      </c>
      <c r="C8461" t="s">
        <v>13367</v>
      </c>
    </row>
    <row r="8462" spans="2:4" x14ac:dyDescent="0.25">
      <c r="B8462" s="168">
        <v>4811</v>
      </c>
      <c r="C8462" t="s">
        <v>13368</v>
      </c>
      <c r="D8462" t="s">
        <v>13367</v>
      </c>
    </row>
    <row r="8463" spans="2:4" x14ac:dyDescent="0.25">
      <c r="B8463" s="168">
        <v>4811</v>
      </c>
      <c r="C8463" t="s">
        <v>13369</v>
      </c>
      <c r="D8463" t="s">
        <v>13367</v>
      </c>
    </row>
    <row r="8464" spans="2:4" x14ac:dyDescent="0.25">
      <c r="B8464" s="168">
        <v>4812</v>
      </c>
      <c r="C8464" t="s">
        <v>13370</v>
      </c>
    </row>
    <row r="8465" spans="2:4" x14ac:dyDescent="0.25">
      <c r="B8465" s="168">
        <v>4812</v>
      </c>
      <c r="C8465" t="s">
        <v>13371</v>
      </c>
      <c r="D8465" t="s">
        <v>13370</v>
      </c>
    </row>
    <row r="8466" spans="2:4" x14ac:dyDescent="0.25">
      <c r="B8466" s="168">
        <v>4812</v>
      </c>
      <c r="C8466" t="s">
        <v>13372</v>
      </c>
      <c r="D8466" t="s">
        <v>13370</v>
      </c>
    </row>
    <row r="8467" spans="2:4" x14ac:dyDescent="0.25">
      <c r="B8467" s="168">
        <v>4813</v>
      </c>
      <c r="C8467" t="s">
        <v>13373</v>
      </c>
    </row>
    <row r="8468" spans="2:4" x14ac:dyDescent="0.25">
      <c r="B8468" s="168">
        <v>4814</v>
      </c>
      <c r="C8468" t="s">
        <v>13374</v>
      </c>
    </row>
    <row r="8469" spans="2:4" x14ac:dyDescent="0.25">
      <c r="B8469" s="168">
        <v>4814</v>
      </c>
      <c r="C8469" t="s">
        <v>13375</v>
      </c>
      <c r="D8469" t="s">
        <v>13374</v>
      </c>
    </row>
    <row r="8470" spans="2:4" x14ac:dyDescent="0.25">
      <c r="B8470" s="168">
        <v>4815</v>
      </c>
      <c r="C8470" t="s">
        <v>13376</v>
      </c>
    </row>
    <row r="8471" spans="2:4" x14ac:dyDescent="0.25">
      <c r="B8471" s="168">
        <v>4815</v>
      </c>
      <c r="C8471" t="s">
        <v>13377</v>
      </c>
      <c r="D8471" t="s">
        <v>13376</v>
      </c>
    </row>
    <row r="8472" spans="2:4" x14ac:dyDescent="0.25">
      <c r="B8472" s="168">
        <v>4816</v>
      </c>
      <c r="C8472" t="s">
        <v>13378</v>
      </c>
    </row>
    <row r="8473" spans="2:4" x14ac:dyDescent="0.25">
      <c r="B8473" s="168">
        <v>4817</v>
      </c>
      <c r="C8473" t="s">
        <v>13379</v>
      </c>
    </row>
    <row r="8474" spans="2:4" x14ac:dyDescent="0.25">
      <c r="B8474" s="168">
        <v>4817</v>
      </c>
      <c r="C8474" t="s">
        <v>13380</v>
      </c>
      <c r="D8474" t="s">
        <v>13379</v>
      </c>
    </row>
    <row r="8475" spans="2:4" x14ac:dyDescent="0.25">
      <c r="B8475" s="168">
        <v>4817</v>
      </c>
      <c r="C8475" t="s">
        <v>13381</v>
      </c>
      <c r="D8475" t="s">
        <v>13379</v>
      </c>
    </row>
    <row r="8476" spans="2:4" x14ac:dyDescent="0.25">
      <c r="B8476" s="168">
        <v>4818</v>
      </c>
      <c r="C8476" t="s">
        <v>13382</v>
      </c>
    </row>
    <row r="8477" spans="2:4" x14ac:dyDescent="0.25">
      <c r="B8477" s="168">
        <v>4818</v>
      </c>
      <c r="C8477" t="s">
        <v>13383</v>
      </c>
      <c r="D8477" t="s">
        <v>13382</v>
      </c>
    </row>
    <row r="8478" spans="2:4" x14ac:dyDescent="0.25">
      <c r="B8478" s="168">
        <v>4819</v>
      </c>
      <c r="C8478" t="s">
        <v>13384</v>
      </c>
    </row>
    <row r="8479" spans="2:4" x14ac:dyDescent="0.25">
      <c r="B8479" s="168">
        <v>4819</v>
      </c>
      <c r="C8479" t="s">
        <v>13385</v>
      </c>
      <c r="D8479" t="s">
        <v>13384</v>
      </c>
    </row>
    <row r="8480" spans="2:4" x14ac:dyDescent="0.25">
      <c r="B8480" s="168">
        <v>4819</v>
      </c>
      <c r="C8480" t="s">
        <v>13386</v>
      </c>
      <c r="D8480" t="s">
        <v>13384</v>
      </c>
    </row>
    <row r="8481" spans="2:4" x14ac:dyDescent="0.25">
      <c r="B8481" s="168">
        <v>4819</v>
      </c>
      <c r="C8481" t="s">
        <v>13387</v>
      </c>
      <c r="D8481" t="s">
        <v>13384</v>
      </c>
    </row>
    <row r="8482" spans="2:4" x14ac:dyDescent="0.25">
      <c r="B8482" s="168">
        <v>4819</v>
      </c>
      <c r="C8482" t="s">
        <v>13388</v>
      </c>
      <c r="D8482" t="s">
        <v>13384</v>
      </c>
    </row>
    <row r="8483" spans="2:4" x14ac:dyDescent="0.25">
      <c r="B8483" s="168">
        <v>4820</v>
      </c>
      <c r="C8483" t="s">
        <v>13389</v>
      </c>
    </row>
    <row r="8484" spans="2:4" x14ac:dyDescent="0.25">
      <c r="B8484" s="168">
        <v>4820</v>
      </c>
      <c r="C8484" t="s">
        <v>13390</v>
      </c>
      <c r="D8484" t="s">
        <v>13389</v>
      </c>
    </row>
    <row r="8485" spans="2:4" x14ac:dyDescent="0.25">
      <c r="B8485" s="168">
        <v>4821</v>
      </c>
      <c r="C8485" t="s">
        <v>13391</v>
      </c>
    </row>
    <row r="8486" spans="2:4" x14ac:dyDescent="0.25">
      <c r="B8486" s="168">
        <v>4821</v>
      </c>
      <c r="C8486" t="s">
        <v>13392</v>
      </c>
      <c r="D8486" t="s">
        <v>13391</v>
      </c>
    </row>
    <row r="8487" spans="2:4" x14ac:dyDescent="0.25">
      <c r="B8487" s="168">
        <v>4822</v>
      </c>
      <c r="C8487" t="s">
        <v>13393</v>
      </c>
    </row>
    <row r="8488" spans="2:4" x14ac:dyDescent="0.25">
      <c r="B8488" s="168">
        <v>4822</v>
      </c>
      <c r="C8488" t="s">
        <v>13394</v>
      </c>
      <c r="D8488" t="s">
        <v>13393</v>
      </c>
    </row>
    <row r="8489" spans="2:4" x14ac:dyDescent="0.25">
      <c r="B8489" s="168">
        <v>4823</v>
      </c>
      <c r="C8489" t="s">
        <v>13395</v>
      </c>
    </row>
    <row r="8490" spans="2:4" x14ac:dyDescent="0.25">
      <c r="B8490" s="168">
        <v>4823</v>
      </c>
      <c r="C8490" t="s">
        <v>13396</v>
      </c>
      <c r="D8490" t="s">
        <v>13395</v>
      </c>
    </row>
    <row r="8491" spans="2:4" x14ac:dyDescent="0.25">
      <c r="B8491" s="168">
        <v>4823</v>
      </c>
      <c r="C8491" t="s">
        <v>13397</v>
      </c>
      <c r="D8491" t="s">
        <v>13395</v>
      </c>
    </row>
    <row r="8492" spans="2:4" x14ac:dyDescent="0.25">
      <c r="B8492" s="168">
        <v>4824</v>
      </c>
      <c r="C8492" t="s">
        <v>13398</v>
      </c>
    </row>
    <row r="8493" spans="2:4" x14ac:dyDescent="0.25">
      <c r="B8493" s="168">
        <v>4824</v>
      </c>
      <c r="C8493" t="s">
        <v>13399</v>
      </c>
      <c r="D8493" t="s">
        <v>13398</v>
      </c>
    </row>
    <row r="8494" spans="2:4" x14ac:dyDescent="0.25">
      <c r="B8494" s="168">
        <v>4825</v>
      </c>
      <c r="C8494" t="s">
        <v>13400</v>
      </c>
    </row>
    <row r="8495" spans="2:4" x14ac:dyDescent="0.25">
      <c r="B8495" s="168">
        <v>4825</v>
      </c>
      <c r="C8495" t="s">
        <v>13401</v>
      </c>
      <c r="D8495" t="s">
        <v>13400</v>
      </c>
    </row>
    <row r="8496" spans="2:4" x14ac:dyDescent="0.25">
      <c r="B8496" s="168">
        <v>4826</v>
      </c>
      <c r="C8496" t="s">
        <v>13402</v>
      </c>
    </row>
    <row r="8497" spans="2:4" x14ac:dyDescent="0.25">
      <c r="B8497" s="168">
        <v>4826</v>
      </c>
      <c r="C8497" t="s">
        <v>13403</v>
      </c>
      <c r="D8497" t="s">
        <v>13402</v>
      </c>
    </row>
    <row r="8498" spans="2:4" x14ac:dyDescent="0.25">
      <c r="B8498" s="168">
        <v>4827</v>
      </c>
      <c r="C8498" t="s">
        <v>13404</v>
      </c>
    </row>
    <row r="8499" spans="2:4" x14ac:dyDescent="0.25">
      <c r="B8499" s="168">
        <v>4827</v>
      </c>
      <c r="C8499" t="s">
        <v>13405</v>
      </c>
      <c r="D8499" t="s">
        <v>13404</v>
      </c>
    </row>
    <row r="8500" spans="2:4" x14ac:dyDescent="0.25">
      <c r="B8500" s="168">
        <v>4827</v>
      </c>
      <c r="C8500" t="s">
        <v>13406</v>
      </c>
      <c r="D8500" t="s">
        <v>13404</v>
      </c>
    </row>
    <row r="8501" spans="2:4" x14ac:dyDescent="0.25">
      <c r="B8501" s="168">
        <v>4827</v>
      </c>
      <c r="C8501" t="s">
        <v>13407</v>
      </c>
      <c r="D8501" t="s">
        <v>13404</v>
      </c>
    </row>
    <row r="8502" spans="2:4" x14ac:dyDescent="0.25">
      <c r="B8502" s="168">
        <v>4828</v>
      </c>
      <c r="C8502" t="s">
        <v>13408</v>
      </c>
    </row>
    <row r="8503" spans="2:4" x14ac:dyDescent="0.25">
      <c r="B8503" s="168">
        <v>4828</v>
      </c>
      <c r="C8503" t="s">
        <v>13409</v>
      </c>
      <c r="D8503" t="s">
        <v>13408</v>
      </c>
    </row>
    <row r="8504" spans="2:4" x14ac:dyDescent="0.25">
      <c r="B8504" s="168">
        <v>4828</v>
      </c>
      <c r="C8504" t="s">
        <v>13410</v>
      </c>
      <c r="D8504" t="s">
        <v>13408</v>
      </c>
    </row>
    <row r="8505" spans="2:4" x14ac:dyDescent="0.25">
      <c r="B8505" s="168">
        <v>4828</v>
      </c>
      <c r="C8505" t="s">
        <v>13411</v>
      </c>
      <c r="D8505" t="s">
        <v>13408</v>
      </c>
    </row>
    <row r="8506" spans="2:4" x14ac:dyDescent="0.25">
      <c r="B8506" s="168">
        <v>4828</v>
      </c>
      <c r="C8506" t="s">
        <v>13412</v>
      </c>
      <c r="D8506" t="s">
        <v>13408</v>
      </c>
    </row>
    <row r="8507" spans="2:4" x14ac:dyDescent="0.25">
      <c r="B8507" s="168">
        <v>4829</v>
      </c>
      <c r="C8507" t="s">
        <v>13413</v>
      </c>
    </row>
    <row r="8508" spans="2:4" x14ac:dyDescent="0.25">
      <c r="B8508" s="168">
        <v>4829</v>
      </c>
      <c r="C8508" t="s">
        <v>13414</v>
      </c>
      <c r="D8508" t="s">
        <v>13413</v>
      </c>
    </row>
    <row r="8509" spans="2:4" x14ac:dyDescent="0.25">
      <c r="B8509" s="168">
        <v>4829</v>
      </c>
      <c r="C8509" t="s">
        <v>13416</v>
      </c>
      <c r="D8509" t="s">
        <v>13413</v>
      </c>
    </row>
    <row r="8510" spans="2:4" x14ac:dyDescent="0.25">
      <c r="B8510" s="168">
        <v>4829</v>
      </c>
      <c r="C8510" t="s">
        <v>13415</v>
      </c>
      <c r="D8510" t="s">
        <v>13413</v>
      </c>
    </row>
    <row r="8511" spans="2:4" x14ac:dyDescent="0.25">
      <c r="B8511" s="168">
        <v>4830</v>
      </c>
      <c r="C8511" t="s">
        <v>13417</v>
      </c>
    </row>
    <row r="8512" spans="2:4" x14ac:dyDescent="0.25">
      <c r="B8512" s="168">
        <v>4830</v>
      </c>
      <c r="C8512" t="s">
        <v>13418</v>
      </c>
      <c r="D8512" t="s">
        <v>13417</v>
      </c>
    </row>
    <row r="8513" spans="2:4" x14ac:dyDescent="0.25">
      <c r="B8513" s="168">
        <v>4830</v>
      </c>
      <c r="C8513" t="s">
        <v>13419</v>
      </c>
      <c r="D8513" t="s">
        <v>13417</v>
      </c>
    </row>
    <row r="8514" spans="2:4" x14ac:dyDescent="0.25">
      <c r="B8514" s="168">
        <v>4830</v>
      </c>
      <c r="C8514" t="s">
        <v>13420</v>
      </c>
      <c r="D8514" t="s">
        <v>13417</v>
      </c>
    </row>
    <row r="8515" spans="2:4" x14ac:dyDescent="0.25">
      <c r="B8515" s="168">
        <v>4831</v>
      </c>
      <c r="C8515" t="s">
        <v>13421</v>
      </c>
    </row>
    <row r="8516" spans="2:4" x14ac:dyDescent="0.25">
      <c r="B8516" s="168">
        <v>4831</v>
      </c>
      <c r="C8516" t="s">
        <v>13422</v>
      </c>
      <c r="D8516" t="s">
        <v>13421</v>
      </c>
    </row>
    <row r="8517" spans="2:4" x14ac:dyDescent="0.25">
      <c r="B8517" s="168">
        <v>4832</v>
      </c>
      <c r="C8517" t="s">
        <v>13423</v>
      </c>
    </row>
    <row r="8518" spans="2:4" x14ac:dyDescent="0.25">
      <c r="B8518" s="168">
        <v>4832</v>
      </c>
      <c r="C8518" t="s">
        <v>13424</v>
      </c>
      <c r="D8518" t="s">
        <v>13423</v>
      </c>
    </row>
    <row r="8519" spans="2:4" x14ac:dyDescent="0.25">
      <c r="B8519" s="168">
        <v>4833</v>
      </c>
      <c r="C8519" t="s">
        <v>13425</v>
      </c>
    </row>
    <row r="8520" spans="2:4" x14ac:dyDescent="0.25">
      <c r="B8520" s="168">
        <v>4833</v>
      </c>
      <c r="C8520" t="s">
        <v>13426</v>
      </c>
      <c r="D8520" t="s">
        <v>13425</v>
      </c>
    </row>
    <row r="8521" spans="2:4" x14ac:dyDescent="0.25">
      <c r="B8521" s="168">
        <v>4833</v>
      </c>
      <c r="C8521" t="s">
        <v>13427</v>
      </c>
      <c r="D8521" t="s">
        <v>13425</v>
      </c>
    </row>
    <row r="8522" spans="2:4" x14ac:dyDescent="0.25">
      <c r="B8522" s="168">
        <v>4834</v>
      </c>
      <c r="C8522" t="s">
        <v>13428</v>
      </c>
    </row>
    <row r="8523" spans="2:4" x14ac:dyDescent="0.25">
      <c r="B8523" s="168">
        <v>4834</v>
      </c>
      <c r="C8523" t="s">
        <v>13429</v>
      </c>
      <c r="D8523" t="s">
        <v>13428</v>
      </c>
    </row>
    <row r="8524" spans="2:4" x14ac:dyDescent="0.25">
      <c r="B8524" s="168">
        <v>4835</v>
      </c>
      <c r="C8524" t="s">
        <v>13430</v>
      </c>
    </row>
    <row r="8525" spans="2:4" x14ac:dyDescent="0.25">
      <c r="B8525" s="168">
        <v>4835</v>
      </c>
      <c r="C8525" t="s">
        <v>13431</v>
      </c>
      <c r="D8525" t="s">
        <v>13430</v>
      </c>
    </row>
    <row r="8526" spans="2:4" x14ac:dyDescent="0.25">
      <c r="B8526" s="168">
        <v>4836</v>
      </c>
      <c r="C8526" t="s">
        <v>13432</v>
      </c>
    </row>
    <row r="8527" spans="2:4" x14ac:dyDescent="0.25">
      <c r="B8527" s="168">
        <v>4837</v>
      </c>
      <c r="C8527" t="s">
        <v>13433</v>
      </c>
    </row>
    <row r="8528" spans="2:4" x14ac:dyDescent="0.25">
      <c r="B8528" s="168">
        <v>4837</v>
      </c>
      <c r="C8528" t="s">
        <v>13434</v>
      </c>
      <c r="D8528" t="s">
        <v>13433</v>
      </c>
    </row>
    <row r="8529" spans="2:4" x14ac:dyDescent="0.25">
      <c r="B8529" s="168">
        <v>4837</v>
      </c>
      <c r="C8529" t="s">
        <v>13435</v>
      </c>
      <c r="D8529" t="s">
        <v>13433</v>
      </c>
    </row>
    <row r="8530" spans="2:4" x14ac:dyDescent="0.25">
      <c r="B8530" s="168">
        <v>4837</v>
      </c>
      <c r="C8530" t="s">
        <v>13436</v>
      </c>
      <c r="D8530" t="s">
        <v>13433</v>
      </c>
    </row>
    <row r="8531" spans="2:4" x14ac:dyDescent="0.25">
      <c r="B8531" s="168">
        <v>4837</v>
      </c>
      <c r="C8531" t="s">
        <v>13437</v>
      </c>
      <c r="D8531" t="s">
        <v>13433</v>
      </c>
    </row>
    <row r="8532" spans="2:4" x14ac:dyDescent="0.25">
      <c r="B8532" s="168">
        <v>4838</v>
      </c>
      <c r="C8532" t="s">
        <v>13438</v>
      </c>
    </row>
    <row r="8533" spans="2:4" x14ac:dyDescent="0.25">
      <c r="B8533" s="168">
        <v>4839</v>
      </c>
      <c r="C8533" t="s">
        <v>13439</v>
      </c>
    </row>
    <row r="8534" spans="2:4" x14ac:dyDescent="0.25">
      <c r="B8534" s="168">
        <v>4840</v>
      </c>
      <c r="C8534" t="s">
        <v>13440</v>
      </c>
    </row>
    <row r="8535" spans="2:4" x14ac:dyDescent="0.25">
      <c r="B8535" s="168">
        <v>4840</v>
      </c>
      <c r="C8535" t="s">
        <v>13441</v>
      </c>
      <c r="D8535" t="s">
        <v>13440</v>
      </c>
    </row>
    <row r="8536" spans="2:4" x14ac:dyDescent="0.25">
      <c r="B8536" s="168">
        <v>4840</v>
      </c>
      <c r="C8536" t="s">
        <v>13442</v>
      </c>
      <c r="D8536" t="s">
        <v>13440</v>
      </c>
    </row>
    <row r="8537" spans="2:4" x14ac:dyDescent="0.25">
      <c r="B8537" s="168">
        <v>4841</v>
      </c>
      <c r="C8537" t="s">
        <v>13443</v>
      </c>
    </row>
    <row r="8538" spans="2:4" x14ac:dyDescent="0.25">
      <c r="B8538" s="168">
        <v>4841</v>
      </c>
      <c r="C8538" t="s">
        <v>13444</v>
      </c>
      <c r="D8538" t="s">
        <v>13443</v>
      </c>
    </row>
    <row r="8539" spans="2:4" x14ac:dyDescent="0.25">
      <c r="B8539" s="168">
        <v>4841</v>
      </c>
      <c r="C8539" t="s">
        <v>13445</v>
      </c>
      <c r="D8539" t="s">
        <v>13443</v>
      </c>
    </row>
    <row r="8540" spans="2:4" x14ac:dyDescent="0.25">
      <c r="B8540" s="168">
        <v>4842</v>
      </c>
      <c r="C8540" t="s">
        <v>13446</v>
      </c>
    </row>
    <row r="8541" spans="2:4" x14ac:dyDescent="0.25">
      <c r="B8541" s="168">
        <v>4842</v>
      </c>
      <c r="C8541" t="s">
        <v>13447</v>
      </c>
      <c r="D8541" t="s">
        <v>13446</v>
      </c>
    </row>
    <row r="8542" spans="2:4" x14ac:dyDescent="0.25">
      <c r="B8542" s="168">
        <v>4843</v>
      </c>
      <c r="C8542" t="s">
        <v>13448</v>
      </c>
    </row>
    <row r="8543" spans="2:4" x14ac:dyDescent="0.25">
      <c r="B8543" s="168">
        <v>4843</v>
      </c>
      <c r="C8543" t="s">
        <v>13449</v>
      </c>
      <c r="D8543" t="s">
        <v>13448</v>
      </c>
    </row>
    <row r="8544" spans="2:4" x14ac:dyDescent="0.25">
      <c r="B8544" s="168">
        <v>4843</v>
      </c>
      <c r="C8544" t="s">
        <v>13450</v>
      </c>
      <c r="D8544" t="s">
        <v>13448</v>
      </c>
    </row>
    <row r="8545" spans="2:4" x14ac:dyDescent="0.25">
      <c r="B8545" s="168">
        <v>4844</v>
      </c>
      <c r="C8545" t="s">
        <v>13451</v>
      </c>
    </row>
    <row r="8546" spans="2:4" x14ac:dyDescent="0.25">
      <c r="B8546" s="168">
        <v>4844</v>
      </c>
      <c r="C8546" t="s">
        <v>13452</v>
      </c>
      <c r="D8546" t="s">
        <v>13451</v>
      </c>
    </row>
    <row r="8547" spans="2:4" x14ac:dyDescent="0.25">
      <c r="B8547" s="168">
        <v>4845</v>
      </c>
      <c r="C8547" t="s">
        <v>13453</v>
      </c>
    </row>
    <row r="8548" spans="2:4" x14ac:dyDescent="0.25">
      <c r="B8548" s="168">
        <v>4846</v>
      </c>
      <c r="C8548" t="s">
        <v>13454</v>
      </c>
    </row>
    <row r="8549" spans="2:4" x14ac:dyDescent="0.25">
      <c r="B8549" s="168">
        <v>4846</v>
      </c>
      <c r="C8549" t="s">
        <v>13455</v>
      </c>
      <c r="D8549" t="s">
        <v>13454</v>
      </c>
    </row>
    <row r="8550" spans="2:4" x14ac:dyDescent="0.25">
      <c r="B8550" s="168">
        <v>4847</v>
      </c>
      <c r="C8550" t="s">
        <v>13456</v>
      </c>
    </row>
    <row r="8551" spans="2:4" x14ac:dyDescent="0.25">
      <c r="B8551" s="168">
        <v>4847</v>
      </c>
      <c r="C8551" t="s">
        <v>13457</v>
      </c>
      <c r="D8551" t="s">
        <v>13456</v>
      </c>
    </row>
    <row r="8552" spans="2:4" x14ac:dyDescent="0.25">
      <c r="B8552" s="168">
        <v>4848</v>
      </c>
      <c r="C8552" t="s">
        <v>13458</v>
      </c>
    </row>
    <row r="8553" spans="2:4" x14ac:dyDescent="0.25">
      <c r="B8553" s="168">
        <v>4848</v>
      </c>
      <c r="C8553" t="s">
        <v>13459</v>
      </c>
      <c r="D8553" t="s">
        <v>13458</v>
      </c>
    </row>
    <row r="8554" spans="2:4" x14ac:dyDescent="0.25">
      <c r="B8554" s="168">
        <v>4849</v>
      </c>
      <c r="C8554" t="s">
        <v>13460</v>
      </c>
    </row>
    <row r="8555" spans="2:4" x14ac:dyDescent="0.25">
      <c r="B8555" s="168">
        <v>4849</v>
      </c>
      <c r="C8555" t="s">
        <v>13461</v>
      </c>
      <c r="D8555" t="s">
        <v>13460</v>
      </c>
    </row>
    <row r="8556" spans="2:4" x14ac:dyDescent="0.25">
      <c r="B8556" s="168">
        <v>4849</v>
      </c>
      <c r="C8556" t="s">
        <v>13462</v>
      </c>
      <c r="D8556" t="s">
        <v>13460</v>
      </c>
    </row>
    <row r="8557" spans="2:4" x14ac:dyDescent="0.25">
      <c r="B8557" s="168">
        <v>4849</v>
      </c>
      <c r="C8557" t="s">
        <v>13463</v>
      </c>
      <c r="D8557" t="s">
        <v>13460</v>
      </c>
    </row>
    <row r="8558" spans="2:4" x14ac:dyDescent="0.25">
      <c r="B8558" s="168">
        <v>4850</v>
      </c>
      <c r="C8558" t="s">
        <v>13464</v>
      </c>
    </row>
    <row r="8559" spans="2:4" x14ac:dyDescent="0.25">
      <c r="B8559" s="168">
        <v>4850</v>
      </c>
      <c r="C8559" t="s">
        <v>13465</v>
      </c>
      <c r="D8559" t="s">
        <v>13464</v>
      </c>
    </row>
    <row r="8560" spans="2:4" x14ac:dyDescent="0.25">
      <c r="B8560" s="168">
        <v>4851</v>
      </c>
      <c r="C8560" t="s">
        <v>13466</v>
      </c>
    </row>
    <row r="8561" spans="2:4" x14ac:dyDescent="0.25">
      <c r="B8561" s="168">
        <v>4851</v>
      </c>
      <c r="C8561" t="s">
        <v>13467</v>
      </c>
      <c r="D8561" t="s">
        <v>13466</v>
      </c>
    </row>
    <row r="8562" spans="2:4" x14ac:dyDescent="0.25">
      <c r="B8562" s="168">
        <v>4852</v>
      </c>
      <c r="C8562" t="s">
        <v>13468</v>
      </c>
      <c r="D8562" t="s">
        <v>13469</v>
      </c>
    </row>
    <row r="8563" spans="2:4" x14ac:dyDescent="0.25">
      <c r="B8563" s="168">
        <v>4852</v>
      </c>
      <c r="C8563" t="s">
        <v>13469</v>
      </c>
      <c r="D8563" t="s">
        <v>13468</v>
      </c>
    </row>
    <row r="8564" spans="2:4" x14ac:dyDescent="0.25">
      <c r="B8564" s="168">
        <v>4853</v>
      </c>
      <c r="C8564" t="s">
        <v>13470</v>
      </c>
    </row>
    <row r="8565" spans="2:4" x14ac:dyDescent="0.25">
      <c r="B8565" s="168">
        <v>4853</v>
      </c>
      <c r="C8565" t="s">
        <v>13471</v>
      </c>
      <c r="D8565" t="s">
        <v>13470</v>
      </c>
    </row>
    <row r="8566" spans="2:4" x14ac:dyDescent="0.25">
      <c r="B8566" s="168">
        <v>4854</v>
      </c>
      <c r="C8566" t="s">
        <v>13472</v>
      </c>
    </row>
    <row r="8567" spans="2:4" x14ac:dyDescent="0.25">
      <c r="B8567" s="168">
        <v>4854</v>
      </c>
      <c r="C8567" t="s">
        <v>13473</v>
      </c>
      <c r="D8567" t="s">
        <v>13472</v>
      </c>
    </row>
    <row r="8568" spans="2:4" x14ac:dyDescent="0.25">
      <c r="B8568" s="168">
        <v>4854</v>
      </c>
      <c r="C8568" t="s">
        <v>13474</v>
      </c>
      <c r="D8568" t="s">
        <v>13472</v>
      </c>
    </row>
    <row r="8569" spans="2:4" x14ac:dyDescent="0.25">
      <c r="B8569" s="168">
        <v>4855</v>
      </c>
      <c r="C8569" t="s">
        <v>13475</v>
      </c>
    </row>
    <row r="8570" spans="2:4" x14ac:dyDescent="0.25">
      <c r="B8570" s="168">
        <v>4855</v>
      </c>
      <c r="C8570" t="s">
        <v>13476</v>
      </c>
      <c r="D8570" t="s">
        <v>13475</v>
      </c>
    </row>
    <row r="8571" spans="2:4" x14ac:dyDescent="0.25">
      <c r="B8571" s="168">
        <v>4856</v>
      </c>
      <c r="C8571" t="s">
        <v>13477</v>
      </c>
    </row>
    <row r="8572" spans="2:4" x14ac:dyDescent="0.25">
      <c r="B8572" s="168">
        <v>4856</v>
      </c>
      <c r="C8572" t="s">
        <v>13478</v>
      </c>
      <c r="D8572" t="s">
        <v>13477</v>
      </c>
    </row>
    <row r="8573" spans="2:4" x14ac:dyDescent="0.25">
      <c r="B8573" s="168">
        <v>4857</v>
      </c>
      <c r="C8573" t="s">
        <v>13479</v>
      </c>
    </row>
    <row r="8574" spans="2:4" x14ac:dyDescent="0.25">
      <c r="B8574" s="168">
        <v>4857</v>
      </c>
      <c r="C8574" t="s">
        <v>13480</v>
      </c>
      <c r="D8574" t="s">
        <v>13479</v>
      </c>
    </row>
    <row r="8575" spans="2:4" x14ac:dyDescent="0.25">
      <c r="B8575" s="168">
        <v>4858</v>
      </c>
      <c r="C8575" t="s">
        <v>13481</v>
      </c>
    </row>
    <row r="8576" spans="2:4" x14ac:dyDescent="0.25">
      <c r="B8576" s="168">
        <v>4858</v>
      </c>
      <c r="C8576" t="s">
        <v>13482</v>
      </c>
      <c r="D8576" t="s">
        <v>13481</v>
      </c>
    </row>
    <row r="8577" spans="2:4" x14ac:dyDescent="0.25">
      <c r="B8577" s="168">
        <v>4859</v>
      </c>
      <c r="C8577" t="s">
        <v>13483</v>
      </c>
    </row>
    <row r="8578" spans="2:4" x14ac:dyDescent="0.25">
      <c r="B8578" s="168">
        <v>4859</v>
      </c>
      <c r="C8578" t="s">
        <v>13484</v>
      </c>
      <c r="D8578" t="s">
        <v>13483</v>
      </c>
    </row>
    <row r="8579" spans="2:4" x14ac:dyDescent="0.25">
      <c r="B8579" s="168">
        <v>4859</v>
      </c>
      <c r="C8579" t="s">
        <v>13485</v>
      </c>
      <c r="D8579" t="s">
        <v>13483</v>
      </c>
    </row>
    <row r="8580" spans="2:4" x14ac:dyDescent="0.25">
      <c r="B8580" s="168">
        <v>4860</v>
      </c>
      <c r="C8580" t="s">
        <v>13486</v>
      </c>
    </row>
    <row r="8581" spans="2:4" x14ac:dyDescent="0.25">
      <c r="B8581" s="168">
        <v>4860</v>
      </c>
      <c r="C8581" t="s">
        <v>13487</v>
      </c>
      <c r="D8581" t="s">
        <v>13486</v>
      </c>
    </row>
    <row r="8582" spans="2:4" x14ac:dyDescent="0.25">
      <c r="B8582" s="168">
        <v>4861</v>
      </c>
      <c r="C8582" t="s">
        <v>13488</v>
      </c>
    </row>
    <row r="8583" spans="2:4" x14ac:dyDescent="0.25">
      <c r="B8583" s="168">
        <v>4861</v>
      </c>
      <c r="C8583" t="s">
        <v>13489</v>
      </c>
      <c r="D8583" t="s">
        <v>13488</v>
      </c>
    </row>
    <row r="8584" spans="2:4" x14ac:dyDescent="0.25">
      <c r="B8584" s="168">
        <v>4861</v>
      </c>
      <c r="C8584" t="s">
        <v>13490</v>
      </c>
      <c r="D8584" t="s">
        <v>13488</v>
      </c>
    </row>
    <row r="8585" spans="2:4" x14ac:dyDescent="0.25">
      <c r="B8585" s="168">
        <v>4862</v>
      </c>
      <c r="C8585" t="s">
        <v>13491</v>
      </c>
    </row>
    <row r="8586" spans="2:4" x14ac:dyDescent="0.25">
      <c r="B8586" s="168">
        <v>4862</v>
      </c>
      <c r="C8586" t="s">
        <v>13492</v>
      </c>
      <c r="D8586" t="s">
        <v>13491</v>
      </c>
    </row>
    <row r="8587" spans="2:4" x14ac:dyDescent="0.25">
      <c r="B8587" s="168">
        <v>4863</v>
      </c>
      <c r="C8587" t="s">
        <v>13493</v>
      </c>
    </row>
    <row r="8588" spans="2:4" x14ac:dyDescent="0.25">
      <c r="B8588" s="168">
        <v>4863</v>
      </c>
      <c r="C8588" t="s">
        <v>13494</v>
      </c>
      <c r="D8588" t="s">
        <v>13493</v>
      </c>
    </row>
    <row r="8589" spans="2:4" x14ac:dyDescent="0.25">
      <c r="B8589" s="168">
        <v>4864</v>
      </c>
      <c r="C8589" t="s">
        <v>13495</v>
      </c>
    </row>
    <row r="8590" spans="2:4" x14ac:dyDescent="0.25">
      <c r="B8590" s="168">
        <v>4864</v>
      </c>
      <c r="C8590" t="s">
        <v>13496</v>
      </c>
      <c r="D8590" t="s">
        <v>13495</v>
      </c>
    </row>
    <row r="8591" spans="2:4" x14ac:dyDescent="0.25">
      <c r="B8591" s="168">
        <v>4865</v>
      </c>
      <c r="C8591" t="s">
        <v>13497</v>
      </c>
    </row>
    <row r="8592" spans="2:4" x14ac:dyDescent="0.25">
      <c r="B8592" s="168">
        <v>4865</v>
      </c>
      <c r="C8592" t="s">
        <v>13498</v>
      </c>
      <c r="D8592" t="s">
        <v>13497</v>
      </c>
    </row>
    <row r="8593" spans="2:4" x14ac:dyDescent="0.25">
      <c r="B8593" s="168">
        <v>4866</v>
      </c>
      <c r="C8593" t="s">
        <v>13499</v>
      </c>
    </row>
    <row r="8594" spans="2:4" x14ac:dyDescent="0.25">
      <c r="B8594" s="168">
        <v>4866</v>
      </c>
      <c r="C8594" t="s">
        <v>13500</v>
      </c>
      <c r="D8594" t="s">
        <v>13499</v>
      </c>
    </row>
    <row r="8595" spans="2:4" x14ac:dyDescent="0.25">
      <c r="B8595" s="168">
        <v>4867</v>
      </c>
      <c r="C8595" t="s">
        <v>13501</v>
      </c>
    </row>
    <row r="8596" spans="2:4" x14ac:dyDescent="0.25">
      <c r="B8596" s="168">
        <v>4867</v>
      </c>
      <c r="C8596" t="s">
        <v>13502</v>
      </c>
      <c r="D8596" t="s">
        <v>13501</v>
      </c>
    </row>
    <row r="8597" spans="2:4" x14ac:dyDescent="0.25">
      <c r="B8597" s="168">
        <v>4868</v>
      </c>
      <c r="C8597" t="s">
        <v>13503</v>
      </c>
    </row>
    <row r="8598" spans="2:4" x14ac:dyDescent="0.25">
      <c r="B8598" s="168">
        <v>4869</v>
      </c>
      <c r="C8598" t="s">
        <v>13504</v>
      </c>
    </row>
    <row r="8599" spans="2:4" x14ac:dyDescent="0.25">
      <c r="B8599" s="168">
        <v>4869</v>
      </c>
      <c r="C8599" t="s">
        <v>13505</v>
      </c>
      <c r="D8599" t="s">
        <v>13504</v>
      </c>
    </row>
    <row r="8600" spans="2:4" x14ac:dyDescent="0.25">
      <c r="B8600" s="168">
        <v>4870</v>
      </c>
      <c r="C8600" t="s">
        <v>13506</v>
      </c>
    </row>
    <row r="8601" spans="2:4" x14ac:dyDescent="0.25">
      <c r="B8601" s="168">
        <v>4871</v>
      </c>
      <c r="C8601" t="s">
        <v>13507</v>
      </c>
    </row>
    <row r="8602" spans="2:4" x14ac:dyDescent="0.25">
      <c r="B8602" s="168">
        <v>4872</v>
      </c>
      <c r="C8602" t="s">
        <v>13508</v>
      </c>
    </row>
    <row r="8603" spans="2:4" x14ac:dyDescent="0.25">
      <c r="B8603" s="168">
        <v>4872</v>
      </c>
      <c r="C8603" t="s">
        <v>13509</v>
      </c>
      <c r="D8603" t="s">
        <v>13508</v>
      </c>
    </row>
    <row r="8604" spans="2:4" x14ac:dyDescent="0.25">
      <c r="B8604" s="168">
        <v>4873</v>
      </c>
      <c r="C8604" t="s">
        <v>13510</v>
      </c>
    </row>
    <row r="8605" spans="2:4" x14ac:dyDescent="0.25">
      <c r="B8605" s="168">
        <v>4873</v>
      </c>
      <c r="C8605" t="s">
        <v>13511</v>
      </c>
      <c r="D8605" t="s">
        <v>13510</v>
      </c>
    </row>
    <row r="8606" spans="2:4" x14ac:dyDescent="0.25">
      <c r="B8606" s="168">
        <v>4873</v>
      </c>
      <c r="C8606" t="s">
        <v>13512</v>
      </c>
      <c r="D8606" t="s">
        <v>13510</v>
      </c>
    </row>
    <row r="8607" spans="2:4" x14ac:dyDescent="0.25">
      <c r="B8607" s="168">
        <v>4873</v>
      </c>
      <c r="C8607" t="s">
        <v>13513</v>
      </c>
      <c r="D8607" t="s">
        <v>13510</v>
      </c>
    </row>
    <row r="8608" spans="2:4" x14ac:dyDescent="0.25">
      <c r="B8608" s="168">
        <v>4873</v>
      </c>
      <c r="C8608" t="s">
        <v>13514</v>
      </c>
      <c r="D8608" t="s">
        <v>13510</v>
      </c>
    </row>
    <row r="8609" spans="2:4" x14ac:dyDescent="0.25">
      <c r="B8609" s="168">
        <v>4873</v>
      </c>
      <c r="C8609" t="s">
        <v>13515</v>
      </c>
      <c r="D8609" t="s">
        <v>13510</v>
      </c>
    </row>
    <row r="8610" spans="2:4" x14ac:dyDescent="0.25">
      <c r="B8610" s="168">
        <v>4876</v>
      </c>
      <c r="C8610" t="s">
        <v>13516</v>
      </c>
    </row>
    <row r="8611" spans="2:4" x14ac:dyDescent="0.25">
      <c r="B8611" s="168">
        <v>4877</v>
      </c>
      <c r="C8611" t="s">
        <v>13517</v>
      </c>
    </row>
    <row r="8612" spans="2:4" x14ac:dyDescent="0.25">
      <c r="B8612" s="168">
        <v>4877</v>
      </c>
      <c r="C8612" t="s">
        <v>13518</v>
      </c>
      <c r="D8612" t="s">
        <v>13517</v>
      </c>
    </row>
    <row r="8613" spans="2:4" x14ac:dyDescent="0.25">
      <c r="B8613" s="168">
        <v>4878</v>
      </c>
      <c r="C8613" t="s">
        <v>13519</v>
      </c>
    </row>
    <row r="8614" spans="2:4" x14ac:dyDescent="0.25">
      <c r="B8614" s="168">
        <v>4879</v>
      </c>
      <c r="C8614" t="s">
        <v>13786</v>
      </c>
    </row>
    <row r="8615" spans="2:4" x14ac:dyDescent="0.25">
      <c r="B8615" s="168">
        <v>4879</v>
      </c>
      <c r="C8615" t="s">
        <v>13787</v>
      </c>
    </row>
    <row r="8616" spans="2:4" x14ac:dyDescent="0.25">
      <c r="B8616" s="168">
        <v>4879</v>
      </c>
      <c r="C8616" t="s">
        <v>13788</v>
      </c>
    </row>
    <row r="8617" spans="2:4" x14ac:dyDescent="0.25">
      <c r="B8617" s="168">
        <v>4879</v>
      </c>
      <c r="C8617" t="s">
        <v>13789</v>
      </c>
    </row>
    <row r="8618" spans="2:4" x14ac:dyDescent="0.25">
      <c r="B8618" s="168">
        <v>4879</v>
      </c>
      <c r="C8618" t="s">
        <v>13790</v>
      </c>
    </row>
    <row r="8619" spans="2:4" x14ac:dyDescent="0.25">
      <c r="B8619" s="168">
        <v>4880</v>
      </c>
      <c r="C8619" t="s">
        <v>13791</v>
      </c>
    </row>
    <row r="8620" spans="2:4" x14ac:dyDescent="0.25">
      <c r="B8620" s="168">
        <v>4880</v>
      </c>
      <c r="C8620" t="s">
        <v>13792</v>
      </c>
    </row>
    <row r="8621" spans="2:4" x14ac:dyDescent="0.25">
      <c r="B8621" s="168">
        <v>4881</v>
      </c>
      <c r="C8621" t="s">
        <v>13793</v>
      </c>
    </row>
    <row r="8622" spans="2:4" x14ac:dyDescent="0.25">
      <c r="B8622" s="168">
        <v>4882</v>
      </c>
      <c r="C8622" t="s">
        <v>13794</v>
      </c>
    </row>
    <row r="8623" spans="2:4" x14ac:dyDescent="0.25">
      <c r="B8623" s="168">
        <v>4883</v>
      </c>
      <c r="C8623" t="s">
        <v>13795</v>
      </c>
    </row>
    <row r="8624" spans="2:4" x14ac:dyDescent="0.25">
      <c r="B8624" s="168">
        <v>4883</v>
      </c>
      <c r="C8624" t="s">
        <v>13796</v>
      </c>
    </row>
    <row r="8625" spans="2:3" x14ac:dyDescent="0.25">
      <c r="B8625" s="168">
        <v>4883</v>
      </c>
      <c r="C8625" t="s">
        <v>13797</v>
      </c>
    </row>
    <row r="8626" spans="2:3" x14ac:dyDescent="0.25">
      <c r="B8626" s="168">
        <v>4884</v>
      </c>
      <c r="C8626" t="s">
        <v>13798</v>
      </c>
    </row>
    <row r="8627" spans="2:3" x14ac:dyDescent="0.25">
      <c r="B8627" s="168">
        <v>4884</v>
      </c>
      <c r="C8627" t="s">
        <v>13799</v>
      </c>
    </row>
    <row r="8628" spans="2:3" x14ac:dyDescent="0.25">
      <c r="B8628" s="168">
        <v>4884</v>
      </c>
      <c r="C8628" t="s">
        <v>13800</v>
      </c>
    </row>
    <row r="8629" spans="2:3" x14ac:dyDescent="0.25">
      <c r="B8629" s="168">
        <v>4884</v>
      </c>
      <c r="C8629" t="s">
        <v>13801</v>
      </c>
    </row>
    <row r="8630" spans="2:3" x14ac:dyDescent="0.25">
      <c r="B8630" s="168">
        <v>4884</v>
      </c>
      <c r="C8630" t="s">
        <v>13802</v>
      </c>
    </row>
    <row r="8631" spans="2:3" x14ac:dyDescent="0.25">
      <c r="B8631" s="168">
        <v>4885</v>
      </c>
      <c r="C8631" t="s">
        <v>13803</v>
      </c>
    </row>
    <row r="8632" spans="2:3" x14ac:dyDescent="0.25">
      <c r="B8632" s="168">
        <v>4885</v>
      </c>
      <c r="C8632" t="s">
        <v>13804</v>
      </c>
    </row>
    <row r="8633" spans="2:3" x14ac:dyDescent="0.25">
      <c r="B8633" s="168">
        <v>4886</v>
      </c>
      <c r="C8633" t="s">
        <v>13805</v>
      </c>
    </row>
    <row r="8634" spans="2:3" x14ac:dyDescent="0.25">
      <c r="B8634" s="168">
        <v>4886</v>
      </c>
      <c r="C8634" t="s">
        <v>13806</v>
      </c>
    </row>
    <row r="8635" spans="2:3" x14ac:dyDescent="0.25">
      <c r="B8635" s="168">
        <v>4887</v>
      </c>
      <c r="C8635" t="s">
        <v>13807</v>
      </c>
    </row>
    <row r="8636" spans="2:3" x14ac:dyDescent="0.25">
      <c r="B8636" s="168">
        <v>4887</v>
      </c>
      <c r="C8636" t="s">
        <v>13808</v>
      </c>
    </row>
    <row r="8637" spans="2:3" x14ac:dyDescent="0.25">
      <c r="B8637" s="168">
        <v>4888</v>
      </c>
      <c r="C8637" t="s">
        <v>13809</v>
      </c>
    </row>
    <row r="8638" spans="2:3" x14ac:dyDescent="0.25">
      <c r="B8638" s="168">
        <v>4888</v>
      </c>
      <c r="C8638" t="s">
        <v>13810</v>
      </c>
    </row>
    <row r="8639" spans="2:3" x14ac:dyDescent="0.25">
      <c r="B8639" s="168">
        <v>4889</v>
      </c>
      <c r="C8639" t="s">
        <v>13811</v>
      </c>
    </row>
    <row r="8640" spans="2:3" x14ac:dyDescent="0.25">
      <c r="B8640" s="168">
        <v>4889</v>
      </c>
      <c r="C8640" t="s">
        <v>13812</v>
      </c>
    </row>
    <row r="8641" spans="2:3" x14ac:dyDescent="0.25">
      <c r="B8641" s="168">
        <v>4890</v>
      </c>
      <c r="C8641" t="s">
        <v>13813</v>
      </c>
    </row>
    <row r="8642" spans="2:3" x14ac:dyDescent="0.25">
      <c r="B8642" s="168">
        <v>4891</v>
      </c>
      <c r="C8642" t="s">
        <v>13814</v>
      </c>
    </row>
    <row r="8643" spans="2:3" x14ac:dyDescent="0.25">
      <c r="B8643" s="168">
        <v>4892</v>
      </c>
      <c r="C8643" t="s">
        <v>13815</v>
      </c>
    </row>
    <row r="8644" spans="2:3" x14ac:dyDescent="0.25">
      <c r="B8644" s="168">
        <v>4893</v>
      </c>
      <c r="C8644" t="s">
        <v>13816</v>
      </c>
    </row>
    <row r="8645" spans="2:3" x14ac:dyDescent="0.25">
      <c r="B8645" s="168">
        <v>4893</v>
      </c>
      <c r="C8645" t="s">
        <v>13817</v>
      </c>
    </row>
    <row r="8646" spans="2:3" x14ac:dyDescent="0.25">
      <c r="B8646" s="168">
        <v>4894</v>
      </c>
      <c r="C8646" t="s">
        <v>13818</v>
      </c>
    </row>
    <row r="8647" spans="2:3" x14ac:dyDescent="0.25">
      <c r="B8647" s="168">
        <v>4895</v>
      </c>
      <c r="C8647" t="s">
        <v>13819</v>
      </c>
    </row>
    <row r="8648" spans="2:3" x14ac:dyDescent="0.25">
      <c r="B8648" s="168">
        <v>4895</v>
      </c>
      <c r="C8648" t="s">
        <v>13820</v>
      </c>
    </row>
    <row r="8649" spans="2:3" x14ac:dyDescent="0.25">
      <c r="B8649" s="168">
        <v>4896</v>
      </c>
      <c r="C8649" t="s">
        <v>13821</v>
      </c>
    </row>
    <row r="8650" spans="2:3" x14ac:dyDescent="0.25">
      <c r="B8650" s="168">
        <v>4897</v>
      </c>
      <c r="C8650" t="s">
        <v>13822</v>
      </c>
    </row>
    <row r="8651" spans="2:3" x14ac:dyDescent="0.25">
      <c r="B8651" s="168">
        <v>4897</v>
      </c>
      <c r="C8651" t="s">
        <v>13823</v>
      </c>
    </row>
    <row r="8652" spans="2:3" x14ac:dyDescent="0.25">
      <c r="B8652" s="168">
        <v>4898</v>
      </c>
      <c r="C8652" t="s">
        <v>13824</v>
      </c>
    </row>
    <row r="8653" spans="2:3" x14ac:dyDescent="0.25">
      <c r="B8653" s="168">
        <v>4898</v>
      </c>
      <c r="C8653" t="s">
        <v>13825</v>
      </c>
    </row>
    <row r="8654" spans="2:3" x14ac:dyDescent="0.25">
      <c r="B8654" s="168">
        <v>4898</v>
      </c>
      <c r="C8654" t="s">
        <v>13826</v>
      </c>
    </row>
    <row r="8655" spans="2:3" x14ac:dyDescent="0.25">
      <c r="B8655" s="168">
        <v>4899</v>
      </c>
      <c r="C8655" t="s">
        <v>13827</v>
      </c>
    </row>
    <row r="8656" spans="2:3" x14ac:dyDescent="0.25">
      <c r="B8656" s="168">
        <v>4900</v>
      </c>
      <c r="C8656" t="s">
        <v>13828</v>
      </c>
    </row>
    <row r="8657" spans="2:3" x14ac:dyDescent="0.25">
      <c r="B8657" s="168">
        <v>4900</v>
      </c>
      <c r="C8657" t="s">
        <v>13829</v>
      </c>
    </row>
    <row r="8658" spans="2:3" x14ac:dyDescent="0.25">
      <c r="B8658" s="168">
        <v>4900</v>
      </c>
      <c r="C8658" t="s">
        <v>13830</v>
      </c>
    </row>
    <row r="8659" spans="2:3" x14ac:dyDescent="0.25">
      <c r="B8659" s="168">
        <v>4901</v>
      </c>
      <c r="C8659" t="s">
        <v>13831</v>
      </c>
    </row>
    <row r="8660" spans="2:3" x14ac:dyDescent="0.25">
      <c r="B8660" s="168">
        <v>4902</v>
      </c>
      <c r="C8660" t="s">
        <v>13832</v>
      </c>
    </row>
    <row r="8661" spans="2:3" x14ac:dyDescent="0.25">
      <c r="B8661" s="168">
        <v>4902</v>
      </c>
      <c r="C8661" t="s">
        <v>13833</v>
      </c>
    </row>
    <row r="8662" spans="2:3" x14ac:dyDescent="0.25">
      <c r="B8662" s="168">
        <v>4902</v>
      </c>
      <c r="C8662" t="s">
        <v>13834</v>
      </c>
    </row>
    <row r="8663" spans="2:3" x14ac:dyDescent="0.25">
      <c r="B8663" s="168">
        <v>4903</v>
      </c>
      <c r="C8663" t="s">
        <v>13835</v>
      </c>
    </row>
    <row r="8664" spans="2:3" x14ac:dyDescent="0.25">
      <c r="B8664" s="168">
        <v>4904</v>
      </c>
      <c r="C8664" t="s">
        <v>13836</v>
      </c>
    </row>
    <row r="8665" spans="2:3" x14ac:dyDescent="0.25">
      <c r="B8665" s="168">
        <v>4905</v>
      </c>
      <c r="C8665" t="s">
        <v>13837</v>
      </c>
    </row>
    <row r="8666" spans="2:3" x14ac:dyDescent="0.25">
      <c r="B8666" s="168">
        <v>4906</v>
      </c>
      <c r="C8666" t="s">
        <v>13838</v>
      </c>
    </row>
    <row r="8667" spans="2:3" x14ac:dyDescent="0.25">
      <c r="B8667" s="168">
        <v>4907</v>
      </c>
      <c r="C8667" t="s">
        <v>13839</v>
      </c>
    </row>
    <row r="8668" spans="2:3" x14ac:dyDescent="0.25">
      <c r="B8668" s="168">
        <v>4908</v>
      </c>
      <c r="C8668" t="s">
        <v>13840</v>
      </c>
    </row>
    <row r="8669" spans="2:3" x14ac:dyDescent="0.25">
      <c r="B8669" s="168">
        <v>4909</v>
      </c>
      <c r="C8669" t="s">
        <v>13841</v>
      </c>
    </row>
    <row r="8670" spans="2:3" x14ac:dyDescent="0.25">
      <c r="B8670" s="168">
        <v>4910</v>
      </c>
      <c r="C8670" t="s">
        <v>13842</v>
      </c>
    </row>
    <row r="8671" spans="2:3" x14ac:dyDescent="0.25">
      <c r="B8671" s="168">
        <v>4911</v>
      </c>
      <c r="C8671" t="s">
        <v>13843</v>
      </c>
    </row>
    <row r="8672" spans="2:3" x14ac:dyDescent="0.25">
      <c r="B8672" s="168">
        <v>4912</v>
      </c>
      <c r="C8672" t="s">
        <v>13844</v>
      </c>
    </row>
    <row r="8673" spans="2:3" x14ac:dyDescent="0.25">
      <c r="B8673" s="168">
        <v>4913</v>
      </c>
      <c r="C8673" t="s">
        <v>13845</v>
      </c>
    </row>
    <row r="8674" spans="2:3" x14ac:dyDescent="0.25">
      <c r="B8674" s="168">
        <v>4914</v>
      </c>
      <c r="C8674" t="s">
        <v>13846</v>
      </c>
    </row>
    <row r="8675" spans="2:3" x14ac:dyDescent="0.25">
      <c r="B8675" s="168">
        <v>4914</v>
      </c>
      <c r="C8675" t="s">
        <v>13847</v>
      </c>
    </row>
    <row r="8676" spans="2:3" x14ac:dyDescent="0.25">
      <c r="B8676" s="168">
        <v>4915</v>
      </c>
      <c r="C8676" t="s">
        <v>13848</v>
      </c>
    </row>
    <row r="8677" spans="2:3" x14ac:dyDescent="0.25">
      <c r="B8677" s="168">
        <v>4916</v>
      </c>
      <c r="C8677" t="s">
        <v>13849</v>
      </c>
    </row>
    <row r="8678" spans="2:3" x14ac:dyDescent="0.25">
      <c r="B8678" s="168">
        <v>4916</v>
      </c>
      <c r="C8678" t="s">
        <v>13850</v>
      </c>
    </row>
    <row r="8679" spans="2:3" x14ac:dyDescent="0.25">
      <c r="B8679" s="168">
        <v>4917</v>
      </c>
      <c r="C8679" t="s">
        <v>13851</v>
      </c>
    </row>
    <row r="8680" spans="2:3" x14ac:dyDescent="0.25">
      <c r="B8680" s="168">
        <v>4917</v>
      </c>
      <c r="C8680" t="s">
        <v>13852</v>
      </c>
    </row>
    <row r="8681" spans="2:3" x14ac:dyDescent="0.25">
      <c r="B8681" s="168">
        <v>4917</v>
      </c>
      <c r="C8681" t="s">
        <v>13853</v>
      </c>
    </row>
    <row r="8682" spans="2:3" x14ac:dyDescent="0.25">
      <c r="B8682" s="168">
        <v>4918</v>
      </c>
      <c r="C8682" t="s">
        <v>13854</v>
      </c>
    </row>
    <row r="8683" spans="2:3" x14ac:dyDescent="0.25">
      <c r="B8683" s="168">
        <v>4919</v>
      </c>
      <c r="C8683" t="s">
        <v>13855</v>
      </c>
    </row>
    <row r="8684" spans="2:3" x14ac:dyDescent="0.25">
      <c r="B8684" s="168">
        <v>4920</v>
      </c>
      <c r="C8684" t="s">
        <v>13856</v>
      </c>
    </row>
    <row r="8685" spans="2:3" x14ac:dyDescent="0.25">
      <c r="B8685" s="168">
        <v>4921</v>
      </c>
      <c r="C8685" t="s">
        <v>13857</v>
      </c>
    </row>
    <row r="8686" spans="2:3" x14ac:dyDescent="0.25">
      <c r="B8686" s="168">
        <v>4922</v>
      </c>
      <c r="C8686" t="s">
        <v>13858</v>
      </c>
    </row>
    <row r="8687" spans="2:3" x14ac:dyDescent="0.25">
      <c r="B8687" s="168">
        <v>4922</v>
      </c>
      <c r="C8687" t="s">
        <v>13859</v>
      </c>
    </row>
    <row r="8688" spans="2:3" x14ac:dyDescent="0.25">
      <c r="B8688" s="168">
        <v>4923</v>
      </c>
      <c r="C8688" t="s">
        <v>13860</v>
      </c>
    </row>
    <row r="8689" spans="2:3" x14ac:dyDescent="0.25">
      <c r="B8689" s="168">
        <v>4923</v>
      </c>
      <c r="C8689" t="s">
        <v>13861</v>
      </c>
    </row>
    <row r="8690" spans="2:3" x14ac:dyDescent="0.25">
      <c r="B8690" s="168">
        <v>4923</v>
      </c>
      <c r="C8690" t="s">
        <v>13862</v>
      </c>
    </row>
    <row r="8691" spans="2:3" x14ac:dyDescent="0.25">
      <c r="B8691" s="168">
        <v>4923</v>
      </c>
      <c r="C8691" t="s">
        <v>13863</v>
      </c>
    </row>
    <row r="8692" spans="2:3" x14ac:dyDescent="0.25">
      <c r="B8692" s="168">
        <v>4924</v>
      </c>
      <c r="C8692" t="s">
        <v>13864</v>
      </c>
    </row>
    <row r="8693" spans="2:3" x14ac:dyDescent="0.25">
      <c r="B8693" s="168">
        <v>4924</v>
      </c>
      <c r="C8693" t="s">
        <v>13865</v>
      </c>
    </row>
    <row r="8694" spans="2:3" x14ac:dyDescent="0.25">
      <c r="B8694" s="168">
        <v>4925</v>
      </c>
      <c r="C8694" t="s">
        <v>13866</v>
      </c>
    </row>
    <row r="8695" spans="2:3" x14ac:dyDescent="0.25">
      <c r="B8695" s="168">
        <v>4925</v>
      </c>
      <c r="C8695" t="s">
        <v>13867</v>
      </c>
    </row>
    <row r="8696" spans="2:3" x14ac:dyDescent="0.25">
      <c r="B8696" s="168">
        <v>4926</v>
      </c>
      <c r="C8696" t="s">
        <v>13868</v>
      </c>
    </row>
    <row r="8697" spans="2:3" x14ac:dyDescent="0.25">
      <c r="B8697" s="168">
        <v>4927</v>
      </c>
      <c r="C8697" t="s">
        <v>13869</v>
      </c>
    </row>
    <row r="8698" spans="2:3" x14ac:dyDescent="0.25">
      <c r="B8698" s="168">
        <v>4928</v>
      </c>
      <c r="C8698" t="s">
        <v>13870</v>
      </c>
    </row>
    <row r="8699" spans="2:3" x14ac:dyDescent="0.25">
      <c r="B8699" s="168">
        <v>4929</v>
      </c>
      <c r="C8699" t="s">
        <v>13871</v>
      </c>
    </row>
    <row r="8700" spans="2:3" x14ac:dyDescent="0.25">
      <c r="B8700" s="168">
        <v>4930</v>
      </c>
      <c r="C8700" t="s">
        <v>13872</v>
      </c>
    </row>
    <row r="8701" spans="2:3" x14ac:dyDescent="0.25">
      <c r="B8701" s="168">
        <v>4931</v>
      </c>
      <c r="C8701" t="s">
        <v>13873</v>
      </c>
    </row>
    <row r="8702" spans="2:3" x14ac:dyDescent="0.25">
      <c r="B8702" s="168">
        <v>4932</v>
      </c>
      <c r="C8702" t="s">
        <v>13874</v>
      </c>
    </row>
    <row r="8703" spans="2:3" x14ac:dyDescent="0.25">
      <c r="B8703" s="168">
        <v>4933</v>
      </c>
      <c r="C8703" t="s">
        <v>13875</v>
      </c>
    </row>
    <row r="8704" spans="2:3" x14ac:dyDescent="0.25">
      <c r="B8704" s="168">
        <v>4934</v>
      </c>
      <c r="C8704" t="s">
        <v>13876</v>
      </c>
    </row>
    <row r="8705" spans="2:3" x14ac:dyDescent="0.25">
      <c r="B8705" s="168">
        <v>4934</v>
      </c>
      <c r="C8705" t="s">
        <v>13877</v>
      </c>
    </row>
    <row r="8706" spans="2:3" x14ac:dyDescent="0.25">
      <c r="B8706" s="168">
        <v>4935</v>
      </c>
      <c r="C8706" t="s">
        <v>13878</v>
      </c>
    </row>
    <row r="8707" spans="2:3" x14ac:dyDescent="0.25">
      <c r="B8707" s="168">
        <v>4936</v>
      </c>
      <c r="C8707" t="s">
        <v>13879</v>
      </c>
    </row>
    <row r="8708" spans="2:3" x14ac:dyDescent="0.25">
      <c r="B8708" s="168">
        <v>4937</v>
      </c>
      <c r="C8708" t="s">
        <v>13880</v>
      </c>
    </row>
    <row r="8709" spans="2:3" x14ac:dyDescent="0.25">
      <c r="B8709" s="168">
        <v>4938</v>
      </c>
      <c r="C8709" t="s">
        <v>13881</v>
      </c>
    </row>
    <row r="8710" spans="2:3" x14ac:dyDescent="0.25">
      <c r="B8710" s="168">
        <v>4939</v>
      </c>
      <c r="C8710" t="s">
        <v>13882</v>
      </c>
    </row>
    <row r="8711" spans="2:3" x14ac:dyDescent="0.25">
      <c r="B8711" s="168">
        <v>4940</v>
      </c>
      <c r="C8711" t="s">
        <v>13883</v>
      </c>
    </row>
    <row r="8712" spans="2:3" x14ac:dyDescent="0.25">
      <c r="B8712" s="168">
        <v>4941</v>
      </c>
      <c r="C8712" t="s">
        <v>13884</v>
      </c>
    </row>
    <row r="8713" spans="2:3" x14ac:dyDescent="0.25">
      <c r="B8713" s="168">
        <v>4942</v>
      </c>
      <c r="C8713" t="s">
        <v>13885</v>
      </c>
    </row>
    <row r="8714" spans="2:3" x14ac:dyDescent="0.25">
      <c r="B8714" s="168">
        <v>4942</v>
      </c>
      <c r="C8714" t="s">
        <v>13886</v>
      </c>
    </row>
    <row r="8715" spans="2:3" x14ac:dyDescent="0.25">
      <c r="B8715" s="168"/>
    </row>
    <row r="8716" spans="2:3" x14ac:dyDescent="0.25">
      <c r="B8716" s="168"/>
    </row>
    <row r="8717" spans="2:3" x14ac:dyDescent="0.25">
      <c r="B8717" s="168"/>
    </row>
    <row r="8718" spans="2:3" x14ac:dyDescent="0.25">
      <c r="B8718" s="168"/>
    </row>
    <row r="8719" spans="2:3" x14ac:dyDescent="0.25">
      <c r="B8719" s="168"/>
    </row>
    <row r="8720" spans="2:3" x14ac:dyDescent="0.25">
      <c r="B8720" s="168"/>
    </row>
    <row r="8721" spans="2:2" x14ac:dyDescent="0.25">
      <c r="B8721" s="168"/>
    </row>
    <row r="8722" spans="2:2" x14ac:dyDescent="0.25">
      <c r="B8722" s="168"/>
    </row>
    <row r="8723" spans="2:2" x14ac:dyDescent="0.25">
      <c r="B8723" s="168"/>
    </row>
    <row r="8724" spans="2:2" x14ac:dyDescent="0.25">
      <c r="B8724" s="168"/>
    </row>
    <row r="8725" spans="2:2" x14ac:dyDescent="0.25">
      <c r="B8725" s="168"/>
    </row>
    <row r="8726" spans="2:2" x14ac:dyDescent="0.25">
      <c r="B8726" s="168"/>
    </row>
    <row r="8727" spans="2:2" x14ac:dyDescent="0.25">
      <c r="B8727" s="168"/>
    </row>
    <row r="8728" spans="2:2" x14ac:dyDescent="0.25">
      <c r="B8728" s="168"/>
    </row>
    <row r="8729" spans="2:2" x14ac:dyDescent="0.25">
      <c r="B8729" s="168"/>
    </row>
    <row r="8730" spans="2:2" x14ac:dyDescent="0.25">
      <c r="B8730" s="168"/>
    </row>
    <row r="8731" spans="2:2" x14ac:dyDescent="0.25">
      <c r="B8731" s="168"/>
    </row>
    <row r="8732" spans="2:2" x14ac:dyDescent="0.25">
      <c r="B8732" s="168"/>
    </row>
    <row r="8733" spans="2:2" x14ac:dyDescent="0.25">
      <c r="B8733" s="168"/>
    </row>
    <row r="8734" spans="2:2" x14ac:dyDescent="0.25">
      <c r="B8734" s="168"/>
    </row>
  </sheetData>
  <sheetProtection algorithmName="SHA-512" hashValue="wdbD5ci1Vwt1+xmfY5VntquB7YfvmWdMi1DEDBpbfepqBwEtNOCPLJyUKzG5nrlCwgr9r3ggQihLXI8bnyzDJA==" saltValue="eVryPG+QRw1YMOxeE1VnDw==" spinCount="100000" sheet="1" objects="1" scenario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6"/>
  <sheetViews>
    <sheetView zoomScaleNormal="100" workbookViewId="0">
      <pane ySplit="6" topLeftCell="A7" activePane="bottomLeft" state="frozen"/>
      <selection pane="bottomLeft" activeCell="A7" sqref="A7"/>
    </sheetView>
  </sheetViews>
  <sheetFormatPr defaultRowHeight="15" x14ac:dyDescent="0.25"/>
  <cols>
    <col min="1" max="1" width="20.7109375" style="348" customWidth="1"/>
    <col min="2" max="2" width="25.85546875" style="340" customWidth="1"/>
    <col min="3" max="3" width="18.7109375" customWidth="1"/>
    <col min="4" max="4" width="25.85546875" style="171" customWidth="1"/>
    <col min="5" max="5" width="52.42578125" style="171" customWidth="1"/>
    <col min="6" max="6" width="13" customWidth="1"/>
  </cols>
  <sheetData>
    <row r="1" spans="1:6" ht="39.75" customHeight="1" x14ac:dyDescent="0.25">
      <c r="A1" s="395" t="s">
        <v>13580</v>
      </c>
      <c r="B1" s="395"/>
      <c r="C1" s="395"/>
      <c r="D1" s="395"/>
      <c r="E1" s="395"/>
      <c r="F1" s="350" t="str">
        <f>'Flavor Unfitness Worksheet'!J1</f>
        <v>Version 2021.1</v>
      </c>
    </row>
    <row r="2" spans="1:6" ht="58.5" hidden="1" customHeight="1" x14ac:dyDescent="0.25">
      <c r="A2" s="287"/>
      <c r="B2"/>
      <c r="D2"/>
      <c r="E2"/>
    </row>
    <row r="3" spans="1:6" ht="66.75" hidden="1" customHeight="1" x14ac:dyDescent="0.25">
      <c r="A3" s="287"/>
      <c r="B3"/>
      <c r="D3"/>
      <c r="E3"/>
    </row>
    <row r="4" spans="1:6" ht="58.5" hidden="1" customHeight="1" x14ac:dyDescent="0.25">
      <c r="A4" s="287"/>
      <c r="B4"/>
      <c r="D4"/>
      <c r="E4"/>
    </row>
    <row r="5" spans="1:6" ht="15" hidden="1" customHeight="1" x14ac:dyDescent="0.25"/>
    <row r="6" spans="1:6" x14ac:dyDescent="0.25">
      <c r="A6" s="286" t="s">
        <v>13521</v>
      </c>
      <c r="B6" s="65" t="s">
        <v>13522</v>
      </c>
      <c r="C6" s="65" t="s">
        <v>13581</v>
      </c>
      <c r="D6" s="171" t="s">
        <v>13582</v>
      </c>
      <c r="E6" s="171" t="s">
        <v>13583</v>
      </c>
    </row>
    <row r="7" spans="1:6" ht="30" x14ac:dyDescent="0.25">
      <c r="A7" s="290" t="s">
        <v>13523</v>
      </c>
      <c r="B7" s="291" t="s">
        <v>13779</v>
      </c>
      <c r="C7" s="292" t="s">
        <v>13584</v>
      </c>
      <c r="D7" s="293" t="s">
        <v>13585</v>
      </c>
      <c r="E7" s="294" t="s">
        <v>13586</v>
      </c>
    </row>
    <row r="8" spans="1:6" x14ac:dyDescent="0.25">
      <c r="A8" s="312" t="s">
        <v>13524</v>
      </c>
      <c r="B8" s="296">
        <v>2006</v>
      </c>
      <c r="C8" s="297" t="s">
        <v>13587</v>
      </c>
      <c r="D8" s="298" t="s">
        <v>13588</v>
      </c>
      <c r="E8" s="299" t="s">
        <v>13589</v>
      </c>
    </row>
    <row r="9" spans="1:6" x14ac:dyDescent="0.25">
      <c r="A9" s="312" t="s">
        <v>13525</v>
      </c>
      <c r="B9" s="296">
        <v>2010</v>
      </c>
      <c r="C9" s="297" t="s">
        <v>13590</v>
      </c>
      <c r="D9" s="300" t="s">
        <v>13591</v>
      </c>
      <c r="E9" s="301" t="s">
        <v>13592</v>
      </c>
    </row>
    <row r="10" spans="1:6" x14ac:dyDescent="0.25">
      <c r="A10" s="312" t="s">
        <v>13526</v>
      </c>
      <c r="B10" s="296">
        <v>2011</v>
      </c>
      <c r="C10" s="297" t="s">
        <v>13593</v>
      </c>
      <c r="D10" s="298" t="s">
        <v>13594</v>
      </c>
      <c r="E10" s="299" t="s">
        <v>13589</v>
      </c>
    </row>
    <row r="11" spans="1:6" x14ac:dyDescent="0.25">
      <c r="A11" s="312" t="s">
        <v>13527</v>
      </c>
      <c r="B11" s="302">
        <v>2012</v>
      </c>
      <c r="C11" s="292" t="s">
        <v>13595</v>
      </c>
      <c r="D11" s="293" t="s">
        <v>13596</v>
      </c>
      <c r="E11" s="293" t="s">
        <v>13589</v>
      </c>
    </row>
    <row r="12" spans="1:6" x14ac:dyDescent="0.25">
      <c r="A12" s="312" t="s">
        <v>13528</v>
      </c>
      <c r="B12" s="296">
        <v>2015</v>
      </c>
      <c r="C12" s="297" t="s">
        <v>13597</v>
      </c>
      <c r="D12" s="298" t="s">
        <v>13598</v>
      </c>
      <c r="E12" s="299" t="s">
        <v>13589</v>
      </c>
    </row>
    <row r="13" spans="1:6" ht="75" x14ac:dyDescent="0.25">
      <c r="A13" s="312" t="s">
        <v>13529</v>
      </c>
      <c r="B13" s="302" t="s">
        <v>13599</v>
      </c>
      <c r="C13" s="292" t="s">
        <v>13600</v>
      </c>
      <c r="D13" s="303" t="s">
        <v>13601</v>
      </c>
      <c r="E13" s="304" t="s">
        <v>13712</v>
      </c>
    </row>
    <row r="14" spans="1:6" ht="45" x14ac:dyDescent="0.25">
      <c r="A14" s="312" t="s">
        <v>13530</v>
      </c>
      <c r="B14" s="295"/>
      <c r="C14" s="297" t="s">
        <v>13602</v>
      </c>
      <c r="D14" s="305" t="s">
        <v>13603</v>
      </c>
      <c r="E14" s="306" t="s">
        <v>13604</v>
      </c>
    </row>
    <row r="15" spans="1:6" ht="30" x14ac:dyDescent="0.25">
      <c r="A15" s="312" t="s">
        <v>13531</v>
      </c>
      <c r="B15" s="296">
        <v>2126</v>
      </c>
      <c r="C15" s="297" t="s">
        <v>13605</v>
      </c>
      <c r="D15" s="300" t="s">
        <v>13591</v>
      </c>
      <c r="E15" s="301" t="s">
        <v>13589</v>
      </c>
    </row>
    <row r="16" spans="1:6" ht="90" x14ac:dyDescent="0.25">
      <c r="A16" s="312" t="s">
        <v>13532</v>
      </c>
      <c r="B16" s="296">
        <v>2131</v>
      </c>
      <c r="C16" s="297" t="s">
        <v>13606</v>
      </c>
      <c r="D16" s="298" t="s">
        <v>13598</v>
      </c>
      <c r="E16" s="306" t="s">
        <v>13713</v>
      </c>
    </row>
    <row r="17" spans="1:5" ht="75" x14ac:dyDescent="0.25">
      <c r="A17" s="396" t="s">
        <v>13714</v>
      </c>
      <c r="B17" s="398">
        <v>2183</v>
      </c>
      <c r="C17" s="307" t="s">
        <v>13607</v>
      </c>
      <c r="D17" s="308" t="s">
        <v>13608</v>
      </c>
      <c r="E17" s="309" t="s">
        <v>13609</v>
      </c>
    </row>
    <row r="18" spans="1:5" ht="60" x14ac:dyDescent="0.25">
      <c r="A18" s="397"/>
      <c r="B18" s="399"/>
      <c r="C18" s="292" t="s">
        <v>13610</v>
      </c>
      <c r="D18" s="310" t="s">
        <v>13611</v>
      </c>
      <c r="E18" s="311" t="s">
        <v>13612</v>
      </c>
    </row>
    <row r="19" spans="1:5" ht="75" x14ac:dyDescent="0.25">
      <c r="A19" s="312" t="s">
        <v>13715</v>
      </c>
      <c r="B19" s="302">
        <v>2184</v>
      </c>
      <c r="C19" s="292" t="s">
        <v>13613</v>
      </c>
      <c r="D19" s="310" t="s">
        <v>13614</v>
      </c>
      <c r="E19" s="311" t="s">
        <v>13609</v>
      </c>
    </row>
    <row r="20" spans="1:5" ht="45" x14ac:dyDescent="0.25">
      <c r="A20" s="312" t="s">
        <v>13716</v>
      </c>
      <c r="B20" s="302">
        <v>2046</v>
      </c>
      <c r="C20" s="292" t="s">
        <v>13615</v>
      </c>
      <c r="D20" s="303" t="s">
        <v>13616</v>
      </c>
      <c r="E20" s="304" t="s">
        <v>13617</v>
      </c>
    </row>
    <row r="21" spans="1:5" ht="150" x14ac:dyDescent="0.25">
      <c r="A21" s="312" t="s">
        <v>13717</v>
      </c>
      <c r="B21" s="312"/>
      <c r="C21" s="292" t="s">
        <v>13618</v>
      </c>
      <c r="D21" s="310" t="s">
        <v>13619</v>
      </c>
      <c r="E21" s="311" t="s">
        <v>13718</v>
      </c>
    </row>
    <row r="22" spans="1:5" x14ac:dyDescent="0.25">
      <c r="A22" s="312" t="s">
        <v>13533</v>
      </c>
      <c r="B22" s="302">
        <v>2228</v>
      </c>
      <c r="C22" s="292" t="s">
        <v>13620</v>
      </c>
      <c r="D22" s="293" t="s">
        <v>13621</v>
      </c>
      <c r="E22" s="293" t="s">
        <v>13589</v>
      </c>
    </row>
    <row r="23" spans="1:5" x14ac:dyDescent="0.25">
      <c r="A23" s="290" t="s">
        <v>13534</v>
      </c>
      <c r="B23" s="336">
        <v>2015</v>
      </c>
      <c r="C23" s="313" t="s">
        <v>13622</v>
      </c>
      <c r="D23" s="314" t="s">
        <v>13623</v>
      </c>
      <c r="E23" s="314" t="s">
        <v>13592</v>
      </c>
    </row>
    <row r="24" spans="1:5" x14ac:dyDescent="0.25">
      <c r="A24" s="312" t="s">
        <v>13535</v>
      </c>
      <c r="B24" s="295"/>
      <c r="C24" s="297" t="s">
        <v>13624</v>
      </c>
      <c r="D24" s="298" t="s">
        <v>13625</v>
      </c>
      <c r="E24" s="299" t="s">
        <v>13589</v>
      </c>
    </row>
    <row r="25" spans="1:5" x14ac:dyDescent="0.25">
      <c r="A25" s="312" t="s">
        <v>13536</v>
      </c>
      <c r="B25" s="295"/>
      <c r="C25" s="297" t="s">
        <v>13626</v>
      </c>
      <c r="D25" s="298" t="s">
        <v>13627</v>
      </c>
      <c r="E25" s="299" t="s">
        <v>13589</v>
      </c>
    </row>
    <row r="26" spans="1:5" ht="75" x14ac:dyDescent="0.25">
      <c r="A26" s="312" t="s">
        <v>13537</v>
      </c>
      <c r="B26" s="302">
        <v>2231</v>
      </c>
      <c r="C26" s="292" t="s">
        <v>13628</v>
      </c>
      <c r="D26" s="315" t="s">
        <v>13719</v>
      </c>
      <c r="E26" s="304" t="s">
        <v>13712</v>
      </c>
    </row>
    <row r="27" spans="1:5" ht="30" x14ac:dyDescent="0.25">
      <c r="A27" s="312" t="s">
        <v>13720</v>
      </c>
      <c r="B27" s="296">
        <v>2799</v>
      </c>
      <c r="C27" s="297" t="s">
        <v>13629</v>
      </c>
      <c r="D27" s="298" t="s">
        <v>13630</v>
      </c>
      <c r="E27" s="299" t="s">
        <v>13589</v>
      </c>
    </row>
    <row r="28" spans="1:5" ht="75" x14ac:dyDescent="0.25">
      <c r="A28" s="312" t="s">
        <v>13538</v>
      </c>
      <c r="B28" s="316">
        <v>2267</v>
      </c>
      <c r="C28" s="292" t="s">
        <v>13628</v>
      </c>
      <c r="D28" s="303" t="s">
        <v>13601</v>
      </c>
      <c r="E28" s="304" t="s">
        <v>13712</v>
      </c>
    </row>
    <row r="29" spans="1:5" ht="75" x14ac:dyDescent="0.25">
      <c r="A29" s="312" t="s">
        <v>13539</v>
      </c>
      <c r="B29" s="302">
        <v>2278</v>
      </c>
      <c r="C29" s="292" t="s">
        <v>13628</v>
      </c>
      <c r="D29" s="315" t="s">
        <v>13631</v>
      </c>
      <c r="E29" s="304" t="s">
        <v>13712</v>
      </c>
    </row>
    <row r="30" spans="1:5" ht="75" x14ac:dyDescent="0.25">
      <c r="A30" s="312" t="s">
        <v>13540</v>
      </c>
      <c r="B30" s="302">
        <v>2277</v>
      </c>
      <c r="C30" s="292" t="s">
        <v>13628</v>
      </c>
      <c r="D30" s="315" t="s">
        <v>13631</v>
      </c>
      <c r="E30" s="304" t="s">
        <v>13712</v>
      </c>
    </row>
    <row r="31" spans="1:5" ht="75" x14ac:dyDescent="0.25">
      <c r="A31" s="312" t="s">
        <v>13541</v>
      </c>
      <c r="B31" s="316" t="s">
        <v>13632</v>
      </c>
      <c r="C31" s="292" t="s">
        <v>13600</v>
      </c>
      <c r="D31" s="311" t="s">
        <v>13721</v>
      </c>
      <c r="E31" s="304" t="s">
        <v>13722</v>
      </c>
    </row>
    <row r="32" spans="1:5" ht="30" x14ac:dyDescent="0.25">
      <c r="A32" s="312" t="s">
        <v>13542</v>
      </c>
      <c r="B32" s="318">
        <v>2335</v>
      </c>
      <c r="C32" s="297" t="s">
        <v>13633</v>
      </c>
      <c r="D32" s="315" t="s">
        <v>13634</v>
      </c>
      <c r="E32" s="315" t="s">
        <v>13589</v>
      </c>
    </row>
    <row r="33" spans="1:5" ht="150" x14ac:dyDescent="0.25">
      <c r="A33" s="351" t="s">
        <v>13772</v>
      </c>
      <c r="B33" s="352"/>
      <c r="C33" s="353" t="s">
        <v>13773</v>
      </c>
      <c r="D33" s="327" t="s">
        <v>13775</v>
      </c>
      <c r="E33" s="354" t="s">
        <v>13774</v>
      </c>
    </row>
    <row r="34" spans="1:5" x14ac:dyDescent="0.25">
      <c r="A34" s="290" t="s">
        <v>13543</v>
      </c>
      <c r="B34" s="335"/>
      <c r="C34" s="400" t="s">
        <v>13635</v>
      </c>
      <c r="D34" s="403" t="s">
        <v>13636</v>
      </c>
      <c r="E34" s="406" t="s">
        <v>13637</v>
      </c>
    </row>
    <row r="35" spans="1:5" x14ac:dyDescent="0.25">
      <c r="A35" s="319" t="s">
        <v>13544</v>
      </c>
      <c r="B35" s="320">
        <v>3477</v>
      </c>
      <c r="C35" s="401"/>
      <c r="D35" s="404"/>
      <c r="E35" s="407"/>
    </row>
    <row r="36" spans="1:5" x14ac:dyDescent="0.25">
      <c r="A36" s="319" t="s">
        <v>13545</v>
      </c>
      <c r="B36" s="320">
        <v>3484</v>
      </c>
      <c r="C36" s="401"/>
      <c r="D36" s="404"/>
      <c r="E36" s="407"/>
    </row>
    <row r="37" spans="1:5" x14ac:dyDescent="0.25">
      <c r="A37" s="321" t="s">
        <v>13546</v>
      </c>
      <c r="B37" s="322">
        <v>3513</v>
      </c>
      <c r="C37" s="402"/>
      <c r="D37" s="405"/>
      <c r="E37" s="408"/>
    </row>
    <row r="38" spans="1:5" ht="45" x14ac:dyDescent="0.25">
      <c r="A38" s="312" t="s">
        <v>13547</v>
      </c>
      <c r="B38" s="312"/>
      <c r="C38" s="292" t="s">
        <v>13638</v>
      </c>
      <c r="D38" s="303" t="s">
        <v>13639</v>
      </c>
      <c r="E38" s="304" t="s">
        <v>13640</v>
      </c>
    </row>
    <row r="39" spans="1:5" ht="75" x14ac:dyDescent="0.25">
      <c r="A39" s="312" t="s">
        <v>13548</v>
      </c>
      <c r="B39" s="339"/>
      <c r="C39" s="292" t="s">
        <v>13628</v>
      </c>
      <c r="D39" s="304" t="s">
        <v>13641</v>
      </c>
      <c r="E39" s="304" t="s">
        <v>13723</v>
      </c>
    </row>
    <row r="40" spans="1:5" ht="60" x14ac:dyDescent="0.25">
      <c r="A40" s="312" t="s">
        <v>13549</v>
      </c>
      <c r="B40" s="312"/>
      <c r="C40" s="292" t="s">
        <v>13642</v>
      </c>
      <c r="D40" s="304" t="s">
        <v>13643</v>
      </c>
      <c r="E40" s="311" t="s">
        <v>13644</v>
      </c>
    </row>
    <row r="41" spans="1:5" x14ac:dyDescent="0.25">
      <c r="A41" s="312" t="s">
        <v>13550</v>
      </c>
      <c r="B41" s="296">
        <v>2434</v>
      </c>
      <c r="C41" s="297" t="s">
        <v>13645</v>
      </c>
      <c r="D41" s="298" t="s">
        <v>13646</v>
      </c>
      <c r="E41" s="299" t="s">
        <v>13589</v>
      </c>
    </row>
    <row r="42" spans="1:5" x14ac:dyDescent="0.25">
      <c r="A42" s="312" t="s">
        <v>13551</v>
      </c>
      <c r="B42" s="296">
        <v>2537</v>
      </c>
      <c r="C42" s="297" t="s">
        <v>13647</v>
      </c>
      <c r="D42" s="298" t="s">
        <v>13648</v>
      </c>
      <c r="E42" s="298" t="s">
        <v>13589</v>
      </c>
    </row>
    <row r="43" spans="1:5" x14ac:dyDescent="0.25">
      <c r="A43" s="312" t="s">
        <v>13552</v>
      </c>
      <c r="B43" s="296">
        <v>2519</v>
      </c>
      <c r="C43" s="297" t="s">
        <v>13649</v>
      </c>
      <c r="D43" s="298" t="s">
        <v>13650</v>
      </c>
      <c r="E43" s="298" t="s">
        <v>13589</v>
      </c>
    </row>
    <row r="44" spans="1:5" x14ac:dyDescent="0.25">
      <c r="A44" s="312" t="s">
        <v>13553</v>
      </c>
      <c r="B44" s="296">
        <v>3079</v>
      </c>
      <c r="C44" s="297" t="s">
        <v>13651</v>
      </c>
      <c r="D44" s="298" t="s">
        <v>13650</v>
      </c>
      <c r="E44" s="298" t="s">
        <v>13589</v>
      </c>
    </row>
    <row r="45" spans="1:5" ht="60" x14ac:dyDescent="0.25">
      <c r="A45" s="312" t="s">
        <v>8564</v>
      </c>
      <c r="B45" s="296">
        <v>3287</v>
      </c>
      <c r="C45" s="297" t="s">
        <v>13724</v>
      </c>
      <c r="D45" s="341" t="s">
        <v>13725</v>
      </c>
      <c r="E45" s="342" t="s">
        <v>13726</v>
      </c>
    </row>
    <row r="46" spans="1:5" x14ac:dyDescent="0.25">
      <c r="A46" s="312" t="s">
        <v>13554</v>
      </c>
      <c r="B46" s="296">
        <v>2605</v>
      </c>
      <c r="C46" s="297" t="s">
        <v>13652</v>
      </c>
      <c r="D46" s="300" t="s">
        <v>13591</v>
      </c>
      <c r="E46" s="301" t="s">
        <v>13589</v>
      </c>
    </row>
    <row r="47" spans="1:5" ht="45" x14ac:dyDescent="0.25">
      <c r="A47" s="312" t="s">
        <v>13727</v>
      </c>
      <c r="B47" s="316" t="s">
        <v>13767</v>
      </c>
      <c r="C47" s="297" t="s">
        <v>13653</v>
      </c>
      <c r="D47" s="298" t="s">
        <v>13598</v>
      </c>
      <c r="E47" s="323" t="s">
        <v>13654</v>
      </c>
    </row>
    <row r="48" spans="1:5" ht="30" x14ac:dyDescent="0.25">
      <c r="A48" s="312" t="s">
        <v>13555</v>
      </c>
      <c r="B48" s="316">
        <v>2648</v>
      </c>
      <c r="C48" s="297" t="s">
        <v>13655</v>
      </c>
      <c r="D48" s="324" t="s">
        <v>13648</v>
      </c>
      <c r="E48" s="324" t="s">
        <v>13589</v>
      </c>
    </row>
    <row r="49" spans="1:5" x14ac:dyDescent="0.25">
      <c r="A49" s="312" t="s">
        <v>13556</v>
      </c>
      <c r="B49" s="296">
        <v>2655</v>
      </c>
      <c r="C49" s="297" t="s">
        <v>13656</v>
      </c>
      <c r="D49" s="325" t="s">
        <v>13657</v>
      </c>
      <c r="E49" s="326" t="s">
        <v>13589</v>
      </c>
    </row>
    <row r="50" spans="1:5" x14ac:dyDescent="0.25">
      <c r="A50" s="312" t="s">
        <v>13557</v>
      </c>
      <c r="B50" s="339"/>
      <c r="C50" s="292" t="s">
        <v>13658</v>
      </c>
      <c r="D50" s="325" t="s">
        <v>13659</v>
      </c>
      <c r="E50" s="326" t="s">
        <v>13589</v>
      </c>
    </row>
    <row r="51" spans="1:5" ht="45" x14ac:dyDescent="0.25">
      <c r="A51" s="312" t="s">
        <v>5724</v>
      </c>
      <c r="B51" s="296">
        <v>2710</v>
      </c>
      <c r="C51" s="297" t="s">
        <v>13660</v>
      </c>
      <c r="D51" s="298" t="s">
        <v>13598</v>
      </c>
      <c r="E51" s="306" t="s">
        <v>13661</v>
      </c>
    </row>
    <row r="52" spans="1:5" ht="75" x14ac:dyDescent="0.25">
      <c r="A52" s="312" t="s">
        <v>13558</v>
      </c>
      <c r="B52" s="302">
        <v>2795</v>
      </c>
      <c r="C52" s="292" t="s">
        <v>13628</v>
      </c>
      <c r="D52" s="303" t="s">
        <v>13601</v>
      </c>
      <c r="E52" s="304" t="s">
        <v>13712</v>
      </c>
    </row>
    <row r="53" spans="1:5" x14ac:dyDescent="0.25">
      <c r="A53" s="312" t="s">
        <v>13559</v>
      </c>
      <c r="B53" s="296">
        <v>2995</v>
      </c>
      <c r="C53" s="297" t="s">
        <v>13662</v>
      </c>
      <c r="D53" s="315" t="s">
        <v>13634</v>
      </c>
      <c r="E53" s="315" t="s">
        <v>13589</v>
      </c>
    </row>
    <row r="54" spans="1:5" ht="75" x14ac:dyDescent="0.25">
      <c r="A54" s="312" t="s">
        <v>13560</v>
      </c>
      <c r="B54" s="339"/>
      <c r="C54" s="292" t="s">
        <v>13628</v>
      </c>
      <c r="D54" s="304" t="s">
        <v>13641</v>
      </c>
      <c r="E54" s="304" t="s">
        <v>13728</v>
      </c>
    </row>
    <row r="55" spans="1:5" x14ac:dyDescent="0.25">
      <c r="A55" s="312" t="s">
        <v>13561</v>
      </c>
      <c r="B55" s="295"/>
      <c r="C55" s="297" t="s">
        <v>13663</v>
      </c>
      <c r="D55" s="298" t="s">
        <v>13646</v>
      </c>
      <c r="E55" s="299" t="s">
        <v>13589</v>
      </c>
    </row>
    <row r="56" spans="1:5" ht="45" x14ac:dyDescent="0.25">
      <c r="A56" s="290" t="s">
        <v>13729</v>
      </c>
      <c r="B56" s="343">
        <v>4753</v>
      </c>
      <c r="C56" s="344" t="s">
        <v>13730</v>
      </c>
      <c r="D56" s="345">
        <v>0.05</v>
      </c>
      <c r="E56" s="308" t="s">
        <v>13731</v>
      </c>
    </row>
    <row r="57" spans="1:5" ht="30" x14ac:dyDescent="0.25">
      <c r="A57" s="290" t="s">
        <v>13732</v>
      </c>
      <c r="B57" s="336">
        <v>2940</v>
      </c>
      <c r="C57" s="335" t="s">
        <v>13664</v>
      </c>
      <c r="D57" s="314" t="s">
        <v>13665</v>
      </c>
      <c r="E57" s="314" t="s">
        <v>13592</v>
      </c>
    </row>
    <row r="58" spans="1:5" ht="30" x14ac:dyDescent="0.25">
      <c r="A58" s="290" t="s">
        <v>13733</v>
      </c>
      <c r="B58" s="336"/>
      <c r="C58" s="335" t="s">
        <v>13734</v>
      </c>
      <c r="D58" s="346">
        <v>0.05</v>
      </c>
      <c r="E58" s="314" t="s">
        <v>13735</v>
      </c>
    </row>
    <row r="59" spans="1:5" ht="45" x14ac:dyDescent="0.25">
      <c r="A59" s="396" t="s">
        <v>13736</v>
      </c>
      <c r="B59" s="398">
        <v>2941</v>
      </c>
      <c r="C59" s="400" t="s">
        <v>13737</v>
      </c>
      <c r="D59" s="314" t="s">
        <v>13738</v>
      </c>
      <c r="E59" s="314" t="s">
        <v>13739</v>
      </c>
    </row>
    <row r="60" spans="1:5" ht="60" x14ac:dyDescent="0.25">
      <c r="A60" s="409"/>
      <c r="B60" s="399"/>
      <c r="C60" s="402"/>
      <c r="D60" s="314" t="s">
        <v>13740</v>
      </c>
      <c r="E60" s="314" t="s">
        <v>13741</v>
      </c>
    </row>
    <row r="61" spans="1:5" ht="90" x14ac:dyDescent="0.25">
      <c r="A61" s="349" t="s">
        <v>13742</v>
      </c>
      <c r="B61" s="337"/>
      <c r="C61" s="338" t="s">
        <v>13743</v>
      </c>
      <c r="D61" s="314" t="s">
        <v>13744</v>
      </c>
      <c r="E61" s="314" t="s">
        <v>13745</v>
      </c>
    </row>
    <row r="62" spans="1:5" ht="45" x14ac:dyDescent="0.25">
      <c r="A62" s="312" t="s">
        <v>7033</v>
      </c>
      <c r="B62" s="296">
        <v>2951</v>
      </c>
      <c r="C62" s="297" t="s">
        <v>13666</v>
      </c>
      <c r="D62" s="298" t="s">
        <v>13598</v>
      </c>
      <c r="E62" s="306" t="s">
        <v>13661</v>
      </c>
    </row>
    <row r="63" spans="1:5" ht="45" x14ac:dyDescent="0.25">
      <c r="A63" s="312" t="s">
        <v>13562</v>
      </c>
      <c r="B63" s="316" t="s">
        <v>13667</v>
      </c>
      <c r="C63" s="292" t="s">
        <v>13668</v>
      </c>
      <c r="D63" s="303" t="s">
        <v>13669</v>
      </c>
      <c r="E63" s="304" t="s">
        <v>13670</v>
      </c>
    </row>
    <row r="64" spans="1:5" x14ac:dyDescent="0.25">
      <c r="A64" s="312" t="s">
        <v>13563</v>
      </c>
      <c r="B64" s="296">
        <v>2994</v>
      </c>
      <c r="C64" s="297" t="s">
        <v>13671</v>
      </c>
      <c r="D64" s="315" t="s">
        <v>13672</v>
      </c>
      <c r="E64" s="315" t="s">
        <v>13673</v>
      </c>
    </row>
    <row r="65" spans="1:5" ht="75" x14ac:dyDescent="0.25">
      <c r="A65" s="312" t="s">
        <v>13564</v>
      </c>
      <c r="B65" s="336" t="s">
        <v>13674</v>
      </c>
      <c r="C65" s="307" t="s">
        <v>13628</v>
      </c>
      <c r="D65" s="327" t="s">
        <v>13719</v>
      </c>
      <c r="E65" s="304" t="s">
        <v>13712</v>
      </c>
    </row>
    <row r="66" spans="1:5" x14ac:dyDescent="0.25">
      <c r="A66" s="312" t="s">
        <v>13746</v>
      </c>
      <c r="B66" s="336"/>
      <c r="C66" s="307" t="s">
        <v>13747</v>
      </c>
      <c r="D66" s="347" t="s">
        <v>13748</v>
      </c>
      <c r="E66" s="304" t="s">
        <v>13679</v>
      </c>
    </row>
    <row r="67" spans="1:5" x14ac:dyDescent="0.25">
      <c r="A67" s="312" t="s">
        <v>13565</v>
      </c>
      <c r="B67" s="296">
        <v>2015</v>
      </c>
      <c r="C67" s="297" t="s">
        <v>13675</v>
      </c>
      <c r="D67" s="325" t="s">
        <v>13676</v>
      </c>
      <c r="E67" s="326" t="s">
        <v>13589</v>
      </c>
    </row>
    <row r="68" spans="1:5" ht="30" x14ac:dyDescent="0.25">
      <c r="A68" s="312" t="s">
        <v>13566</v>
      </c>
      <c r="B68" s="339"/>
      <c r="C68" s="292" t="s">
        <v>13677</v>
      </c>
      <c r="D68" s="305" t="s">
        <v>13678</v>
      </c>
      <c r="E68" s="328" t="s">
        <v>13679</v>
      </c>
    </row>
    <row r="69" spans="1:5" ht="60" x14ac:dyDescent="0.25">
      <c r="A69" s="312" t="s">
        <v>13567</v>
      </c>
      <c r="B69" s="296">
        <v>3025</v>
      </c>
      <c r="C69" s="297" t="s">
        <v>13680</v>
      </c>
      <c r="D69" s="298" t="s">
        <v>13598</v>
      </c>
      <c r="E69" s="306" t="s">
        <v>13681</v>
      </c>
    </row>
    <row r="70" spans="1:5" ht="45" x14ac:dyDescent="0.25">
      <c r="A70" s="312" t="s">
        <v>13568</v>
      </c>
      <c r="B70" s="312"/>
      <c r="C70" s="292" t="s">
        <v>13682</v>
      </c>
      <c r="D70" s="305" t="s">
        <v>13678</v>
      </c>
      <c r="E70" s="328" t="s">
        <v>13679</v>
      </c>
    </row>
    <row r="71" spans="1:5" x14ac:dyDescent="0.25">
      <c r="A71" s="312" t="s">
        <v>13569</v>
      </c>
      <c r="B71" s="317"/>
      <c r="C71" s="297" t="s">
        <v>13683</v>
      </c>
      <c r="D71" s="329" t="s">
        <v>13684</v>
      </c>
      <c r="E71" s="330" t="s">
        <v>13654</v>
      </c>
    </row>
    <row r="72" spans="1:5" x14ac:dyDescent="0.25">
      <c r="A72" s="312" t="s">
        <v>13570</v>
      </c>
      <c r="B72" s="296">
        <v>3029</v>
      </c>
      <c r="C72" s="297" t="s">
        <v>13685</v>
      </c>
      <c r="D72" s="305" t="s">
        <v>13686</v>
      </c>
      <c r="E72" s="328" t="s">
        <v>13687</v>
      </c>
    </row>
    <row r="73" spans="1:5" ht="45" x14ac:dyDescent="0.25">
      <c r="A73" s="312" t="s">
        <v>13571</v>
      </c>
      <c r="B73" s="312"/>
      <c r="C73" s="292" t="s">
        <v>13628</v>
      </c>
      <c r="D73" s="303" t="s">
        <v>13688</v>
      </c>
      <c r="E73" s="304" t="s">
        <v>13749</v>
      </c>
    </row>
    <row r="74" spans="1:5" ht="45" x14ac:dyDescent="0.25">
      <c r="A74" s="311" t="s">
        <v>13572</v>
      </c>
      <c r="B74" s="311"/>
      <c r="C74" s="292" t="s">
        <v>13689</v>
      </c>
      <c r="D74" s="331" t="s">
        <v>13690</v>
      </c>
      <c r="E74" s="304" t="s">
        <v>13691</v>
      </c>
    </row>
    <row r="75" spans="1:5" ht="45" x14ac:dyDescent="0.25">
      <c r="A75" s="312" t="s">
        <v>13573</v>
      </c>
      <c r="B75" s="312"/>
      <c r="C75" s="292" t="s">
        <v>13692</v>
      </c>
      <c r="D75" s="304" t="s">
        <v>13693</v>
      </c>
      <c r="E75" s="311" t="s">
        <v>13694</v>
      </c>
    </row>
    <row r="76" spans="1:5" x14ac:dyDescent="0.25">
      <c r="A76" s="312" t="s">
        <v>13574</v>
      </c>
      <c r="B76" s="295"/>
      <c r="C76" s="297" t="s">
        <v>13695</v>
      </c>
      <c r="D76" s="300" t="s">
        <v>13696</v>
      </c>
      <c r="E76" s="301" t="s">
        <v>13654</v>
      </c>
    </row>
    <row r="77" spans="1:5" ht="30" x14ac:dyDescent="0.25">
      <c r="A77" s="311" t="s">
        <v>13575</v>
      </c>
      <c r="B77" s="332">
        <v>3040</v>
      </c>
      <c r="C77" s="292" t="s">
        <v>13628</v>
      </c>
      <c r="D77" s="303" t="s">
        <v>13697</v>
      </c>
      <c r="E77" s="304" t="s">
        <v>13763</v>
      </c>
    </row>
    <row r="78" spans="1:5" x14ac:dyDescent="0.25">
      <c r="A78" s="312" t="s">
        <v>13576</v>
      </c>
      <c r="B78" s="296">
        <v>3042</v>
      </c>
      <c r="C78" s="297" t="s">
        <v>13698</v>
      </c>
      <c r="D78" s="300" t="s">
        <v>13699</v>
      </c>
      <c r="E78" s="301" t="s">
        <v>13654</v>
      </c>
    </row>
    <row r="79" spans="1:5" ht="75" x14ac:dyDescent="0.25">
      <c r="A79" s="312" t="s">
        <v>13577</v>
      </c>
      <c r="B79" s="339"/>
      <c r="C79" s="292" t="s">
        <v>13628</v>
      </c>
      <c r="D79" s="304" t="s">
        <v>13750</v>
      </c>
      <c r="E79" s="304" t="s">
        <v>13723</v>
      </c>
    </row>
    <row r="80" spans="1:5" ht="60" x14ac:dyDescent="0.25">
      <c r="A80" s="312" t="s">
        <v>13751</v>
      </c>
      <c r="B80" s="335"/>
      <c r="C80" s="307" t="s">
        <v>13752</v>
      </c>
      <c r="D80" s="334" t="s">
        <v>13753</v>
      </c>
      <c r="E80" s="334" t="s">
        <v>13754</v>
      </c>
    </row>
    <row r="81" spans="1:8" ht="75" x14ac:dyDescent="0.25">
      <c r="A81" s="393" t="s">
        <v>13578</v>
      </c>
      <c r="B81" s="335"/>
      <c r="C81" s="307" t="s">
        <v>13628</v>
      </c>
      <c r="D81" s="333"/>
      <c r="E81" s="304" t="s">
        <v>13723</v>
      </c>
    </row>
    <row r="82" spans="1:8" x14ac:dyDescent="0.25">
      <c r="A82" s="393"/>
      <c r="B82" s="339"/>
      <c r="C82" s="292" t="s">
        <v>13700</v>
      </c>
      <c r="D82" s="303" t="s">
        <v>13755</v>
      </c>
      <c r="E82" s="303" t="s">
        <v>13756</v>
      </c>
    </row>
    <row r="83" spans="1:8" ht="75" x14ac:dyDescent="0.25">
      <c r="A83" s="312" t="s">
        <v>13579</v>
      </c>
      <c r="B83" s="302">
        <v>3117</v>
      </c>
      <c r="C83" s="292" t="s">
        <v>13628</v>
      </c>
      <c r="D83" s="304" t="s">
        <v>13757</v>
      </c>
      <c r="E83" s="304" t="s">
        <v>13758</v>
      </c>
    </row>
    <row r="84" spans="1:8" ht="75" x14ac:dyDescent="0.25">
      <c r="A84" s="317" t="s">
        <v>13759</v>
      </c>
      <c r="B84" s="295"/>
      <c r="C84" s="292" t="s">
        <v>13760</v>
      </c>
      <c r="D84" s="315" t="s">
        <v>13761</v>
      </c>
      <c r="E84" s="310" t="s">
        <v>13762</v>
      </c>
    </row>
    <row r="85" spans="1:8" x14ac:dyDescent="0.25">
      <c r="F85" s="340"/>
      <c r="G85" s="340"/>
      <c r="H85" s="340"/>
    </row>
    <row r="86" spans="1:8" x14ac:dyDescent="0.25">
      <c r="A86" s="394" t="s">
        <v>13701</v>
      </c>
      <c r="B86" s="394"/>
      <c r="C86" s="394"/>
      <c r="D86" s="394"/>
      <c r="E86" s="394"/>
    </row>
  </sheetData>
  <sheetProtection algorithmName="SHA-512" hashValue="0nlwodxluygnVJW9CLVN/yb+22xQyrujnR2q/8BlNxLBCD47Nj9KU8twxwAtjC27fNzdj061jPmKoWAfjXSYkQ==" saltValue="3gvkTBgf08ORZeRAPJRbpw==" spinCount="100000" sheet="1" objects="1" scenarios="1"/>
  <mergeCells count="11">
    <mergeCell ref="A81:A82"/>
    <mergeCell ref="A86:E86"/>
    <mergeCell ref="A1:E1"/>
    <mergeCell ref="A17:A18"/>
    <mergeCell ref="B17:B18"/>
    <mergeCell ref="C34:C37"/>
    <mergeCell ref="D34:D37"/>
    <mergeCell ref="E34:E37"/>
    <mergeCell ref="A59:A60"/>
    <mergeCell ref="B59:B60"/>
    <mergeCell ref="C59:C60"/>
  </mergeCells>
  <pageMargins left="0.7" right="0.7" top="0.75" bottom="0.75" header="0.3" footer="0.3"/>
  <pageSetup scale="6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262"/>
  <sheetViews>
    <sheetView zoomScale="85" zoomScaleNormal="85" workbookViewId="0">
      <pane ySplit="1" topLeftCell="A2" activePane="bottomLeft" state="frozen"/>
      <selection pane="bottomLeft"/>
    </sheetView>
  </sheetViews>
  <sheetFormatPr defaultRowHeight="15" x14ac:dyDescent="0.25"/>
  <cols>
    <col min="1" max="1" width="14.7109375" style="1" customWidth="1"/>
    <col min="2" max="2" width="68.28515625" style="171" customWidth="1"/>
    <col min="3" max="4" width="11" style="2" customWidth="1"/>
    <col min="5" max="5" width="11" style="1" customWidth="1"/>
  </cols>
  <sheetData>
    <row r="1" spans="1:5" x14ac:dyDescent="0.25">
      <c r="A1" s="197" t="s">
        <v>5</v>
      </c>
      <c r="B1" s="166" t="s">
        <v>6</v>
      </c>
      <c r="C1" s="198" t="s">
        <v>7</v>
      </c>
      <c r="D1" s="198" t="s">
        <v>8</v>
      </c>
      <c r="E1" s="189" t="s">
        <v>9</v>
      </c>
    </row>
    <row r="2" spans="1:5" x14ac:dyDescent="0.25">
      <c r="A2" s="189">
        <v>2001</v>
      </c>
      <c r="B2" s="182" t="s">
        <v>10</v>
      </c>
      <c r="C2" s="190">
        <v>1.53</v>
      </c>
      <c r="D2" s="190">
        <v>0.66</v>
      </c>
      <c r="E2" s="189" t="s">
        <v>13252</v>
      </c>
    </row>
    <row r="3" spans="1:5" x14ac:dyDescent="0.25">
      <c r="A3" s="189">
        <v>2002</v>
      </c>
      <c r="B3" s="182" t="s">
        <v>11</v>
      </c>
      <c r="C3" s="190">
        <v>13.33</v>
      </c>
      <c r="D3" s="190">
        <v>10.55</v>
      </c>
      <c r="E3" s="189">
        <f>IF(C3&gt;D3,C3,D3)</f>
        <v>13.33</v>
      </c>
    </row>
    <row r="4" spans="1:5" x14ac:dyDescent="0.25">
      <c r="A4" s="189">
        <v>2003</v>
      </c>
      <c r="B4" s="182" t="s">
        <v>12</v>
      </c>
      <c r="C4" s="190">
        <v>470</v>
      </c>
      <c r="D4" s="190">
        <v>190</v>
      </c>
      <c r="E4" s="189" t="s">
        <v>11533</v>
      </c>
    </row>
    <row r="5" spans="1:5" x14ac:dyDescent="0.25">
      <c r="A5" s="189">
        <v>2004</v>
      </c>
      <c r="B5" s="182" t="s">
        <v>13</v>
      </c>
      <c r="C5" s="190">
        <v>7</v>
      </c>
      <c r="D5" s="190">
        <v>6.33</v>
      </c>
      <c r="E5" s="189">
        <f>IF(C5&gt;D5,C5,D5)</f>
        <v>7</v>
      </c>
    </row>
    <row r="6" spans="1:5" x14ac:dyDescent="0.25">
      <c r="A6" s="189">
        <v>2005</v>
      </c>
      <c r="B6" s="191" t="s">
        <v>14</v>
      </c>
      <c r="C6" s="199">
        <v>1E-4</v>
      </c>
      <c r="D6" s="190">
        <v>150</v>
      </c>
      <c r="E6" s="189">
        <f>IF(C6&gt;D6,C6,D6)</f>
        <v>150</v>
      </c>
    </row>
    <row r="7" spans="1:5" x14ac:dyDescent="0.25">
      <c r="A7" s="189">
        <v>2006</v>
      </c>
      <c r="B7" s="182" t="s">
        <v>15</v>
      </c>
      <c r="C7" s="190">
        <v>0.18</v>
      </c>
      <c r="D7" s="190">
        <v>0.23</v>
      </c>
      <c r="E7" s="189" t="s">
        <v>13252</v>
      </c>
    </row>
    <row r="8" spans="1:5" x14ac:dyDescent="0.25">
      <c r="A8" s="189">
        <v>2007</v>
      </c>
      <c r="B8" s="173" t="s">
        <v>16</v>
      </c>
      <c r="C8" s="190">
        <v>0.72</v>
      </c>
      <c r="D8" s="190">
        <v>0.28000000000000003</v>
      </c>
      <c r="E8" s="189" t="s">
        <v>13255</v>
      </c>
    </row>
    <row r="9" spans="1:5" x14ac:dyDescent="0.25">
      <c r="A9" s="189">
        <v>2008</v>
      </c>
      <c r="B9" s="182" t="s">
        <v>17</v>
      </c>
      <c r="C9" s="190">
        <v>3.1</v>
      </c>
      <c r="D9" s="190">
        <v>17</v>
      </c>
      <c r="E9" s="189">
        <f>IF(C9&gt;D9,C9,D9)</f>
        <v>17</v>
      </c>
    </row>
    <row r="10" spans="1:5" x14ac:dyDescent="0.25">
      <c r="A10" s="189">
        <v>2009</v>
      </c>
      <c r="B10" s="182" t="s">
        <v>18</v>
      </c>
      <c r="C10" s="190">
        <v>1</v>
      </c>
      <c r="D10" s="190">
        <v>5.93</v>
      </c>
      <c r="E10" s="189">
        <f>IF(C10&gt;D10,C10,D10)</f>
        <v>5.93</v>
      </c>
    </row>
    <row r="11" spans="1:5" x14ac:dyDescent="0.25">
      <c r="A11" s="189">
        <v>2010</v>
      </c>
      <c r="B11" s="182" t="s">
        <v>19</v>
      </c>
      <c r="C11" s="190">
        <v>20</v>
      </c>
      <c r="D11" s="190">
        <v>3.36</v>
      </c>
      <c r="E11" s="189" t="s">
        <v>13252</v>
      </c>
    </row>
    <row r="12" spans="1:5" x14ac:dyDescent="0.25">
      <c r="A12" s="189">
        <v>2011</v>
      </c>
      <c r="B12" s="182" t="s">
        <v>20</v>
      </c>
      <c r="C12" s="190">
        <v>40</v>
      </c>
      <c r="D12" s="190">
        <v>0.05</v>
      </c>
      <c r="E12" s="189" t="s">
        <v>13252</v>
      </c>
    </row>
    <row r="13" spans="1:5" x14ac:dyDescent="0.25">
      <c r="A13" s="189">
        <v>2012</v>
      </c>
      <c r="B13" s="182" t="s">
        <v>21</v>
      </c>
      <c r="C13" s="190"/>
      <c r="D13" s="190" t="s">
        <v>22</v>
      </c>
      <c r="E13" s="189" t="s">
        <v>13252</v>
      </c>
    </row>
    <row r="14" spans="1:5" x14ac:dyDescent="0.25">
      <c r="A14" s="189">
        <v>2013</v>
      </c>
      <c r="B14" s="182" t="s">
        <v>23</v>
      </c>
      <c r="C14" s="190">
        <v>730.5</v>
      </c>
      <c r="D14" s="190">
        <v>36.159999999999997</v>
      </c>
      <c r="E14" s="189" t="s">
        <v>13252</v>
      </c>
    </row>
    <row r="15" spans="1:5" x14ac:dyDescent="0.25">
      <c r="A15" s="189">
        <v>2014</v>
      </c>
      <c r="B15" s="182" t="s">
        <v>12939</v>
      </c>
      <c r="C15" s="190"/>
      <c r="D15" s="200">
        <v>240</v>
      </c>
      <c r="E15" s="189" t="s">
        <v>13252</v>
      </c>
    </row>
    <row r="16" spans="1:5" x14ac:dyDescent="0.25">
      <c r="A16" s="189">
        <v>2015</v>
      </c>
      <c r="B16" s="182" t="s">
        <v>24</v>
      </c>
      <c r="C16" s="190"/>
      <c r="D16" s="190">
        <v>340</v>
      </c>
      <c r="E16" s="189" t="s">
        <v>13252</v>
      </c>
    </row>
    <row r="17" spans="1:5" x14ac:dyDescent="0.25">
      <c r="A17" s="189">
        <v>2016</v>
      </c>
      <c r="B17" s="182" t="s">
        <v>25</v>
      </c>
      <c r="C17" s="190"/>
      <c r="D17" s="190" t="s">
        <v>22</v>
      </c>
      <c r="E17" s="189" t="s">
        <v>13252</v>
      </c>
    </row>
    <row r="18" spans="1:5" x14ac:dyDescent="0.25">
      <c r="A18" s="189">
        <v>2017</v>
      </c>
      <c r="B18" s="182" t="s">
        <v>26</v>
      </c>
      <c r="C18" s="190">
        <v>150</v>
      </c>
      <c r="D18" s="190">
        <v>73.099999999999994</v>
      </c>
      <c r="E18" s="189" t="s">
        <v>13309</v>
      </c>
    </row>
    <row r="19" spans="1:5" x14ac:dyDescent="0.25">
      <c r="A19" s="189">
        <v>2018</v>
      </c>
      <c r="B19" s="182" t="s">
        <v>27</v>
      </c>
      <c r="C19" s="190">
        <v>152.69999999999999</v>
      </c>
      <c r="D19" s="190">
        <v>30.2</v>
      </c>
      <c r="E19" s="189" t="s">
        <v>11533</v>
      </c>
    </row>
    <row r="20" spans="1:5" x14ac:dyDescent="0.25">
      <c r="A20" s="189">
        <v>2019</v>
      </c>
      <c r="B20" s="182" t="s">
        <v>28</v>
      </c>
      <c r="C20" s="190"/>
      <c r="D20" s="190" t="s">
        <v>22</v>
      </c>
      <c r="E20" s="189" t="str">
        <f t="shared" ref="E20:E46" si="0">IF(C20&gt;D20,C20,D20)</f>
        <v>N/A</v>
      </c>
    </row>
    <row r="21" spans="1:5" x14ac:dyDescent="0.25">
      <c r="A21" s="189">
        <v>2020</v>
      </c>
      <c r="B21" s="182" t="s">
        <v>29</v>
      </c>
      <c r="C21" s="190">
        <v>2.5</v>
      </c>
      <c r="D21" s="190">
        <v>1.64</v>
      </c>
      <c r="E21" s="189">
        <f t="shared" si="0"/>
        <v>2.5</v>
      </c>
    </row>
    <row r="22" spans="1:5" x14ac:dyDescent="0.25">
      <c r="A22" s="189">
        <v>2021</v>
      </c>
      <c r="B22" s="182" t="s">
        <v>30</v>
      </c>
      <c r="C22" s="190">
        <v>1.33</v>
      </c>
      <c r="D22" s="190">
        <v>1.47</v>
      </c>
      <c r="E22" s="189">
        <f t="shared" si="0"/>
        <v>1.47</v>
      </c>
    </row>
    <row r="23" spans="1:5" x14ac:dyDescent="0.25">
      <c r="A23" s="189">
        <v>2022</v>
      </c>
      <c r="B23" s="182" t="s">
        <v>31</v>
      </c>
      <c r="C23" s="190">
        <v>2</v>
      </c>
      <c r="D23" s="190">
        <v>1.81</v>
      </c>
      <c r="E23" s="189">
        <f t="shared" si="0"/>
        <v>2</v>
      </c>
    </row>
    <row r="24" spans="1:5" x14ac:dyDescent="0.25">
      <c r="A24" s="189">
        <v>2023</v>
      </c>
      <c r="B24" s="182" t="s">
        <v>32</v>
      </c>
      <c r="C24" s="190">
        <v>2</v>
      </c>
      <c r="D24" s="190">
        <v>7.59</v>
      </c>
      <c r="E24" s="189">
        <f t="shared" si="0"/>
        <v>7.59</v>
      </c>
    </row>
    <row r="25" spans="1:5" x14ac:dyDescent="0.25">
      <c r="A25" s="189">
        <v>2024</v>
      </c>
      <c r="B25" s="182" t="s">
        <v>33</v>
      </c>
      <c r="C25" s="190">
        <v>2</v>
      </c>
      <c r="D25" s="190">
        <v>8.57</v>
      </c>
      <c r="E25" s="189">
        <f t="shared" si="0"/>
        <v>8.57</v>
      </c>
    </row>
    <row r="26" spans="1:5" x14ac:dyDescent="0.25">
      <c r="A26" s="189">
        <v>2025</v>
      </c>
      <c r="B26" s="182" t="s">
        <v>34</v>
      </c>
      <c r="C26" s="190">
        <v>4</v>
      </c>
      <c r="D26" s="190">
        <v>3.13</v>
      </c>
      <c r="E26" s="189">
        <f t="shared" si="0"/>
        <v>4</v>
      </c>
    </row>
    <row r="27" spans="1:5" x14ac:dyDescent="0.25">
      <c r="A27" s="189">
        <v>2026</v>
      </c>
      <c r="B27" s="182" t="s">
        <v>35</v>
      </c>
      <c r="C27" s="190">
        <v>5.33</v>
      </c>
      <c r="D27" s="190">
        <v>13.8</v>
      </c>
      <c r="E27" s="189">
        <f t="shared" si="0"/>
        <v>13.8</v>
      </c>
    </row>
    <row r="28" spans="1:5" x14ac:dyDescent="0.25">
      <c r="A28" s="189">
        <v>2027</v>
      </c>
      <c r="B28" s="182" t="s">
        <v>36</v>
      </c>
      <c r="C28" s="190">
        <v>4</v>
      </c>
      <c r="D28" s="190">
        <v>2.63</v>
      </c>
      <c r="E28" s="189">
        <f t="shared" si="0"/>
        <v>4</v>
      </c>
    </row>
    <row r="29" spans="1:5" x14ac:dyDescent="0.25">
      <c r="A29" s="189">
        <v>2028</v>
      </c>
      <c r="B29" s="182" t="s">
        <v>37</v>
      </c>
      <c r="C29" s="190">
        <v>1</v>
      </c>
      <c r="D29" s="190">
        <v>0.68</v>
      </c>
      <c r="E29" s="189">
        <f t="shared" si="0"/>
        <v>1</v>
      </c>
    </row>
    <row r="30" spans="1:5" x14ac:dyDescent="0.25">
      <c r="A30" s="189">
        <v>2029</v>
      </c>
      <c r="B30" s="182" t="s">
        <v>38</v>
      </c>
      <c r="C30" s="190">
        <v>2</v>
      </c>
      <c r="D30" s="190">
        <v>1.38</v>
      </c>
      <c r="E30" s="189">
        <f t="shared" si="0"/>
        <v>2</v>
      </c>
    </row>
    <row r="31" spans="1:5" x14ac:dyDescent="0.25">
      <c r="A31" s="189">
        <v>2030</v>
      </c>
      <c r="B31" s="182" t="s">
        <v>39</v>
      </c>
      <c r="C31" s="190">
        <v>1</v>
      </c>
      <c r="D31" s="190">
        <v>0.54</v>
      </c>
      <c r="E31" s="189">
        <f t="shared" si="0"/>
        <v>1</v>
      </c>
    </row>
    <row r="32" spans="1:5" x14ac:dyDescent="0.25">
      <c r="A32" s="189">
        <v>2031</v>
      </c>
      <c r="B32" s="182" t="s">
        <v>40</v>
      </c>
      <c r="C32" s="190">
        <v>0.9</v>
      </c>
      <c r="D32" s="190">
        <v>14</v>
      </c>
      <c r="E32" s="189">
        <f t="shared" si="0"/>
        <v>14</v>
      </c>
    </row>
    <row r="33" spans="1:5" x14ac:dyDescent="0.25">
      <c r="A33" s="189">
        <v>2032</v>
      </c>
      <c r="B33" s="182" t="s">
        <v>41</v>
      </c>
      <c r="C33" s="190">
        <v>5.5</v>
      </c>
      <c r="D33" s="190">
        <v>21.98</v>
      </c>
      <c r="E33" s="189" t="s">
        <v>11533</v>
      </c>
    </row>
    <row r="34" spans="1:5" x14ac:dyDescent="0.25">
      <c r="A34" s="189">
        <v>2033</v>
      </c>
      <c r="B34" s="182" t="s">
        <v>42</v>
      </c>
      <c r="C34" s="190">
        <v>0.75</v>
      </c>
      <c r="D34" s="190">
        <v>1.28</v>
      </c>
      <c r="E34" s="189">
        <f t="shared" si="0"/>
        <v>1.28</v>
      </c>
    </row>
    <row r="35" spans="1:5" x14ac:dyDescent="0.25">
      <c r="A35" s="189">
        <v>2034</v>
      </c>
      <c r="B35" s="182" t="s">
        <v>43</v>
      </c>
      <c r="C35" s="190"/>
      <c r="D35" s="190">
        <v>2</v>
      </c>
      <c r="E35" s="189" t="s">
        <v>11533</v>
      </c>
    </row>
    <row r="36" spans="1:5" x14ac:dyDescent="0.25">
      <c r="A36" s="189">
        <v>2035</v>
      </c>
      <c r="B36" s="182" t="s">
        <v>44</v>
      </c>
      <c r="C36" s="190">
        <v>0.5</v>
      </c>
      <c r="D36" s="190">
        <v>0.84</v>
      </c>
      <c r="E36" s="189">
        <f t="shared" si="0"/>
        <v>0.84</v>
      </c>
    </row>
    <row r="37" spans="1:5" x14ac:dyDescent="0.25">
      <c r="A37" s="189">
        <v>2036</v>
      </c>
      <c r="B37" s="182" t="s">
        <v>45</v>
      </c>
      <c r="C37" s="190">
        <v>1</v>
      </c>
      <c r="D37" s="190">
        <v>1.4</v>
      </c>
      <c r="E37" s="189">
        <f t="shared" si="0"/>
        <v>1.4</v>
      </c>
    </row>
    <row r="38" spans="1:5" x14ac:dyDescent="0.25">
      <c r="A38" s="189">
        <v>2037</v>
      </c>
      <c r="B38" s="182" t="s">
        <v>46</v>
      </c>
      <c r="C38" s="190">
        <v>2</v>
      </c>
      <c r="D38" s="190">
        <v>8.34</v>
      </c>
      <c r="E38" s="189">
        <f t="shared" si="0"/>
        <v>8.34</v>
      </c>
    </row>
    <row r="39" spans="1:5" x14ac:dyDescent="0.25">
      <c r="A39" s="189">
        <v>2038</v>
      </c>
      <c r="B39" s="182" t="s">
        <v>47</v>
      </c>
      <c r="C39" s="190">
        <v>1</v>
      </c>
      <c r="D39" s="190">
        <v>0.98</v>
      </c>
      <c r="E39" s="189">
        <f t="shared" si="0"/>
        <v>1</v>
      </c>
    </row>
    <row r="40" spans="1:5" x14ac:dyDescent="0.25">
      <c r="A40" s="189">
        <v>2039</v>
      </c>
      <c r="B40" s="182" t="s">
        <v>48</v>
      </c>
      <c r="C40" s="190">
        <v>10</v>
      </c>
      <c r="D40" s="190">
        <v>6.9</v>
      </c>
      <c r="E40" s="189">
        <f t="shared" si="0"/>
        <v>10</v>
      </c>
    </row>
    <row r="41" spans="1:5" x14ac:dyDescent="0.25">
      <c r="A41" s="189">
        <v>2040</v>
      </c>
      <c r="B41" s="182" t="s">
        <v>49</v>
      </c>
      <c r="C41" s="190">
        <v>10</v>
      </c>
      <c r="D41" s="190">
        <v>2</v>
      </c>
      <c r="E41" s="189">
        <f t="shared" si="0"/>
        <v>10</v>
      </c>
    </row>
    <row r="42" spans="1:5" x14ac:dyDescent="0.25">
      <c r="A42" s="189">
        <v>2041</v>
      </c>
      <c r="B42" s="182" t="s">
        <v>50</v>
      </c>
      <c r="C42" s="190"/>
      <c r="D42" s="190">
        <v>1.45</v>
      </c>
      <c r="E42" s="189">
        <f t="shared" si="0"/>
        <v>1.45</v>
      </c>
    </row>
    <row r="43" spans="1:5" x14ac:dyDescent="0.25">
      <c r="A43" s="189">
        <v>2042</v>
      </c>
      <c r="B43" s="182" t="s">
        <v>51</v>
      </c>
      <c r="C43" s="190">
        <v>0.04</v>
      </c>
      <c r="D43" s="190">
        <v>0.04</v>
      </c>
      <c r="E43" s="189">
        <f t="shared" si="0"/>
        <v>0.04</v>
      </c>
    </row>
    <row r="44" spans="1:5" x14ac:dyDescent="0.25">
      <c r="A44" s="189">
        <v>2043</v>
      </c>
      <c r="B44" s="182" t="s">
        <v>52</v>
      </c>
      <c r="C44" s="190"/>
      <c r="D44" s="190">
        <v>4.1500000000000004</v>
      </c>
      <c r="E44" s="189">
        <f t="shared" si="0"/>
        <v>4.1500000000000004</v>
      </c>
    </row>
    <row r="45" spans="1:5" x14ac:dyDescent="0.25">
      <c r="A45" s="189">
        <v>2044</v>
      </c>
      <c r="B45" s="182" t="s">
        <v>53</v>
      </c>
      <c r="C45" s="190">
        <v>1</v>
      </c>
      <c r="D45" s="190">
        <v>2.2599999999999998</v>
      </c>
      <c r="E45" s="189">
        <f t="shared" si="0"/>
        <v>2.2599999999999998</v>
      </c>
    </row>
    <row r="46" spans="1:5" x14ac:dyDescent="0.25">
      <c r="A46" s="189">
        <v>2045</v>
      </c>
      <c r="B46" s="182" t="s">
        <v>54</v>
      </c>
      <c r="C46" s="190">
        <v>10</v>
      </c>
      <c r="D46" s="190">
        <v>11.05</v>
      </c>
      <c r="E46" s="189">
        <f t="shared" si="0"/>
        <v>11.05</v>
      </c>
    </row>
    <row r="47" spans="1:5" x14ac:dyDescent="0.25">
      <c r="A47" s="189">
        <v>2046</v>
      </c>
      <c r="B47" s="182" t="s">
        <v>55</v>
      </c>
      <c r="C47" s="190">
        <v>160.6</v>
      </c>
      <c r="D47" s="190">
        <v>50.35</v>
      </c>
      <c r="E47" s="189" t="s">
        <v>11533</v>
      </c>
    </row>
    <row r="48" spans="1:5" x14ac:dyDescent="0.25">
      <c r="A48" s="189">
        <v>2047</v>
      </c>
      <c r="B48" s="182" t="s">
        <v>56</v>
      </c>
      <c r="C48" s="190">
        <v>186</v>
      </c>
      <c r="D48" s="190">
        <v>190</v>
      </c>
      <c r="E48" s="189" t="s">
        <v>13309</v>
      </c>
    </row>
    <row r="49" spans="1:5" x14ac:dyDescent="0.25">
      <c r="A49" s="189">
        <v>2048</v>
      </c>
      <c r="B49" s="182" t="s">
        <v>57</v>
      </c>
      <c r="C49" s="190"/>
      <c r="D49" s="190">
        <v>7.16</v>
      </c>
      <c r="E49" s="189" t="s">
        <v>13309</v>
      </c>
    </row>
    <row r="50" spans="1:5" x14ac:dyDescent="0.25">
      <c r="A50" s="189">
        <v>2049</v>
      </c>
      <c r="B50" s="182" t="s">
        <v>58</v>
      </c>
      <c r="C50" s="190"/>
      <c r="D50" s="190">
        <v>2.54</v>
      </c>
      <c r="E50" s="189" t="s">
        <v>13252</v>
      </c>
    </row>
    <row r="51" spans="1:5" x14ac:dyDescent="0.25">
      <c r="A51" s="189">
        <v>2050</v>
      </c>
      <c r="B51" s="182" t="s">
        <v>59</v>
      </c>
      <c r="C51" s="190">
        <v>7</v>
      </c>
      <c r="D51" s="190">
        <v>1.51</v>
      </c>
      <c r="E51" s="189" t="s">
        <v>13252</v>
      </c>
    </row>
    <row r="52" spans="1:5" x14ac:dyDescent="0.25">
      <c r="A52" s="189">
        <v>2051</v>
      </c>
      <c r="B52" s="182" t="s">
        <v>60</v>
      </c>
      <c r="C52" s="190">
        <v>3.1</v>
      </c>
      <c r="D52" s="190">
        <v>1.2</v>
      </c>
      <c r="E52" s="189" t="s">
        <v>11533</v>
      </c>
    </row>
    <row r="53" spans="1:5" x14ac:dyDescent="0.25">
      <c r="A53" s="189">
        <v>2052</v>
      </c>
      <c r="B53" s="182" t="s">
        <v>61</v>
      </c>
      <c r="C53" s="190">
        <v>26.5</v>
      </c>
      <c r="D53" s="190">
        <v>12.4</v>
      </c>
      <c r="E53" s="189" t="s">
        <v>13252</v>
      </c>
    </row>
    <row r="54" spans="1:5" x14ac:dyDescent="0.25">
      <c r="A54" s="189">
        <v>2053</v>
      </c>
      <c r="B54" s="182" t="s">
        <v>62</v>
      </c>
      <c r="C54" s="190"/>
      <c r="D54" s="190" t="s">
        <v>22</v>
      </c>
      <c r="E54" s="189" t="str">
        <f>IF(C54&gt;D54,C54,D54)</f>
        <v>N/A</v>
      </c>
    </row>
    <row r="55" spans="1:5" x14ac:dyDescent="0.25">
      <c r="A55" s="189">
        <v>2054</v>
      </c>
      <c r="B55" s="182" t="s">
        <v>63</v>
      </c>
      <c r="C55" s="190"/>
      <c r="D55" s="190">
        <v>2</v>
      </c>
      <c r="E55" s="189">
        <f>IF(C55&gt;D55,C55,D55)</f>
        <v>2</v>
      </c>
    </row>
    <row r="56" spans="1:5" x14ac:dyDescent="0.25">
      <c r="A56" s="189">
        <v>2055</v>
      </c>
      <c r="B56" s="173" t="s">
        <v>64</v>
      </c>
      <c r="C56" s="190">
        <v>38.83</v>
      </c>
      <c r="D56" s="190">
        <v>72.98</v>
      </c>
      <c r="E56" s="169" t="s">
        <v>11533</v>
      </c>
    </row>
    <row r="57" spans="1:5" x14ac:dyDescent="0.25">
      <c r="A57" s="189">
        <v>2056</v>
      </c>
      <c r="B57" s="182" t="s">
        <v>65</v>
      </c>
      <c r="C57" s="190">
        <v>30.25</v>
      </c>
      <c r="D57" s="190">
        <v>142.80000000000001</v>
      </c>
      <c r="E57" s="189">
        <f>IF(C57&gt;D57,C57,D57)</f>
        <v>142.80000000000001</v>
      </c>
    </row>
    <row r="58" spans="1:5" x14ac:dyDescent="0.25">
      <c r="A58" s="189">
        <v>2057</v>
      </c>
      <c r="B58" s="173" t="s">
        <v>66</v>
      </c>
      <c r="C58" s="190">
        <v>82.31</v>
      </c>
      <c r="D58" s="190">
        <v>7.72</v>
      </c>
      <c r="E58" s="189" t="s">
        <v>13252</v>
      </c>
    </row>
    <row r="59" spans="1:5" x14ac:dyDescent="0.25">
      <c r="A59" s="189">
        <v>2058</v>
      </c>
      <c r="B59" s="173" t="s">
        <v>67</v>
      </c>
      <c r="C59" s="190">
        <v>3</v>
      </c>
      <c r="D59" s="190">
        <v>7.6</v>
      </c>
      <c r="E59" s="189">
        <f>IF(C59&gt;D59,C59,D59)</f>
        <v>7.6</v>
      </c>
    </row>
    <row r="60" spans="1:5" x14ac:dyDescent="0.25">
      <c r="A60" s="189">
        <v>2059</v>
      </c>
      <c r="B60" s="182" t="s">
        <v>68</v>
      </c>
      <c r="C60" s="190">
        <v>19.75</v>
      </c>
      <c r="D60" s="190">
        <v>25.67</v>
      </c>
      <c r="E60" s="189">
        <f>IF(C60&gt;D60,C60,D60)</f>
        <v>25.67</v>
      </c>
    </row>
    <row r="61" spans="1:5" x14ac:dyDescent="0.25">
      <c r="A61" s="189">
        <v>2060</v>
      </c>
      <c r="B61" s="173" t="s">
        <v>69</v>
      </c>
      <c r="C61" s="190">
        <v>20</v>
      </c>
      <c r="D61" s="190">
        <v>69.239999999999995</v>
      </c>
      <c r="E61" s="189">
        <f>IF(C61&gt;D61,C61,D61)</f>
        <v>69.239999999999995</v>
      </c>
    </row>
    <row r="62" spans="1:5" x14ac:dyDescent="0.25">
      <c r="A62" s="189">
        <v>2061</v>
      </c>
      <c r="B62" s="173" t="s">
        <v>70</v>
      </c>
      <c r="C62" s="190">
        <v>1.22</v>
      </c>
      <c r="D62" s="190">
        <v>4.47</v>
      </c>
      <c r="E62" s="189">
        <f>IF(C62&gt;D62,C62,D62)</f>
        <v>4.47</v>
      </c>
    </row>
    <row r="63" spans="1:5" x14ac:dyDescent="0.25">
      <c r="A63" s="189">
        <v>2062</v>
      </c>
      <c r="B63" s="201" t="s">
        <v>12940</v>
      </c>
      <c r="C63" s="190"/>
      <c r="D63" s="190">
        <v>2.7</v>
      </c>
      <c r="E63" s="189">
        <f>IF(C63&gt;D63,C63,D63)</f>
        <v>2.7</v>
      </c>
    </row>
    <row r="64" spans="1:5" x14ac:dyDescent="0.25">
      <c r="A64" s="189">
        <v>2063</v>
      </c>
      <c r="B64" s="173" t="s">
        <v>71</v>
      </c>
      <c r="C64" s="190">
        <v>10</v>
      </c>
      <c r="D64" s="190">
        <v>5.14</v>
      </c>
      <c r="E64" s="189" t="s">
        <v>13252</v>
      </c>
    </row>
    <row r="65" spans="1:5" x14ac:dyDescent="0.25">
      <c r="A65" s="189">
        <v>2064</v>
      </c>
      <c r="B65" s="173" t="s">
        <v>72</v>
      </c>
      <c r="C65" s="190">
        <v>2</v>
      </c>
      <c r="D65" s="190">
        <v>3.2</v>
      </c>
      <c r="E65" s="189">
        <f t="shared" ref="E65:E86" si="1">IF(C65&gt;D65,C65,D65)</f>
        <v>3.2</v>
      </c>
    </row>
    <row r="66" spans="1:5" x14ac:dyDescent="0.25">
      <c r="A66" s="189">
        <v>2065</v>
      </c>
      <c r="B66" s="173" t="s">
        <v>73</v>
      </c>
      <c r="C66" s="190">
        <v>1</v>
      </c>
      <c r="D66" s="190">
        <v>1.58</v>
      </c>
      <c r="E66" s="189">
        <f t="shared" si="1"/>
        <v>1.58</v>
      </c>
    </row>
    <row r="67" spans="1:5" x14ac:dyDescent="0.25">
      <c r="A67" s="189">
        <v>2066</v>
      </c>
      <c r="B67" s="201" t="s">
        <v>12941</v>
      </c>
      <c r="C67" s="190">
        <v>1</v>
      </c>
      <c r="D67" s="190">
        <v>1.5</v>
      </c>
      <c r="E67" s="189">
        <f t="shared" si="1"/>
        <v>1.5</v>
      </c>
    </row>
    <row r="68" spans="1:5" x14ac:dyDescent="0.25">
      <c r="A68" s="189">
        <v>2067</v>
      </c>
      <c r="B68" s="173" t="s">
        <v>74</v>
      </c>
      <c r="C68" s="190">
        <v>1</v>
      </c>
      <c r="D68" s="190">
        <v>1.58</v>
      </c>
      <c r="E68" s="189">
        <f t="shared" si="1"/>
        <v>1.58</v>
      </c>
    </row>
    <row r="69" spans="1:5" x14ac:dyDescent="0.25">
      <c r="A69" s="189">
        <v>2068</v>
      </c>
      <c r="B69" s="173" t="s">
        <v>75</v>
      </c>
      <c r="C69" s="190">
        <v>29.35</v>
      </c>
      <c r="D69" s="190">
        <v>20.83</v>
      </c>
      <c r="E69" s="189">
        <f t="shared" si="1"/>
        <v>29.35</v>
      </c>
    </row>
    <row r="70" spans="1:5" x14ac:dyDescent="0.25">
      <c r="A70" s="189">
        <v>2069</v>
      </c>
      <c r="B70" s="173" t="s">
        <v>76</v>
      </c>
      <c r="C70" s="190">
        <v>30</v>
      </c>
      <c r="D70" s="190">
        <v>16.86</v>
      </c>
      <c r="E70" s="189">
        <f t="shared" si="1"/>
        <v>30</v>
      </c>
    </row>
    <row r="71" spans="1:5" x14ac:dyDescent="0.25">
      <c r="A71" s="189">
        <v>2070</v>
      </c>
      <c r="B71" s="173" t="s">
        <v>77</v>
      </c>
      <c r="C71" s="190">
        <v>0.1</v>
      </c>
      <c r="D71" s="190">
        <v>3.05</v>
      </c>
      <c r="E71" s="189">
        <f t="shared" si="1"/>
        <v>3.05</v>
      </c>
    </row>
    <row r="72" spans="1:5" x14ac:dyDescent="0.25">
      <c r="A72" s="189">
        <v>2071</v>
      </c>
      <c r="B72" s="173" t="s">
        <v>78</v>
      </c>
      <c r="C72" s="190">
        <v>0.1</v>
      </c>
      <c r="D72" s="190">
        <v>0.37</v>
      </c>
      <c r="E72" s="189">
        <f t="shared" si="1"/>
        <v>0.37</v>
      </c>
    </row>
    <row r="73" spans="1:5" x14ac:dyDescent="0.25">
      <c r="A73" s="189">
        <v>2072</v>
      </c>
      <c r="B73" s="173" t="s">
        <v>79</v>
      </c>
      <c r="C73" s="190">
        <v>5</v>
      </c>
      <c r="D73" s="190">
        <v>5</v>
      </c>
      <c r="E73" s="189">
        <f t="shared" si="1"/>
        <v>5</v>
      </c>
    </row>
    <row r="74" spans="1:5" x14ac:dyDescent="0.25">
      <c r="A74" s="189">
        <v>2073</v>
      </c>
      <c r="B74" s="173" t="s">
        <v>80</v>
      </c>
      <c r="C74" s="190">
        <v>10</v>
      </c>
      <c r="D74" s="190">
        <v>12.2</v>
      </c>
      <c r="E74" s="189">
        <f t="shared" si="1"/>
        <v>12.2</v>
      </c>
    </row>
    <row r="75" spans="1:5" x14ac:dyDescent="0.25">
      <c r="A75" s="189">
        <v>2074</v>
      </c>
      <c r="B75" s="173" t="s">
        <v>81</v>
      </c>
      <c r="C75" s="190">
        <v>10</v>
      </c>
      <c r="D75" s="190">
        <v>6.56</v>
      </c>
      <c r="E75" s="189">
        <f t="shared" si="1"/>
        <v>10</v>
      </c>
    </row>
    <row r="76" spans="1:5" x14ac:dyDescent="0.25">
      <c r="A76" s="189">
        <v>2075</v>
      </c>
      <c r="B76" s="173" t="s">
        <v>82</v>
      </c>
      <c r="C76" s="190">
        <v>10</v>
      </c>
      <c r="D76" s="190">
        <v>1.42</v>
      </c>
      <c r="E76" s="189">
        <f t="shared" si="1"/>
        <v>10</v>
      </c>
    </row>
    <row r="77" spans="1:5" x14ac:dyDescent="0.25">
      <c r="A77" s="189">
        <v>2076</v>
      </c>
      <c r="B77" s="173" t="s">
        <v>83</v>
      </c>
      <c r="C77" s="190"/>
      <c r="D77" s="190">
        <v>10</v>
      </c>
      <c r="E77" s="189">
        <f t="shared" si="1"/>
        <v>10</v>
      </c>
    </row>
    <row r="78" spans="1:5" x14ac:dyDescent="0.25">
      <c r="A78" s="189">
        <v>2077</v>
      </c>
      <c r="B78" s="173" t="s">
        <v>84</v>
      </c>
      <c r="C78" s="190"/>
      <c r="D78" s="190">
        <v>2.64</v>
      </c>
      <c r="E78" s="189">
        <f t="shared" si="1"/>
        <v>2.64</v>
      </c>
    </row>
    <row r="79" spans="1:5" x14ac:dyDescent="0.25">
      <c r="A79" s="189">
        <v>2078</v>
      </c>
      <c r="B79" s="173" t="s">
        <v>85</v>
      </c>
      <c r="C79" s="190">
        <v>2.5</v>
      </c>
      <c r="D79" s="190">
        <v>6.5</v>
      </c>
      <c r="E79" s="189">
        <f t="shared" si="1"/>
        <v>6.5</v>
      </c>
    </row>
    <row r="80" spans="1:5" x14ac:dyDescent="0.25">
      <c r="A80" s="189">
        <v>2079</v>
      </c>
      <c r="B80" s="173" t="s">
        <v>86</v>
      </c>
      <c r="C80" s="190"/>
      <c r="D80" s="190">
        <v>5.76</v>
      </c>
      <c r="E80" s="189">
        <f t="shared" si="1"/>
        <v>5.76</v>
      </c>
    </row>
    <row r="81" spans="1:5" x14ac:dyDescent="0.25">
      <c r="A81" s="189">
        <v>2080</v>
      </c>
      <c r="B81" s="173" t="s">
        <v>87</v>
      </c>
      <c r="C81" s="190">
        <v>5</v>
      </c>
      <c r="D81" s="190">
        <v>6.39</v>
      </c>
      <c r="E81" s="189">
        <f t="shared" si="1"/>
        <v>6.39</v>
      </c>
    </row>
    <row r="82" spans="1:5" x14ac:dyDescent="0.25">
      <c r="A82" s="189">
        <v>2081</v>
      </c>
      <c r="B82" s="173" t="s">
        <v>88</v>
      </c>
      <c r="C82" s="190">
        <v>10</v>
      </c>
      <c r="D82" s="190">
        <v>5.98</v>
      </c>
      <c r="E82" s="189">
        <f t="shared" si="1"/>
        <v>10</v>
      </c>
    </row>
    <row r="83" spans="1:5" x14ac:dyDescent="0.25">
      <c r="A83" s="189">
        <v>2082</v>
      </c>
      <c r="B83" s="173" t="s">
        <v>89</v>
      </c>
      <c r="C83" s="190">
        <v>11.67</v>
      </c>
      <c r="D83" s="190">
        <v>14.59</v>
      </c>
      <c r="E83" s="189">
        <f t="shared" si="1"/>
        <v>14.59</v>
      </c>
    </row>
    <row r="84" spans="1:5" x14ac:dyDescent="0.25">
      <c r="A84" s="189">
        <v>2083</v>
      </c>
      <c r="B84" s="173" t="s">
        <v>90</v>
      </c>
      <c r="C84" s="190"/>
      <c r="D84" s="190">
        <v>5.0599999999999996</v>
      </c>
      <c r="E84" s="189">
        <f t="shared" si="1"/>
        <v>5.0599999999999996</v>
      </c>
    </row>
    <row r="85" spans="1:5" x14ac:dyDescent="0.25">
      <c r="A85" s="189">
        <v>2084</v>
      </c>
      <c r="B85" s="173" t="s">
        <v>91</v>
      </c>
      <c r="C85" s="190">
        <v>2</v>
      </c>
      <c r="D85" s="190">
        <v>1.99</v>
      </c>
      <c r="E85" s="189">
        <f t="shared" si="1"/>
        <v>2</v>
      </c>
    </row>
    <row r="86" spans="1:5" x14ac:dyDescent="0.25">
      <c r="A86" s="189">
        <v>2085</v>
      </c>
      <c r="B86" s="173" t="s">
        <v>92</v>
      </c>
      <c r="C86" s="190">
        <v>400</v>
      </c>
      <c r="D86" s="190">
        <v>10</v>
      </c>
      <c r="E86" s="189">
        <f t="shared" si="1"/>
        <v>400</v>
      </c>
    </row>
    <row r="87" spans="1:5" x14ac:dyDescent="0.25">
      <c r="A87" s="189">
        <v>2086</v>
      </c>
      <c r="B87" s="201" t="s">
        <v>12942</v>
      </c>
      <c r="C87" s="190">
        <v>722.5</v>
      </c>
      <c r="D87" s="190">
        <v>42.54</v>
      </c>
      <c r="E87" s="189" t="s">
        <v>13252</v>
      </c>
    </row>
    <row r="88" spans="1:5" x14ac:dyDescent="0.25">
      <c r="A88" s="189">
        <v>2087</v>
      </c>
      <c r="B88" s="173" t="s">
        <v>93</v>
      </c>
      <c r="C88" s="190">
        <v>15.79</v>
      </c>
      <c r="D88" s="190">
        <v>54.76</v>
      </c>
      <c r="E88" s="189" t="s">
        <v>13252</v>
      </c>
    </row>
    <row r="89" spans="1:5" x14ac:dyDescent="0.25">
      <c r="A89" s="189">
        <v>2088</v>
      </c>
      <c r="B89" s="173" t="s">
        <v>94</v>
      </c>
      <c r="C89" s="190">
        <v>41.29</v>
      </c>
      <c r="D89" s="190">
        <v>13.31</v>
      </c>
      <c r="E89" s="189" t="s">
        <v>11533</v>
      </c>
    </row>
    <row r="90" spans="1:5" x14ac:dyDescent="0.25">
      <c r="A90" s="189">
        <v>2089</v>
      </c>
      <c r="B90" s="173" t="s">
        <v>95</v>
      </c>
      <c r="C90" s="190">
        <v>2000</v>
      </c>
      <c r="D90" s="190">
        <v>1200</v>
      </c>
      <c r="E90" s="189" t="s">
        <v>13252</v>
      </c>
    </row>
    <row r="91" spans="1:5" x14ac:dyDescent="0.25">
      <c r="A91" s="189">
        <v>2090</v>
      </c>
      <c r="B91" s="173" t="s">
        <v>96</v>
      </c>
      <c r="C91" s="190">
        <v>75.61</v>
      </c>
      <c r="D91" s="190">
        <v>33</v>
      </c>
      <c r="E91" s="189" t="s">
        <v>13252</v>
      </c>
    </row>
    <row r="92" spans="1:5" x14ac:dyDescent="0.25">
      <c r="A92" s="189">
        <v>2091</v>
      </c>
      <c r="B92" s="173" t="s">
        <v>97</v>
      </c>
      <c r="C92" s="190">
        <v>77</v>
      </c>
      <c r="D92" s="190">
        <v>13.29</v>
      </c>
      <c r="E92" s="189" t="s">
        <v>13252</v>
      </c>
    </row>
    <row r="93" spans="1:5" x14ac:dyDescent="0.25">
      <c r="A93" s="189">
        <v>2092</v>
      </c>
      <c r="B93" s="173" t="s">
        <v>98</v>
      </c>
      <c r="C93" s="190">
        <v>3030</v>
      </c>
      <c r="D93" s="190">
        <v>329.9</v>
      </c>
      <c r="E93" s="189" t="s">
        <v>13252</v>
      </c>
    </row>
    <row r="94" spans="1:5" x14ac:dyDescent="0.25">
      <c r="A94" s="189">
        <v>2093</v>
      </c>
      <c r="B94" s="173" t="s">
        <v>12927</v>
      </c>
      <c r="C94" s="190">
        <v>3.77</v>
      </c>
      <c r="D94" s="190">
        <v>40</v>
      </c>
      <c r="E94" s="189" t="s">
        <v>13309</v>
      </c>
    </row>
    <row r="95" spans="1:5" x14ac:dyDescent="0.25">
      <c r="A95" s="189">
        <v>2094</v>
      </c>
      <c r="B95" s="173" t="s">
        <v>99</v>
      </c>
      <c r="C95" s="190">
        <v>570.20000000000005</v>
      </c>
      <c r="D95" s="190">
        <v>31.33</v>
      </c>
      <c r="E95" s="189" t="s">
        <v>13255</v>
      </c>
    </row>
    <row r="96" spans="1:5" x14ac:dyDescent="0.25">
      <c r="A96" s="189">
        <v>2095</v>
      </c>
      <c r="B96" s="182" t="s">
        <v>100</v>
      </c>
      <c r="C96" s="190">
        <v>60</v>
      </c>
      <c r="D96" s="190">
        <v>15</v>
      </c>
      <c r="E96" s="189" t="s">
        <v>13309</v>
      </c>
    </row>
    <row r="97" spans="1:5" x14ac:dyDescent="0.25">
      <c r="A97" s="189">
        <v>2096</v>
      </c>
      <c r="B97" s="182" t="s">
        <v>101</v>
      </c>
      <c r="C97" s="190">
        <v>167.4</v>
      </c>
      <c r="D97" s="190">
        <v>15.18</v>
      </c>
      <c r="E97" s="189" t="s">
        <v>13252</v>
      </c>
    </row>
    <row r="98" spans="1:5" x14ac:dyDescent="0.25">
      <c r="A98" s="189">
        <v>2097</v>
      </c>
      <c r="B98" s="173" t="s">
        <v>102</v>
      </c>
      <c r="C98" s="190"/>
      <c r="D98" s="190">
        <v>13.47</v>
      </c>
      <c r="E98" s="189">
        <f>IF(C98&gt;D98,C98,D98)</f>
        <v>13.47</v>
      </c>
    </row>
    <row r="99" spans="1:5" x14ac:dyDescent="0.25">
      <c r="A99" s="189">
        <v>2098</v>
      </c>
      <c r="B99" s="173" t="s">
        <v>103</v>
      </c>
      <c r="C99" s="190">
        <v>3.83</v>
      </c>
      <c r="D99" s="190">
        <v>6.98</v>
      </c>
      <c r="E99" s="189">
        <f>IF(C99&gt;D99,C99,D99)</f>
        <v>6.98</v>
      </c>
    </row>
    <row r="100" spans="1:5" x14ac:dyDescent="0.25">
      <c r="A100" s="189">
        <v>2099</v>
      </c>
      <c r="B100" s="173" t="s">
        <v>104</v>
      </c>
      <c r="C100" s="190">
        <v>2.87</v>
      </c>
      <c r="D100" s="190">
        <v>14.76</v>
      </c>
      <c r="E100" s="189" t="s">
        <v>13252</v>
      </c>
    </row>
    <row r="101" spans="1:5" x14ac:dyDescent="0.25">
      <c r="A101" s="189">
        <v>2100</v>
      </c>
      <c r="B101" s="173" t="s">
        <v>105</v>
      </c>
      <c r="C101" s="190">
        <v>4</v>
      </c>
      <c r="D101" s="190">
        <v>3.97</v>
      </c>
      <c r="E101" s="189">
        <f>IF(C101&gt;D101,C101,D101)</f>
        <v>4</v>
      </c>
    </row>
    <row r="102" spans="1:5" x14ac:dyDescent="0.25">
      <c r="A102" s="189">
        <v>2101</v>
      </c>
      <c r="B102" s="173" t="s">
        <v>106</v>
      </c>
      <c r="C102" s="190">
        <v>4.5</v>
      </c>
      <c r="D102" s="190">
        <v>5.65</v>
      </c>
      <c r="E102" s="189">
        <f>IF(C102&gt;D102,C102,D102)</f>
        <v>5.65</v>
      </c>
    </row>
    <row r="103" spans="1:5" x14ac:dyDescent="0.25">
      <c r="A103" s="189">
        <v>2102</v>
      </c>
      <c r="B103" s="173" t="s">
        <v>107</v>
      </c>
      <c r="C103" s="190">
        <v>5</v>
      </c>
      <c r="D103" s="190">
        <v>7.12</v>
      </c>
      <c r="E103" s="189">
        <f>IF(C103&gt;D103,C103,D103)</f>
        <v>7.12</v>
      </c>
    </row>
    <row r="104" spans="1:5" x14ac:dyDescent="0.25">
      <c r="A104" s="189">
        <v>2103</v>
      </c>
      <c r="B104" s="173" t="s">
        <v>108</v>
      </c>
      <c r="C104" s="190">
        <v>200</v>
      </c>
      <c r="D104" s="190">
        <v>47.26</v>
      </c>
      <c r="E104" s="189" t="s">
        <v>13252</v>
      </c>
    </row>
    <row r="105" spans="1:5" x14ac:dyDescent="0.25">
      <c r="A105" s="189">
        <v>2104</v>
      </c>
      <c r="B105" s="173" t="s">
        <v>109</v>
      </c>
      <c r="C105" s="190"/>
      <c r="D105" s="190" t="s">
        <v>22</v>
      </c>
      <c r="E105" s="189" t="s">
        <v>13309</v>
      </c>
    </row>
    <row r="106" spans="1:5" x14ac:dyDescent="0.25">
      <c r="A106" s="189">
        <v>2105</v>
      </c>
      <c r="B106" s="173" t="s">
        <v>13336</v>
      </c>
      <c r="C106" s="190"/>
      <c r="D106" s="190">
        <v>150</v>
      </c>
      <c r="E106" s="189" t="s">
        <v>13252</v>
      </c>
    </row>
    <row r="107" spans="1:5" x14ac:dyDescent="0.25">
      <c r="A107" s="189">
        <v>2106</v>
      </c>
      <c r="B107" s="173" t="s">
        <v>110</v>
      </c>
      <c r="C107" s="190"/>
      <c r="D107" s="190">
        <v>15</v>
      </c>
      <c r="E107" s="189" t="s">
        <v>13252</v>
      </c>
    </row>
    <row r="108" spans="1:5" x14ac:dyDescent="0.25">
      <c r="A108" s="189">
        <v>2107</v>
      </c>
      <c r="B108" s="173" t="s">
        <v>111</v>
      </c>
      <c r="C108" s="190"/>
      <c r="D108" s="190" t="s">
        <v>22</v>
      </c>
      <c r="E108" s="189" t="str">
        <f>IF(C108&gt;D108,C108,D108)</f>
        <v>N/A</v>
      </c>
    </row>
    <row r="109" spans="1:5" x14ac:dyDescent="0.25">
      <c r="A109" s="189">
        <v>2108</v>
      </c>
      <c r="B109" s="173" t="s">
        <v>112</v>
      </c>
      <c r="C109" s="190"/>
      <c r="D109" s="190">
        <v>15</v>
      </c>
      <c r="E109" s="189" t="s">
        <v>13255</v>
      </c>
    </row>
    <row r="110" spans="1:5" x14ac:dyDescent="0.25">
      <c r="A110" s="189">
        <v>2109</v>
      </c>
      <c r="B110" s="173" t="s">
        <v>113</v>
      </c>
      <c r="C110" s="190">
        <v>0.16</v>
      </c>
      <c r="D110" s="190">
        <v>0.51</v>
      </c>
      <c r="E110" s="189" t="s">
        <v>13252</v>
      </c>
    </row>
    <row r="111" spans="1:5" x14ac:dyDescent="0.25">
      <c r="A111" s="189">
        <v>2110</v>
      </c>
      <c r="B111" s="182" t="s">
        <v>114</v>
      </c>
      <c r="C111" s="190">
        <v>100</v>
      </c>
      <c r="D111" s="190">
        <v>45.57</v>
      </c>
      <c r="E111" s="189" t="s">
        <v>13252</v>
      </c>
    </row>
    <row r="112" spans="1:5" x14ac:dyDescent="0.25">
      <c r="A112" s="189">
        <v>2111</v>
      </c>
      <c r="B112" s="182" t="s">
        <v>115</v>
      </c>
      <c r="C112" s="190"/>
      <c r="D112" s="190" t="s">
        <v>22</v>
      </c>
      <c r="E112" s="189" t="s">
        <v>13309</v>
      </c>
    </row>
    <row r="113" spans="1:5" x14ac:dyDescent="0.25">
      <c r="A113" s="189">
        <v>2112</v>
      </c>
      <c r="B113" s="182" t="s">
        <v>116</v>
      </c>
      <c r="C113" s="190">
        <v>3000</v>
      </c>
      <c r="D113" s="190">
        <v>3000</v>
      </c>
      <c r="E113" s="189" t="s">
        <v>13252</v>
      </c>
    </row>
    <row r="114" spans="1:5" x14ac:dyDescent="0.25">
      <c r="A114" s="189">
        <v>2113</v>
      </c>
      <c r="B114" s="182" t="s">
        <v>117</v>
      </c>
      <c r="C114" s="190">
        <v>4.74</v>
      </c>
      <c r="D114" s="190">
        <v>4.24</v>
      </c>
      <c r="E114" s="189">
        <f t="shared" ref="E114:E116" si="2">IF(C114&gt;D114,C114,D114)</f>
        <v>4.74</v>
      </c>
    </row>
    <row r="115" spans="1:5" x14ac:dyDescent="0.25">
      <c r="A115" s="189">
        <v>2114</v>
      </c>
      <c r="B115" s="182" t="s">
        <v>118</v>
      </c>
      <c r="C115" s="190">
        <v>4.74</v>
      </c>
      <c r="D115" s="190">
        <v>4.24</v>
      </c>
      <c r="E115" s="189">
        <f t="shared" si="2"/>
        <v>4.74</v>
      </c>
    </row>
    <row r="116" spans="1:5" x14ac:dyDescent="0.25">
      <c r="A116" s="189">
        <v>2115</v>
      </c>
      <c r="B116" s="182" t="s">
        <v>119</v>
      </c>
      <c r="C116" s="190">
        <v>5</v>
      </c>
      <c r="D116" s="190">
        <v>5</v>
      </c>
      <c r="E116" s="189">
        <f t="shared" si="2"/>
        <v>5</v>
      </c>
    </row>
    <row r="117" spans="1:5" x14ac:dyDescent="0.25">
      <c r="A117" s="189">
        <v>2116</v>
      </c>
      <c r="B117" s="182" t="s">
        <v>120</v>
      </c>
      <c r="C117" s="190">
        <v>6.99</v>
      </c>
      <c r="D117" s="190">
        <v>6.04</v>
      </c>
      <c r="E117" s="189" t="s">
        <v>11533</v>
      </c>
    </row>
    <row r="118" spans="1:5" x14ac:dyDescent="0.25">
      <c r="A118" s="189">
        <v>2117</v>
      </c>
      <c r="B118" s="182" t="s">
        <v>121</v>
      </c>
      <c r="C118" s="190">
        <v>3.13</v>
      </c>
      <c r="D118" s="190">
        <v>3.67</v>
      </c>
      <c r="E118" s="189" t="s">
        <v>13252</v>
      </c>
    </row>
    <row r="119" spans="1:5" x14ac:dyDescent="0.25">
      <c r="A119" s="189">
        <v>2118</v>
      </c>
      <c r="B119" s="182" t="s">
        <v>122</v>
      </c>
      <c r="C119" s="190"/>
      <c r="D119" s="190">
        <v>3</v>
      </c>
      <c r="E119" s="189" t="s">
        <v>13309</v>
      </c>
    </row>
    <row r="120" spans="1:5" x14ac:dyDescent="0.25">
      <c r="A120" s="189">
        <v>2119</v>
      </c>
      <c r="B120" s="182" t="s">
        <v>123</v>
      </c>
      <c r="C120" s="190">
        <v>3.07</v>
      </c>
      <c r="D120" s="190">
        <v>3.79</v>
      </c>
      <c r="E120" s="189" t="s">
        <v>11533</v>
      </c>
    </row>
    <row r="121" spans="1:5" x14ac:dyDescent="0.25">
      <c r="A121" s="189">
        <v>2120</v>
      </c>
      <c r="B121" s="182" t="s">
        <v>124</v>
      </c>
      <c r="C121" s="190">
        <v>8</v>
      </c>
      <c r="D121" s="190">
        <v>8</v>
      </c>
      <c r="E121" s="189" t="s">
        <v>13252</v>
      </c>
    </row>
    <row r="122" spans="1:5" x14ac:dyDescent="0.25">
      <c r="A122" s="189">
        <v>2121</v>
      </c>
      <c r="B122" s="182" t="s">
        <v>125</v>
      </c>
      <c r="C122" s="190"/>
      <c r="D122" s="190">
        <v>1</v>
      </c>
      <c r="E122" s="189" t="s">
        <v>13252</v>
      </c>
    </row>
    <row r="123" spans="1:5" x14ac:dyDescent="0.25">
      <c r="A123" s="189">
        <v>2122</v>
      </c>
      <c r="B123" s="182" t="s">
        <v>126</v>
      </c>
      <c r="C123" s="190">
        <v>2.83</v>
      </c>
      <c r="D123" s="190">
        <v>1.97</v>
      </c>
      <c r="E123" s="189" t="s">
        <v>13252</v>
      </c>
    </row>
    <row r="124" spans="1:5" x14ac:dyDescent="0.25">
      <c r="A124" s="189">
        <v>2123</v>
      </c>
      <c r="B124" s="182" t="s">
        <v>127</v>
      </c>
      <c r="C124" s="190">
        <v>5</v>
      </c>
      <c r="D124" s="190">
        <v>5</v>
      </c>
      <c r="E124" s="189">
        <f>IF(C124&gt;D124,C124,D124)</f>
        <v>5</v>
      </c>
    </row>
    <row r="125" spans="1:5" x14ac:dyDescent="0.25">
      <c r="A125" s="189">
        <v>2124</v>
      </c>
      <c r="B125" s="173" t="s">
        <v>128</v>
      </c>
      <c r="C125" s="190"/>
      <c r="D125" s="190">
        <v>3</v>
      </c>
      <c r="E125" s="189" t="s">
        <v>13309</v>
      </c>
    </row>
    <row r="126" spans="1:5" x14ac:dyDescent="0.25">
      <c r="A126" s="189">
        <v>2125</v>
      </c>
      <c r="B126" s="173" t="s">
        <v>129</v>
      </c>
      <c r="C126" s="190">
        <v>7.41</v>
      </c>
      <c r="D126" s="190">
        <v>4.6900000000000004</v>
      </c>
      <c r="E126" s="189">
        <f>IF(C126&gt;D126,C126,D126)</f>
        <v>7.41</v>
      </c>
    </row>
    <row r="127" spans="1:5" x14ac:dyDescent="0.25">
      <c r="A127" s="189">
        <v>2126</v>
      </c>
      <c r="B127" s="182" t="s">
        <v>130</v>
      </c>
      <c r="C127" s="190">
        <v>0.01</v>
      </c>
      <c r="D127" s="190">
        <v>0</v>
      </c>
      <c r="E127" s="189" t="s">
        <v>11533</v>
      </c>
    </row>
    <row r="128" spans="1:5" x14ac:dyDescent="0.25">
      <c r="A128" s="189">
        <v>2127</v>
      </c>
      <c r="B128" s="182" t="s">
        <v>131</v>
      </c>
      <c r="C128" s="190">
        <v>48.63</v>
      </c>
      <c r="D128" s="190">
        <v>57.55</v>
      </c>
      <c r="E128" s="189">
        <f>IF(C128&gt;D128,C128,D128)</f>
        <v>57.55</v>
      </c>
    </row>
    <row r="129" spans="1:5" x14ac:dyDescent="0.25">
      <c r="A129" s="189">
        <v>2128</v>
      </c>
      <c r="B129" s="182" t="s">
        <v>132</v>
      </c>
      <c r="C129" s="190">
        <v>75.2</v>
      </c>
      <c r="D129" s="190">
        <v>34.25</v>
      </c>
      <c r="E129" s="189">
        <f>IF(C129&gt;D129,C129,D129)</f>
        <v>75.2</v>
      </c>
    </row>
    <row r="130" spans="1:5" x14ac:dyDescent="0.25">
      <c r="A130" s="189">
        <v>2129</v>
      </c>
      <c r="B130" s="182" t="s">
        <v>133</v>
      </c>
      <c r="C130" s="190">
        <v>72.650000000000006</v>
      </c>
      <c r="D130" s="190">
        <v>89.76</v>
      </c>
      <c r="E130" s="189">
        <f>IF(C130&gt;D130,C130,D130)</f>
        <v>89.76</v>
      </c>
    </row>
    <row r="131" spans="1:5" x14ac:dyDescent="0.25">
      <c r="A131" s="189">
        <v>2130</v>
      </c>
      <c r="B131" s="182" t="s">
        <v>134</v>
      </c>
      <c r="C131" s="190">
        <v>90</v>
      </c>
      <c r="D131" s="190">
        <v>57.96</v>
      </c>
      <c r="E131" s="189">
        <f>IF(C131&gt;D131,C131,D131)</f>
        <v>90</v>
      </c>
    </row>
    <row r="132" spans="1:5" x14ac:dyDescent="0.25">
      <c r="A132" s="189">
        <v>2131</v>
      </c>
      <c r="B132" s="182" t="s">
        <v>135</v>
      </c>
      <c r="C132" s="190">
        <v>0.01</v>
      </c>
      <c r="D132" s="190">
        <v>0.25</v>
      </c>
      <c r="E132" s="189" t="s">
        <v>13252</v>
      </c>
    </row>
    <row r="133" spans="1:5" x14ac:dyDescent="0.25">
      <c r="A133" s="189">
        <v>2132</v>
      </c>
      <c r="B133" s="182" t="s">
        <v>136</v>
      </c>
      <c r="C133" s="190">
        <v>5.67</v>
      </c>
      <c r="D133" s="190">
        <v>5.82</v>
      </c>
      <c r="E133" s="189">
        <f t="shared" ref="E133:E153" si="3">IF(C133&gt;D133,C133,D133)</f>
        <v>5.82</v>
      </c>
    </row>
    <row r="134" spans="1:5" x14ac:dyDescent="0.25">
      <c r="A134" s="189">
        <v>2133</v>
      </c>
      <c r="B134" s="182" t="s">
        <v>137</v>
      </c>
      <c r="C134" s="190">
        <v>49.87</v>
      </c>
      <c r="D134" s="190">
        <v>51.58</v>
      </c>
      <c r="E134" s="189" t="s">
        <v>13252</v>
      </c>
    </row>
    <row r="135" spans="1:5" x14ac:dyDescent="0.25">
      <c r="A135" s="189">
        <v>2134</v>
      </c>
      <c r="B135" s="182" t="s">
        <v>13895</v>
      </c>
      <c r="C135" s="190"/>
      <c r="D135" s="190">
        <v>1.28</v>
      </c>
      <c r="E135" s="189">
        <f t="shared" si="3"/>
        <v>1.28</v>
      </c>
    </row>
    <row r="136" spans="1:5" x14ac:dyDescent="0.25">
      <c r="A136" s="189">
        <v>2135</v>
      </c>
      <c r="B136" s="182" t="s">
        <v>138</v>
      </c>
      <c r="C136" s="190">
        <v>0.39</v>
      </c>
      <c r="D136" s="190">
        <v>7.61</v>
      </c>
      <c r="E136" s="189">
        <f t="shared" si="3"/>
        <v>7.61</v>
      </c>
    </row>
    <row r="137" spans="1:5" x14ac:dyDescent="0.25">
      <c r="A137" s="189">
        <v>2136</v>
      </c>
      <c r="B137" s="182" t="s">
        <v>139</v>
      </c>
      <c r="C137" s="190">
        <v>5</v>
      </c>
      <c r="D137" s="190">
        <v>5.81</v>
      </c>
      <c r="E137" s="189">
        <f t="shared" si="3"/>
        <v>5.81</v>
      </c>
    </row>
    <row r="138" spans="1:5" x14ac:dyDescent="0.25">
      <c r="A138" s="189">
        <v>2137</v>
      </c>
      <c r="B138" s="182" t="s">
        <v>140</v>
      </c>
      <c r="C138" s="190">
        <v>95.24</v>
      </c>
      <c r="D138" s="190">
        <v>47.93</v>
      </c>
      <c r="E138" s="189" t="s">
        <v>11533</v>
      </c>
    </row>
    <row r="139" spans="1:5" x14ac:dyDescent="0.25">
      <c r="A139" s="189">
        <v>2138</v>
      </c>
      <c r="B139" s="182" t="s">
        <v>141</v>
      </c>
      <c r="C139" s="190">
        <v>98.91</v>
      </c>
      <c r="D139" s="190">
        <v>33.04</v>
      </c>
      <c r="E139" s="189">
        <f t="shared" si="3"/>
        <v>98.91</v>
      </c>
    </row>
    <row r="140" spans="1:5" x14ac:dyDescent="0.25">
      <c r="A140" s="189">
        <v>2139</v>
      </c>
      <c r="B140" s="182" t="s">
        <v>142</v>
      </c>
      <c r="C140" s="190"/>
      <c r="D140" s="190">
        <v>2</v>
      </c>
      <c r="E140" s="189">
        <f t="shared" si="3"/>
        <v>2</v>
      </c>
    </row>
    <row r="141" spans="1:5" x14ac:dyDescent="0.25">
      <c r="A141" s="189">
        <v>2140</v>
      </c>
      <c r="B141" s="182" t="s">
        <v>143</v>
      </c>
      <c r="C141" s="190">
        <v>10</v>
      </c>
      <c r="D141" s="190">
        <v>7.54</v>
      </c>
      <c r="E141" s="189">
        <f t="shared" si="3"/>
        <v>10</v>
      </c>
    </row>
    <row r="142" spans="1:5" x14ac:dyDescent="0.25">
      <c r="A142" s="189">
        <v>2141</v>
      </c>
      <c r="B142" s="182" t="s">
        <v>144</v>
      </c>
      <c r="C142" s="190">
        <v>10</v>
      </c>
      <c r="D142" s="190">
        <v>6.2</v>
      </c>
      <c r="E142" s="189">
        <f t="shared" si="3"/>
        <v>10</v>
      </c>
    </row>
    <row r="143" spans="1:5" x14ac:dyDescent="0.25">
      <c r="A143" s="189">
        <v>2142</v>
      </c>
      <c r="B143" s="182" t="s">
        <v>145</v>
      </c>
      <c r="C143" s="190">
        <v>2</v>
      </c>
      <c r="D143" s="190">
        <v>2.92</v>
      </c>
      <c r="E143" s="189">
        <f t="shared" si="3"/>
        <v>2.92</v>
      </c>
    </row>
    <row r="144" spans="1:5" x14ac:dyDescent="0.25">
      <c r="A144" s="189">
        <v>2143</v>
      </c>
      <c r="B144" s="182" t="s">
        <v>146</v>
      </c>
      <c r="C144" s="190"/>
      <c r="D144" s="190">
        <v>1.06</v>
      </c>
      <c r="E144" s="189">
        <f t="shared" si="3"/>
        <v>1.06</v>
      </c>
    </row>
    <row r="145" spans="1:5" x14ac:dyDescent="0.25">
      <c r="A145" s="189">
        <v>2144</v>
      </c>
      <c r="B145" s="182" t="s">
        <v>147</v>
      </c>
      <c r="C145" s="190"/>
      <c r="D145" s="190">
        <v>1.5</v>
      </c>
      <c r="E145" s="189">
        <f t="shared" si="3"/>
        <v>1.5</v>
      </c>
    </row>
    <row r="146" spans="1:5" x14ac:dyDescent="0.25">
      <c r="A146" s="189">
        <v>2145</v>
      </c>
      <c r="B146" s="182" t="s">
        <v>148</v>
      </c>
      <c r="C146" s="190">
        <v>5</v>
      </c>
      <c r="D146" s="190">
        <v>4.07</v>
      </c>
      <c r="E146" s="189">
        <f t="shared" si="3"/>
        <v>5</v>
      </c>
    </row>
    <row r="147" spans="1:5" x14ac:dyDescent="0.25">
      <c r="A147" s="189">
        <v>2146</v>
      </c>
      <c r="B147" s="182" t="s">
        <v>149</v>
      </c>
      <c r="C147" s="190"/>
      <c r="D147" s="190">
        <v>2.25</v>
      </c>
      <c r="E147" s="189">
        <f t="shared" si="3"/>
        <v>2.25</v>
      </c>
    </row>
    <row r="148" spans="1:5" x14ac:dyDescent="0.25">
      <c r="A148" s="189">
        <v>2147</v>
      </c>
      <c r="B148" s="173" t="s">
        <v>150</v>
      </c>
      <c r="C148" s="190">
        <v>0.5</v>
      </c>
      <c r="D148" s="190">
        <v>0.28000000000000003</v>
      </c>
      <c r="E148" s="189">
        <f t="shared" si="3"/>
        <v>0.5</v>
      </c>
    </row>
    <row r="149" spans="1:5" x14ac:dyDescent="0.25">
      <c r="A149" s="189">
        <v>2148</v>
      </c>
      <c r="B149" s="173" t="s">
        <v>151</v>
      </c>
      <c r="C149" s="190"/>
      <c r="D149" s="190">
        <v>1.5</v>
      </c>
      <c r="E149" s="189">
        <f t="shared" si="3"/>
        <v>1.5</v>
      </c>
    </row>
    <row r="150" spans="1:5" x14ac:dyDescent="0.25">
      <c r="A150" s="189">
        <v>2149</v>
      </c>
      <c r="B150" s="173" t="s">
        <v>152</v>
      </c>
      <c r="C150" s="190">
        <v>3</v>
      </c>
      <c r="D150" s="190">
        <v>4.24</v>
      </c>
      <c r="E150" s="189">
        <f t="shared" si="3"/>
        <v>4.24</v>
      </c>
    </row>
    <row r="151" spans="1:5" x14ac:dyDescent="0.25">
      <c r="A151" s="189">
        <v>2150</v>
      </c>
      <c r="B151" s="173" t="s">
        <v>153</v>
      </c>
      <c r="C151" s="190">
        <v>4.3600000000000003</v>
      </c>
      <c r="D151" s="190">
        <v>6.02</v>
      </c>
      <c r="E151" s="189">
        <f t="shared" si="3"/>
        <v>6.02</v>
      </c>
    </row>
    <row r="152" spans="1:5" x14ac:dyDescent="0.25">
      <c r="A152" s="189">
        <v>2151</v>
      </c>
      <c r="B152" s="173" t="s">
        <v>154</v>
      </c>
      <c r="C152" s="190"/>
      <c r="D152" s="190">
        <v>2.7</v>
      </c>
      <c r="E152" s="189">
        <f t="shared" si="3"/>
        <v>2.7</v>
      </c>
    </row>
    <row r="153" spans="1:5" x14ac:dyDescent="0.25">
      <c r="A153" s="189">
        <v>2152</v>
      </c>
      <c r="B153" s="173" t="s">
        <v>155</v>
      </c>
      <c r="C153" s="190">
        <v>3</v>
      </c>
      <c r="D153" s="190">
        <v>3.17</v>
      </c>
      <c r="E153" s="189">
        <f t="shared" si="3"/>
        <v>3.17</v>
      </c>
    </row>
    <row r="154" spans="1:5" x14ac:dyDescent="0.25">
      <c r="A154" s="189">
        <v>2153</v>
      </c>
      <c r="B154" s="173" t="s">
        <v>156</v>
      </c>
      <c r="C154" s="190">
        <v>91.13</v>
      </c>
      <c r="D154" s="190">
        <v>68.56</v>
      </c>
      <c r="E154" s="189" t="s">
        <v>11533</v>
      </c>
    </row>
    <row r="155" spans="1:5" x14ac:dyDescent="0.25">
      <c r="A155" s="189">
        <v>2154</v>
      </c>
      <c r="B155" s="173" t="s">
        <v>157</v>
      </c>
      <c r="C155" s="190">
        <v>74.98</v>
      </c>
      <c r="D155" s="190">
        <v>278.10000000000002</v>
      </c>
      <c r="E155" s="189" t="s">
        <v>13252</v>
      </c>
    </row>
    <row r="156" spans="1:5" x14ac:dyDescent="0.25">
      <c r="A156" s="189">
        <v>2155</v>
      </c>
      <c r="B156" s="173" t="s">
        <v>158</v>
      </c>
      <c r="C156" s="190">
        <v>233.6</v>
      </c>
      <c r="D156" s="190">
        <v>220.2</v>
      </c>
      <c r="E156" s="189" t="s">
        <v>13252</v>
      </c>
    </row>
    <row r="157" spans="1:5" x14ac:dyDescent="0.25">
      <c r="A157" s="189">
        <v>2156</v>
      </c>
      <c r="B157" s="173" t="s">
        <v>159</v>
      </c>
      <c r="C157" s="190">
        <v>4.1900000000000004</v>
      </c>
      <c r="D157" s="190">
        <v>1.96</v>
      </c>
      <c r="E157" s="189" t="s">
        <v>11533</v>
      </c>
    </row>
    <row r="158" spans="1:5" x14ac:dyDescent="0.25">
      <c r="A158" s="189">
        <v>2157</v>
      </c>
      <c r="B158" s="173" t="s">
        <v>160</v>
      </c>
      <c r="C158" s="190"/>
      <c r="D158" s="190">
        <v>2.06</v>
      </c>
      <c r="E158" s="189">
        <f t="shared" ref="E158:E168" si="4">IF(C158&gt;D158,C158,D158)</f>
        <v>2.06</v>
      </c>
    </row>
    <row r="159" spans="1:5" x14ac:dyDescent="0.25">
      <c r="A159" s="189">
        <v>2158</v>
      </c>
      <c r="B159" s="173" t="s">
        <v>161</v>
      </c>
      <c r="C159" s="190"/>
      <c r="D159" s="190">
        <v>6.25</v>
      </c>
      <c r="E159" s="189">
        <f t="shared" si="4"/>
        <v>6.25</v>
      </c>
    </row>
    <row r="160" spans="1:5" x14ac:dyDescent="0.25">
      <c r="A160" s="189">
        <v>2159</v>
      </c>
      <c r="B160" s="173" t="s">
        <v>162</v>
      </c>
      <c r="C160" s="190"/>
      <c r="D160" s="190">
        <v>2.0499999999999998</v>
      </c>
      <c r="E160" s="189">
        <f t="shared" si="4"/>
        <v>2.0499999999999998</v>
      </c>
    </row>
    <row r="161" spans="1:5" x14ac:dyDescent="0.25">
      <c r="A161" s="189">
        <v>2160</v>
      </c>
      <c r="B161" s="173" t="s">
        <v>163</v>
      </c>
      <c r="C161" s="190"/>
      <c r="D161" s="190">
        <v>2.4</v>
      </c>
      <c r="E161" s="189">
        <f t="shared" si="4"/>
        <v>2.4</v>
      </c>
    </row>
    <row r="162" spans="1:5" x14ac:dyDescent="0.25">
      <c r="A162" s="189">
        <v>2161</v>
      </c>
      <c r="B162" s="173" t="s">
        <v>164</v>
      </c>
      <c r="C162" s="190"/>
      <c r="D162" s="190">
        <v>3.12</v>
      </c>
      <c r="E162" s="189">
        <f t="shared" si="4"/>
        <v>3.12</v>
      </c>
    </row>
    <row r="163" spans="1:5" x14ac:dyDescent="0.25">
      <c r="A163" s="189">
        <v>2162</v>
      </c>
      <c r="B163" s="173" t="s">
        <v>165</v>
      </c>
      <c r="C163" s="190"/>
      <c r="D163" s="190">
        <v>4.2</v>
      </c>
      <c r="E163" s="189">
        <f t="shared" si="4"/>
        <v>4.2</v>
      </c>
    </row>
    <row r="164" spans="1:5" x14ac:dyDescent="0.25">
      <c r="A164" s="189">
        <v>2163</v>
      </c>
      <c r="B164" s="173" t="s">
        <v>166</v>
      </c>
      <c r="C164" s="190"/>
      <c r="D164" s="190">
        <v>1.1100000000000001</v>
      </c>
      <c r="E164" s="189">
        <f t="shared" si="4"/>
        <v>1.1100000000000001</v>
      </c>
    </row>
    <row r="165" spans="1:5" x14ac:dyDescent="0.25">
      <c r="A165" s="189">
        <v>2164</v>
      </c>
      <c r="B165" s="173" t="s">
        <v>167</v>
      </c>
      <c r="C165" s="190"/>
      <c r="D165" s="190">
        <v>3</v>
      </c>
      <c r="E165" s="189">
        <f t="shared" si="4"/>
        <v>3</v>
      </c>
    </row>
    <row r="166" spans="1:5" x14ac:dyDescent="0.25">
      <c r="A166" s="189">
        <v>2165</v>
      </c>
      <c r="B166" s="173" t="s">
        <v>168</v>
      </c>
      <c r="C166" s="190"/>
      <c r="D166" s="190">
        <v>1.94</v>
      </c>
      <c r="E166" s="189">
        <f t="shared" si="4"/>
        <v>1.94</v>
      </c>
    </row>
    <row r="167" spans="1:5" x14ac:dyDescent="0.25">
      <c r="A167" s="189">
        <v>2166</v>
      </c>
      <c r="B167" s="173" t="s">
        <v>169</v>
      </c>
      <c r="C167" s="190"/>
      <c r="D167" s="190">
        <v>1.53</v>
      </c>
      <c r="E167" s="189">
        <f t="shared" si="4"/>
        <v>1.53</v>
      </c>
    </row>
    <row r="168" spans="1:5" x14ac:dyDescent="0.25">
      <c r="A168" s="189">
        <v>2167</v>
      </c>
      <c r="B168" s="173" t="s">
        <v>170</v>
      </c>
      <c r="C168" s="190">
        <v>7.18</v>
      </c>
      <c r="D168" s="190">
        <v>1.76</v>
      </c>
      <c r="E168" s="189">
        <f t="shared" si="4"/>
        <v>7.18</v>
      </c>
    </row>
    <row r="169" spans="1:5" x14ac:dyDescent="0.25">
      <c r="A169" s="202">
        <v>2169</v>
      </c>
      <c r="B169" s="203" t="s">
        <v>171</v>
      </c>
      <c r="C169" s="200"/>
      <c r="D169" s="200">
        <v>10.97</v>
      </c>
      <c r="E169" s="202" t="s">
        <v>11533</v>
      </c>
    </row>
    <row r="170" spans="1:5" x14ac:dyDescent="0.25">
      <c r="A170" s="189">
        <v>2170</v>
      </c>
      <c r="B170" s="173" t="s">
        <v>172</v>
      </c>
      <c r="C170" s="190">
        <v>20</v>
      </c>
      <c r="D170" s="190">
        <v>7.14</v>
      </c>
      <c r="E170" s="189">
        <f t="shared" ref="E170:E223" si="5">IF(C170&gt;D170,C170,D170)</f>
        <v>20</v>
      </c>
    </row>
    <row r="171" spans="1:5" x14ac:dyDescent="0.25">
      <c r="A171" s="189">
        <v>2171</v>
      </c>
      <c r="B171" s="173" t="s">
        <v>173</v>
      </c>
      <c r="C171" s="190"/>
      <c r="D171" s="190">
        <v>2.85</v>
      </c>
      <c r="E171" s="189">
        <f t="shared" si="5"/>
        <v>2.85</v>
      </c>
    </row>
    <row r="172" spans="1:5" x14ac:dyDescent="0.25">
      <c r="A172" s="189">
        <v>2172</v>
      </c>
      <c r="B172" s="173" t="s">
        <v>174</v>
      </c>
      <c r="C172" s="190"/>
      <c r="D172" s="190">
        <v>0.54</v>
      </c>
      <c r="E172" s="189">
        <f t="shared" si="5"/>
        <v>0.54</v>
      </c>
    </row>
    <row r="173" spans="1:5" x14ac:dyDescent="0.25">
      <c r="A173" s="189">
        <v>2173</v>
      </c>
      <c r="B173" s="173" t="s">
        <v>175</v>
      </c>
      <c r="C173" s="190"/>
      <c r="D173" s="190">
        <v>6.98</v>
      </c>
      <c r="E173" s="189" t="s">
        <v>13252</v>
      </c>
    </row>
    <row r="174" spans="1:5" x14ac:dyDescent="0.25">
      <c r="A174" s="189">
        <v>2174</v>
      </c>
      <c r="B174" s="182" t="s">
        <v>176</v>
      </c>
      <c r="C174" s="190">
        <v>18.86</v>
      </c>
      <c r="D174" s="190">
        <v>14.6</v>
      </c>
      <c r="E174" s="189">
        <f t="shared" si="5"/>
        <v>18.86</v>
      </c>
    </row>
    <row r="175" spans="1:5" x14ac:dyDescent="0.25">
      <c r="A175" s="189">
        <v>2175</v>
      </c>
      <c r="B175" s="173" t="s">
        <v>177</v>
      </c>
      <c r="C175" s="190">
        <v>20</v>
      </c>
      <c r="D175" s="190">
        <v>13.06</v>
      </c>
      <c r="E175" s="189">
        <f t="shared" si="5"/>
        <v>20</v>
      </c>
    </row>
    <row r="176" spans="1:5" x14ac:dyDescent="0.25">
      <c r="A176" s="189">
        <v>2176</v>
      </c>
      <c r="B176" s="173" t="s">
        <v>178</v>
      </c>
      <c r="C176" s="190"/>
      <c r="D176" s="190">
        <v>3.82</v>
      </c>
      <c r="E176" s="189">
        <f t="shared" si="5"/>
        <v>3.82</v>
      </c>
    </row>
    <row r="177" spans="1:5" x14ac:dyDescent="0.25">
      <c r="A177" s="189">
        <v>2177</v>
      </c>
      <c r="B177" s="173" t="s">
        <v>179</v>
      </c>
      <c r="C177" s="190"/>
      <c r="D177" s="190">
        <v>4.3499999999999996</v>
      </c>
      <c r="E177" s="189">
        <f t="shared" si="5"/>
        <v>4.3499999999999996</v>
      </c>
    </row>
    <row r="178" spans="1:5" x14ac:dyDescent="0.25">
      <c r="A178" s="189">
        <v>2178</v>
      </c>
      <c r="B178" s="173" t="s">
        <v>180</v>
      </c>
      <c r="C178" s="190">
        <v>11.09</v>
      </c>
      <c r="D178" s="190">
        <v>6.97</v>
      </c>
      <c r="E178" s="189">
        <f t="shared" si="5"/>
        <v>11.09</v>
      </c>
    </row>
    <row r="179" spans="1:5" x14ac:dyDescent="0.25">
      <c r="A179" s="189">
        <v>2179</v>
      </c>
      <c r="B179" s="173" t="s">
        <v>181</v>
      </c>
      <c r="C179" s="190">
        <v>20</v>
      </c>
      <c r="D179" s="190">
        <v>12.38</v>
      </c>
      <c r="E179" s="189">
        <f t="shared" si="5"/>
        <v>20</v>
      </c>
    </row>
    <row r="180" spans="1:5" x14ac:dyDescent="0.25">
      <c r="A180" s="189">
        <v>2180</v>
      </c>
      <c r="B180" s="173" t="s">
        <v>182</v>
      </c>
      <c r="C180" s="190"/>
      <c r="D180" s="190">
        <v>1.75</v>
      </c>
      <c r="E180" s="189">
        <f t="shared" si="5"/>
        <v>1.75</v>
      </c>
    </row>
    <row r="181" spans="1:5" x14ac:dyDescent="0.25">
      <c r="A181" s="189">
        <v>2181</v>
      </c>
      <c r="B181" s="173" t="s">
        <v>183</v>
      </c>
      <c r="C181" s="190">
        <v>3</v>
      </c>
      <c r="D181" s="190">
        <v>3.97</v>
      </c>
      <c r="E181" s="189">
        <f t="shared" si="5"/>
        <v>3.97</v>
      </c>
    </row>
    <row r="182" spans="1:5" x14ac:dyDescent="0.25">
      <c r="A182" s="189">
        <v>2182</v>
      </c>
      <c r="B182" s="173" t="s">
        <v>184</v>
      </c>
      <c r="C182" s="190">
        <v>3</v>
      </c>
      <c r="D182" s="190">
        <v>4.3</v>
      </c>
      <c r="E182" s="189">
        <f t="shared" si="5"/>
        <v>4.3</v>
      </c>
    </row>
    <row r="183" spans="1:5" x14ac:dyDescent="0.25">
      <c r="A183" s="189">
        <v>2183</v>
      </c>
      <c r="B183" s="173" t="s">
        <v>185</v>
      </c>
      <c r="C183" s="190">
        <v>0.01</v>
      </c>
      <c r="D183" s="190"/>
      <c r="E183" s="189" t="s">
        <v>13252</v>
      </c>
    </row>
    <row r="184" spans="1:5" x14ac:dyDescent="0.25">
      <c r="A184" s="189">
        <v>2184</v>
      </c>
      <c r="B184" s="173" t="s">
        <v>186</v>
      </c>
      <c r="C184" s="190">
        <v>0.01</v>
      </c>
      <c r="D184" s="190"/>
      <c r="E184" s="189" t="s">
        <v>13252</v>
      </c>
    </row>
    <row r="185" spans="1:5" x14ac:dyDescent="0.25">
      <c r="A185" s="189">
        <v>2185</v>
      </c>
      <c r="B185" s="173" t="s">
        <v>187</v>
      </c>
      <c r="C185" s="190"/>
      <c r="D185" s="190">
        <v>8.5399999999999991</v>
      </c>
      <c r="E185" s="189">
        <f t="shared" si="5"/>
        <v>8.5399999999999991</v>
      </c>
    </row>
    <row r="186" spans="1:5" x14ac:dyDescent="0.25">
      <c r="A186" s="189">
        <v>2186</v>
      </c>
      <c r="B186" s="173" t="s">
        <v>188</v>
      </c>
      <c r="C186" s="190">
        <v>15</v>
      </c>
      <c r="D186" s="190">
        <v>8.3800000000000008</v>
      </c>
      <c r="E186" s="189">
        <f t="shared" si="5"/>
        <v>15</v>
      </c>
    </row>
    <row r="187" spans="1:5" x14ac:dyDescent="0.25">
      <c r="A187" s="189">
        <v>2187</v>
      </c>
      <c r="B187" s="173" t="s">
        <v>189</v>
      </c>
      <c r="C187" s="190">
        <v>2.79</v>
      </c>
      <c r="D187" s="190">
        <v>9.31</v>
      </c>
      <c r="E187" s="189">
        <f t="shared" si="5"/>
        <v>9.31</v>
      </c>
    </row>
    <row r="188" spans="1:5" x14ac:dyDescent="0.25">
      <c r="A188" s="189">
        <v>2188</v>
      </c>
      <c r="B188" s="173" t="s">
        <v>190</v>
      </c>
      <c r="C188" s="190">
        <v>15</v>
      </c>
      <c r="D188" s="190">
        <v>9.6300000000000008</v>
      </c>
      <c r="E188" s="189">
        <f t="shared" si="5"/>
        <v>15</v>
      </c>
    </row>
    <row r="189" spans="1:5" x14ac:dyDescent="0.25">
      <c r="A189" s="189">
        <v>2189</v>
      </c>
      <c r="B189" s="173" t="s">
        <v>191</v>
      </c>
      <c r="C189" s="190">
        <v>15</v>
      </c>
      <c r="D189" s="190">
        <v>7.79</v>
      </c>
      <c r="E189" s="189">
        <f t="shared" si="5"/>
        <v>15</v>
      </c>
    </row>
    <row r="190" spans="1:5" x14ac:dyDescent="0.25">
      <c r="A190" s="189">
        <v>2190</v>
      </c>
      <c r="B190" s="173" t="s">
        <v>192</v>
      </c>
      <c r="C190" s="190">
        <v>30</v>
      </c>
      <c r="D190" s="190">
        <v>9.6300000000000008</v>
      </c>
      <c r="E190" s="189">
        <f t="shared" si="5"/>
        <v>30</v>
      </c>
    </row>
    <row r="191" spans="1:5" x14ac:dyDescent="0.25">
      <c r="A191" s="189">
        <v>2191</v>
      </c>
      <c r="B191" s="173" t="s">
        <v>193</v>
      </c>
      <c r="C191" s="190"/>
      <c r="D191" s="190">
        <v>1.33</v>
      </c>
      <c r="E191" s="189">
        <f t="shared" si="5"/>
        <v>1.33</v>
      </c>
    </row>
    <row r="192" spans="1:5" x14ac:dyDescent="0.25">
      <c r="A192" s="189">
        <v>2192</v>
      </c>
      <c r="B192" s="173" t="s">
        <v>194</v>
      </c>
      <c r="C192" s="190">
        <v>2.13</v>
      </c>
      <c r="D192" s="190">
        <v>1.64</v>
      </c>
      <c r="E192" s="189">
        <f t="shared" si="5"/>
        <v>2.13</v>
      </c>
    </row>
    <row r="193" spans="1:5" x14ac:dyDescent="0.25">
      <c r="A193" s="189">
        <v>2193</v>
      </c>
      <c r="B193" s="173" t="s">
        <v>195</v>
      </c>
      <c r="C193" s="190">
        <v>2.31</v>
      </c>
      <c r="D193" s="190">
        <v>2.11</v>
      </c>
      <c r="E193" s="189">
        <f t="shared" si="5"/>
        <v>2.31</v>
      </c>
    </row>
    <row r="194" spans="1:5" x14ac:dyDescent="0.25">
      <c r="A194" s="189">
        <v>2194</v>
      </c>
      <c r="B194" s="173" t="s">
        <v>196</v>
      </c>
      <c r="C194" s="190"/>
      <c r="D194" s="190">
        <v>10.07</v>
      </c>
      <c r="E194" s="189">
        <f t="shared" si="5"/>
        <v>10.07</v>
      </c>
    </row>
    <row r="195" spans="1:5" x14ac:dyDescent="0.25">
      <c r="A195" s="189">
        <v>2195</v>
      </c>
      <c r="B195" s="173" t="s">
        <v>197</v>
      </c>
      <c r="C195" s="190"/>
      <c r="D195" s="190">
        <v>4.63</v>
      </c>
      <c r="E195" s="189">
        <f t="shared" si="5"/>
        <v>4.63</v>
      </c>
    </row>
    <row r="196" spans="1:5" x14ac:dyDescent="0.25">
      <c r="A196" s="189">
        <v>2196</v>
      </c>
      <c r="B196" s="173" t="s">
        <v>198</v>
      </c>
      <c r="C196" s="190">
        <v>5</v>
      </c>
      <c r="D196" s="190">
        <v>4.57</v>
      </c>
      <c r="E196" s="189">
        <f t="shared" si="5"/>
        <v>5</v>
      </c>
    </row>
    <row r="197" spans="1:5" x14ac:dyDescent="0.25">
      <c r="A197" s="189">
        <v>2197</v>
      </c>
      <c r="B197" s="173" t="s">
        <v>199</v>
      </c>
      <c r="C197" s="190">
        <v>5</v>
      </c>
      <c r="D197" s="190">
        <v>7.27</v>
      </c>
      <c r="E197" s="189">
        <f t="shared" si="5"/>
        <v>7.27</v>
      </c>
    </row>
    <row r="198" spans="1:5" x14ac:dyDescent="0.25">
      <c r="A198" s="189">
        <v>2198</v>
      </c>
      <c r="B198" s="173" t="s">
        <v>200</v>
      </c>
      <c r="C198" s="190">
        <v>5</v>
      </c>
      <c r="D198" s="190">
        <v>23.78</v>
      </c>
      <c r="E198" s="189">
        <f t="shared" si="5"/>
        <v>23.78</v>
      </c>
    </row>
    <row r="199" spans="1:5" x14ac:dyDescent="0.25">
      <c r="A199" s="189">
        <v>2199</v>
      </c>
      <c r="B199" s="173" t="s">
        <v>201</v>
      </c>
      <c r="C199" s="190"/>
      <c r="D199" s="190">
        <v>2.39</v>
      </c>
      <c r="E199" s="189">
        <f t="shared" si="5"/>
        <v>2.39</v>
      </c>
    </row>
    <row r="200" spans="1:5" x14ac:dyDescent="0.25">
      <c r="A200" s="189">
        <v>2200</v>
      </c>
      <c r="B200" s="173" t="s">
        <v>202</v>
      </c>
      <c r="C200" s="190"/>
      <c r="D200" s="190">
        <v>1.65</v>
      </c>
      <c r="E200" s="189">
        <f t="shared" si="5"/>
        <v>1.65</v>
      </c>
    </row>
    <row r="201" spans="1:5" x14ac:dyDescent="0.25">
      <c r="A201" s="189">
        <v>2201</v>
      </c>
      <c r="B201" s="173" t="s">
        <v>203</v>
      </c>
      <c r="C201" s="190">
        <v>5</v>
      </c>
      <c r="D201" s="190">
        <v>4.46</v>
      </c>
      <c r="E201" s="189">
        <f t="shared" si="5"/>
        <v>5</v>
      </c>
    </row>
    <row r="202" spans="1:5" x14ac:dyDescent="0.25">
      <c r="A202" s="189">
        <v>2202</v>
      </c>
      <c r="B202" s="173" t="s">
        <v>204</v>
      </c>
      <c r="C202" s="190"/>
      <c r="D202" s="190">
        <v>4.4400000000000004</v>
      </c>
      <c r="E202" s="189">
        <f t="shared" si="5"/>
        <v>4.4400000000000004</v>
      </c>
    </row>
    <row r="203" spans="1:5" x14ac:dyDescent="0.25">
      <c r="A203" s="189">
        <v>2203</v>
      </c>
      <c r="B203" s="173" t="s">
        <v>205</v>
      </c>
      <c r="C203" s="190"/>
      <c r="D203" s="190">
        <v>12.7</v>
      </c>
      <c r="E203" s="189">
        <f t="shared" si="5"/>
        <v>12.7</v>
      </c>
    </row>
    <row r="204" spans="1:5" x14ac:dyDescent="0.25">
      <c r="A204" s="189">
        <v>2204</v>
      </c>
      <c r="B204" s="173" t="s">
        <v>206</v>
      </c>
      <c r="C204" s="190"/>
      <c r="D204" s="190">
        <v>5</v>
      </c>
      <c r="E204" s="189">
        <f t="shared" si="5"/>
        <v>5</v>
      </c>
    </row>
    <row r="205" spans="1:5" x14ac:dyDescent="0.25">
      <c r="A205" s="189">
        <v>2205</v>
      </c>
      <c r="B205" s="173" t="s">
        <v>207</v>
      </c>
      <c r="C205" s="190"/>
      <c r="D205" s="190">
        <v>1.75</v>
      </c>
      <c r="E205" s="189">
        <f t="shared" si="5"/>
        <v>1.75</v>
      </c>
    </row>
    <row r="206" spans="1:5" x14ac:dyDescent="0.25">
      <c r="A206" s="189">
        <v>2206</v>
      </c>
      <c r="B206" s="173" t="s">
        <v>208</v>
      </c>
      <c r="C206" s="190"/>
      <c r="D206" s="190">
        <v>1.7</v>
      </c>
      <c r="E206" s="189">
        <f t="shared" si="5"/>
        <v>1.7</v>
      </c>
    </row>
    <row r="207" spans="1:5" x14ac:dyDescent="0.25">
      <c r="A207" s="189">
        <v>2207</v>
      </c>
      <c r="B207" s="173" t="s">
        <v>209</v>
      </c>
      <c r="C207" s="190"/>
      <c r="D207" s="190">
        <v>1.71</v>
      </c>
      <c r="E207" s="189">
        <f t="shared" si="5"/>
        <v>1.71</v>
      </c>
    </row>
    <row r="208" spans="1:5" x14ac:dyDescent="0.25">
      <c r="A208" s="189">
        <v>2208</v>
      </c>
      <c r="B208" s="173" t="s">
        <v>210</v>
      </c>
      <c r="C208" s="190">
        <v>44.12</v>
      </c>
      <c r="D208" s="190">
        <v>8.6999999999999993</v>
      </c>
      <c r="E208" s="189">
        <f t="shared" si="5"/>
        <v>44.12</v>
      </c>
    </row>
    <row r="209" spans="1:5" x14ac:dyDescent="0.25">
      <c r="A209" s="189">
        <v>2209</v>
      </c>
      <c r="B209" s="173" t="s">
        <v>211</v>
      </c>
      <c r="C209" s="190"/>
      <c r="D209" s="190">
        <v>2.75</v>
      </c>
      <c r="E209" s="189">
        <f t="shared" si="5"/>
        <v>2.75</v>
      </c>
    </row>
    <row r="210" spans="1:5" x14ac:dyDescent="0.25">
      <c r="A210" s="189">
        <v>2210</v>
      </c>
      <c r="B210" s="173" t="s">
        <v>212</v>
      </c>
      <c r="C210" s="190"/>
      <c r="D210" s="190">
        <v>3.12</v>
      </c>
      <c r="E210" s="189">
        <f t="shared" si="5"/>
        <v>3.12</v>
      </c>
    </row>
    <row r="211" spans="1:5" x14ac:dyDescent="0.25">
      <c r="A211" s="189">
        <v>2211</v>
      </c>
      <c r="B211" s="173" t="s">
        <v>213</v>
      </c>
      <c r="C211" s="190">
        <v>5</v>
      </c>
      <c r="D211" s="190">
        <v>3.66</v>
      </c>
      <c r="E211" s="189">
        <f t="shared" si="5"/>
        <v>5</v>
      </c>
    </row>
    <row r="212" spans="1:5" x14ac:dyDescent="0.25">
      <c r="A212" s="189">
        <v>2212</v>
      </c>
      <c r="B212" s="173" t="s">
        <v>214</v>
      </c>
      <c r="C212" s="190">
        <v>5</v>
      </c>
      <c r="D212" s="190">
        <v>5.45</v>
      </c>
      <c r="E212" s="189">
        <f t="shared" si="5"/>
        <v>5.45</v>
      </c>
    </row>
    <row r="213" spans="1:5" x14ac:dyDescent="0.25">
      <c r="A213" s="189">
        <v>2213</v>
      </c>
      <c r="B213" s="173" t="s">
        <v>215</v>
      </c>
      <c r="C213" s="190"/>
      <c r="D213" s="190">
        <v>3.68</v>
      </c>
      <c r="E213" s="189">
        <f t="shared" si="5"/>
        <v>3.68</v>
      </c>
    </row>
    <row r="214" spans="1:5" x14ac:dyDescent="0.25">
      <c r="A214" s="189">
        <v>2214</v>
      </c>
      <c r="B214" s="173" t="s">
        <v>216</v>
      </c>
      <c r="C214" s="190">
        <v>5.0999999999999996</v>
      </c>
      <c r="D214" s="190">
        <v>2.33</v>
      </c>
      <c r="E214" s="189">
        <f t="shared" si="5"/>
        <v>5.0999999999999996</v>
      </c>
    </row>
    <row r="215" spans="1:5" x14ac:dyDescent="0.25">
      <c r="A215" s="189">
        <v>2215</v>
      </c>
      <c r="B215" s="173" t="s">
        <v>217</v>
      </c>
      <c r="C215" s="190"/>
      <c r="D215" s="190">
        <v>0.43</v>
      </c>
      <c r="E215" s="189">
        <f t="shared" si="5"/>
        <v>0.43</v>
      </c>
    </row>
    <row r="216" spans="1:5" x14ac:dyDescent="0.25">
      <c r="A216" s="189">
        <v>2216</v>
      </c>
      <c r="B216" s="173" t="s">
        <v>218</v>
      </c>
      <c r="C216" s="190">
        <v>5</v>
      </c>
      <c r="D216" s="190">
        <v>1.5</v>
      </c>
      <c r="E216" s="189">
        <f t="shared" si="5"/>
        <v>5</v>
      </c>
    </row>
    <row r="217" spans="1:5" x14ac:dyDescent="0.25">
      <c r="A217" s="189">
        <v>2217</v>
      </c>
      <c r="B217" s="201" t="s">
        <v>12943</v>
      </c>
      <c r="C217" s="190"/>
      <c r="D217" s="190">
        <v>2.94</v>
      </c>
      <c r="E217" s="189">
        <f t="shared" si="5"/>
        <v>2.94</v>
      </c>
    </row>
    <row r="218" spans="1:5" x14ac:dyDescent="0.25">
      <c r="A218" s="189">
        <v>2218</v>
      </c>
      <c r="B218" s="173" t="s">
        <v>219</v>
      </c>
      <c r="C218" s="190"/>
      <c r="D218" s="190">
        <v>5.01</v>
      </c>
      <c r="E218" s="189">
        <f t="shared" si="5"/>
        <v>5.01</v>
      </c>
    </row>
    <row r="219" spans="1:5" x14ac:dyDescent="0.25">
      <c r="A219" s="189">
        <v>2219</v>
      </c>
      <c r="B219" s="173" t="s">
        <v>220</v>
      </c>
      <c r="C219" s="190">
        <v>0.77</v>
      </c>
      <c r="D219" s="190">
        <v>1.38</v>
      </c>
      <c r="E219" s="189">
        <f t="shared" si="5"/>
        <v>1.38</v>
      </c>
    </row>
    <row r="220" spans="1:5" x14ac:dyDescent="0.25">
      <c r="A220" s="189">
        <v>2220</v>
      </c>
      <c r="B220" s="173" t="s">
        <v>221</v>
      </c>
      <c r="C220" s="190">
        <v>4.17</v>
      </c>
      <c r="D220" s="190">
        <v>1.23</v>
      </c>
      <c r="E220" s="189">
        <f t="shared" si="5"/>
        <v>4.17</v>
      </c>
    </row>
    <row r="221" spans="1:5" x14ac:dyDescent="0.25">
      <c r="A221" s="189">
        <v>2221</v>
      </c>
      <c r="B221" s="201" t="s">
        <v>12944</v>
      </c>
      <c r="C221" s="190">
        <v>3.54</v>
      </c>
      <c r="D221" s="190">
        <v>16.489999999999998</v>
      </c>
      <c r="E221" s="189">
        <f t="shared" si="5"/>
        <v>16.489999999999998</v>
      </c>
    </row>
    <row r="222" spans="1:5" x14ac:dyDescent="0.25">
      <c r="A222" s="189">
        <v>2222</v>
      </c>
      <c r="B222" s="173" t="s">
        <v>222</v>
      </c>
      <c r="C222" s="190"/>
      <c r="D222" s="190">
        <v>4.2</v>
      </c>
      <c r="E222" s="189">
        <f t="shared" si="5"/>
        <v>4.2</v>
      </c>
    </row>
    <row r="223" spans="1:5" x14ac:dyDescent="0.25">
      <c r="A223" s="189">
        <v>2223</v>
      </c>
      <c r="B223" s="182" t="s">
        <v>223</v>
      </c>
      <c r="C223" s="190"/>
      <c r="D223" s="190">
        <v>4.38</v>
      </c>
      <c r="E223" s="189">
        <f t="shared" si="5"/>
        <v>4.38</v>
      </c>
    </row>
    <row r="224" spans="1:5" x14ac:dyDescent="0.25">
      <c r="A224" s="189">
        <v>2224</v>
      </c>
      <c r="B224" s="173" t="s">
        <v>224</v>
      </c>
      <c r="C224" s="190"/>
      <c r="D224" s="190">
        <v>0.14000000000000001</v>
      </c>
      <c r="E224" s="189" t="s">
        <v>13252</v>
      </c>
    </row>
    <row r="225" spans="1:5" x14ac:dyDescent="0.25">
      <c r="A225" s="189">
        <v>2225</v>
      </c>
      <c r="B225" s="173" t="s">
        <v>225</v>
      </c>
      <c r="C225" s="190"/>
      <c r="D225" s="190">
        <v>2</v>
      </c>
      <c r="E225" s="189" t="s">
        <v>13252</v>
      </c>
    </row>
    <row r="226" spans="1:5" x14ac:dyDescent="0.25">
      <c r="A226" s="189">
        <v>2226</v>
      </c>
      <c r="B226" s="173" t="s">
        <v>12945</v>
      </c>
      <c r="C226" s="190"/>
      <c r="D226" s="190" t="s">
        <v>22</v>
      </c>
      <c r="E226" s="189" t="str">
        <f>IF(C226&gt;D226,C226,D226)</f>
        <v>N/A</v>
      </c>
    </row>
    <row r="227" spans="1:5" x14ac:dyDescent="0.25">
      <c r="A227" s="189">
        <v>2227</v>
      </c>
      <c r="B227" s="173" t="s">
        <v>12946</v>
      </c>
      <c r="C227" s="190"/>
      <c r="D227" s="190" t="s">
        <v>22</v>
      </c>
      <c r="E227" s="189" t="str">
        <f>IF(C227&gt;D227,C227,D227)</f>
        <v>N/A</v>
      </c>
    </row>
    <row r="228" spans="1:5" x14ac:dyDescent="0.25">
      <c r="A228" s="189">
        <v>2228</v>
      </c>
      <c r="B228" s="173" t="s">
        <v>226</v>
      </c>
      <c r="C228" s="190"/>
      <c r="D228" s="190" t="s">
        <v>22</v>
      </c>
      <c r="E228" s="189" t="s">
        <v>13252</v>
      </c>
    </row>
    <row r="229" spans="1:5" x14ac:dyDescent="0.25">
      <c r="A229" s="189">
        <v>2229</v>
      </c>
      <c r="B229" s="173" t="s">
        <v>227</v>
      </c>
      <c r="C229" s="190"/>
      <c r="D229" s="190">
        <v>27.08</v>
      </c>
      <c r="E229" s="189">
        <f>IF(C229&gt;D229,C229,D229)</f>
        <v>27.08</v>
      </c>
    </row>
    <row r="230" spans="1:5" x14ac:dyDescent="0.25">
      <c r="A230" s="189">
        <v>2230</v>
      </c>
      <c r="B230" s="201" t="s">
        <v>12947</v>
      </c>
      <c r="C230" s="190">
        <v>10</v>
      </c>
      <c r="D230" s="190">
        <v>6.02</v>
      </c>
      <c r="E230" s="189">
        <f>IF(C230&gt;D230,C230,D230)</f>
        <v>10</v>
      </c>
    </row>
    <row r="231" spans="1:5" x14ac:dyDescent="0.25">
      <c r="A231" s="189">
        <v>2230</v>
      </c>
      <c r="B231" s="173" t="s">
        <v>228</v>
      </c>
      <c r="C231" s="190">
        <v>10</v>
      </c>
      <c r="D231" s="190">
        <v>6.02</v>
      </c>
      <c r="E231" s="189">
        <f>IF(C231&gt;D231,C231,D231)</f>
        <v>10</v>
      </c>
    </row>
    <row r="232" spans="1:5" x14ac:dyDescent="0.25">
      <c r="A232" s="189">
        <v>2231</v>
      </c>
      <c r="B232" s="173" t="s">
        <v>229</v>
      </c>
      <c r="C232" s="190"/>
      <c r="D232" s="190" t="s">
        <v>22</v>
      </c>
      <c r="E232" s="189" t="s">
        <v>13252</v>
      </c>
    </row>
    <row r="233" spans="1:5" x14ac:dyDescent="0.25">
      <c r="A233" s="189">
        <v>2232</v>
      </c>
      <c r="B233" s="173" t="s">
        <v>230</v>
      </c>
      <c r="C233" s="190"/>
      <c r="D233" s="190" t="s">
        <v>22</v>
      </c>
      <c r="E233" s="189" t="s">
        <v>13255</v>
      </c>
    </row>
    <row r="234" spans="1:5" x14ac:dyDescent="0.25">
      <c r="A234" s="189">
        <v>2233</v>
      </c>
      <c r="B234" s="173" t="s">
        <v>231</v>
      </c>
      <c r="C234" s="190">
        <v>1200</v>
      </c>
      <c r="D234" s="190">
        <v>167.3</v>
      </c>
      <c r="E234" s="189" t="s">
        <v>13252</v>
      </c>
    </row>
    <row r="235" spans="1:5" x14ac:dyDescent="0.25">
      <c r="A235" s="189">
        <v>2234</v>
      </c>
      <c r="B235" s="173" t="s">
        <v>232</v>
      </c>
      <c r="C235" s="190">
        <v>900</v>
      </c>
      <c r="D235" s="190">
        <v>105</v>
      </c>
      <c r="E235" s="189" t="s">
        <v>11533</v>
      </c>
    </row>
    <row r="236" spans="1:5" x14ac:dyDescent="0.25">
      <c r="A236" s="189">
        <v>2235</v>
      </c>
      <c r="B236" s="173" t="s">
        <v>233</v>
      </c>
      <c r="C236" s="190">
        <v>2.48</v>
      </c>
      <c r="D236" s="190">
        <v>1.67</v>
      </c>
      <c r="E236" s="189" t="s">
        <v>13252</v>
      </c>
    </row>
    <row r="237" spans="1:5" x14ac:dyDescent="0.25">
      <c r="A237" s="189">
        <v>2236</v>
      </c>
      <c r="B237" s="173" t="s">
        <v>234</v>
      </c>
      <c r="C237" s="190">
        <v>323.7</v>
      </c>
      <c r="D237" s="190"/>
      <c r="E237" s="189" t="s">
        <v>13309</v>
      </c>
    </row>
    <row r="238" spans="1:5" x14ac:dyDescent="0.25">
      <c r="A238" s="189">
        <v>2237</v>
      </c>
      <c r="B238" s="173" t="s">
        <v>235</v>
      </c>
      <c r="C238" s="190"/>
      <c r="D238" s="190" t="s">
        <v>22</v>
      </c>
      <c r="E238" s="189" t="s">
        <v>13309</v>
      </c>
    </row>
    <row r="239" spans="1:5" x14ac:dyDescent="0.25">
      <c r="A239" s="189">
        <v>2238</v>
      </c>
      <c r="B239" s="173" t="s">
        <v>236</v>
      </c>
      <c r="C239" s="190">
        <v>142.4</v>
      </c>
      <c r="D239" s="190">
        <v>35.090000000000003</v>
      </c>
      <c r="E239" s="189" t="s">
        <v>11533</v>
      </c>
    </row>
    <row r="240" spans="1:5" x14ac:dyDescent="0.25">
      <c r="A240" s="189">
        <v>2239</v>
      </c>
      <c r="B240" s="173" t="s">
        <v>237</v>
      </c>
      <c r="C240" s="190"/>
      <c r="D240" s="190">
        <v>0.22</v>
      </c>
      <c r="E240" s="189" t="s">
        <v>13252</v>
      </c>
    </row>
    <row r="241" spans="1:5" x14ac:dyDescent="0.25">
      <c r="A241" s="189">
        <v>2240</v>
      </c>
      <c r="B241" s="173" t="s">
        <v>238</v>
      </c>
      <c r="C241" s="190">
        <v>798</v>
      </c>
      <c r="D241" s="190">
        <v>119.6</v>
      </c>
      <c r="E241" s="189" t="s">
        <v>13309</v>
      </c>
    </row>
    <row r="242" spans="1:5" x14ac:dyDescent="0.25">
      <c r="A242" s="189">
        <v>2241</v>
      </c>
      <c r="B242" s="173" t="s">
        <v>239</v>
      </c>
      <c r="C242" s="190">
        <v>120</v>
      </c>
      <c r="D242" s="190">
        <v>4.04</v>
      </c>
      <c r="E242" s="189" t="s">
        <v>11533</v>
      </c>
    </row>
    <row r="243" spans="1:5" x14ac:dyDescent="0.25">
      <c r="A243" s="189">
        <v>2242</v>
      </c>
      <c r="B243" s="173" t="s">
        <v>240</v>
      </c>
      <c r="C243" s="190"/>
      <c r="D243" s="190" t="s">
        <v>22</v>
      </c>
      <c r="E243" s="189" t="str">
        <f>IF(C243&gt;D243,C243,D243)</f>
        <v>N/A</v>
      </c>
    </row>
    <row r="244" spans="1:5" x14ac:dyDescent="0.25">
      <c r="A244" s="189">
        <v>2243</v>
      </c>
      <c r="B244" s="173" t="s">
        <v>241</v>
      </c>
      <c r="C244" s="190">
        <v>2</v>
      </c>
      <c r="D244" s="190">
        <v>2</v>
      </c>
      <c r="E244" s="189" t="s">
        <v>13252</v>
      </c>
    </row>
    <row r="245" spans="1:5" x14ac:dyDescent="0.25">
      <c r="A245" s="189">
        <v>2244</v>
      </c>
      <c r="B245" s="173" t="s">
        <v>242</v>
      </c>
      <c r="C245" s="190">
        <v>14.55</v>
      </c>
      <c r="D245" s="190">
        <v>4.37</v>
      </c>
      <c r="E245" s="189" t="s">
        <v>11533</v>
      </c>
    </row>
    <row r="246" spans="1:5" x14ac:dyDescent="0.25">
      <c r="A246" s="189">
        <v>2245</v>
      </c>
      <c r="B246" s="173" t="s">
        <v>243</v>
      </c>
      <c r="C246" s="190">
        <v>1</v>
      </c>
      <c r="D246" s="190">
        <v>28.54</v>
      </c>
      <c r="E246" s="189">
        <f t="shared" ref="E246:E253" si="6">IF(C246&gt;D246,C246,D246)</f>
        <v>28.54</v>
      </c>
    </row>
    <row r="247" spans="1:5" x14ac:dyDescent="0.25">
      <c r="A247" s="189">
        <v>2246</v>
      </c>
      <c r="B247" s="173" t="s">
        <v>244</v>
      </c>
      <c r="C247" s="190"/>
      <c r="D247" s="190">
        <v>6.27</v>
      </c>
      <c r="E247" s="189">
        <f t="shared" si="6"/>
        <v>6.27</v>
      </c>
    </row>
    <row r="248" spans="1:5" x14ac:dyDescent="0.25">
      <c r="A248" s="189">
        <v>2247</v>
      </c>
      <c r="B248" s="173" t="s">
        <v>245</v>
      </c>
      <c r="C248" s="190"/>
      <c r="D248" s="190">
        <v>19.809999999999999</v>
      </c>
      <c r="E248" s="189">
        <f t="shared" si="6"/>
        <v>19.809999999999999</v>
      </c>
    </row>
    <row r="249" spans="1:5" x14ac:dyDescent="0.25">
      <c r="A249" s="189">
        <v>2248</v>
      </c>
      <c r="B249" s="173" t="s">
        <v>246</v>
      </c>
      <c r="C249" s="190"/>
      <c r="D249" s="190">
        <v>2.67</v>
      </c>
      <c r="E249" s="189">
        <f t="shared" si="6"/>
        <v>2.67</v>
      </c>
    </row>
    <row r="250" spans="1:5" x14ac:dyDescent="0.25">
      <c r="A250" s="189">
        <v>2249</v>
      </c>
      <c r="B250" s="173" t="s">
        <v>247</v>
      </c>
      <c r="C250" s="200">
        <v>145</v>
      </c>
      <c r="D250" s="190">
        <v>850</v>
      </c>
      <c r="E250" s="189">
        <f t="shared" si="6"/>
        <v>850</v>
      </c>
    </row>
    <row r="251" spans="1:5" x14ac:dyDescent="0.25">
      <c r="A251" s="189">
        <v>2250</v>
      </c>
      <c r="B251" s="173" t="s">
        <v>248</v>
      </c>
      <c r="C251" s="190">
        <v>11</v>
      </c>
      <c r="D251" s="190">
        <v>18.899999999999999</v>
      </c>
      <c r="E251" s="189">
        <f t="shared" si="6"/>
        <v>18.899999999999999</v>
      </c>
    </row>
    <row r="252" spans="1:5" x14ac:dyDescent="0.25">
      <c r="A252" s="189">
        <v>2251</v>
      </c>
      <c r="B252" s="201" t="s">
        <v>12948</v>
      </c>
      <c r="C252" s="190"/>
      <c r="D252" s="190">
        <v>7.11</v>
      </c>
      <c r="E252" s="189">
        <f t="shared" si="6"/>
        <v>7.11</v>
      </c>
    </row>
    <row r="253" spans="1:5" x14ac:dyDescent="0.25">
      <c r="A253" s="189">
        <v>2252</v>
      </c>
      <c r="B253" s="201" t="s">
        <v>12949</v>
      </c>
      <c r="C253" s="190">
        <v>6.89</v>
      </c>
      <c r="D253" s="190">
        <v>30.06</v>
      </c>
      <c r="E253" s="189">
        <f t="shared" si="6"/>
        <v>30.06</v>
      </c>
    </row>
    <row r="254" spans="1:5" x14ac:dyDescent="0.25">
      <c r="A254" s="202">
        <v>2253</v>
      </c>
      <c r="B254" s="203" t="s">
        <v>249</v>
      </c>
      <c r="C254" s="200"/>
      <c r="D254" s="200">
        <v>63.5</v>
      </c>
      <c r="E254" s="202" t="s">
        <v>13252</v>
      </c>
    </row>
    <row r="255" spans="1:5" x14ac:dyDescent="0.25">
      <c r="A255" s="189">
        <v>2254</v>
      </c>
      <c r="B255" s="182" t="s">
        <v>250</v>
      </c>
      <c r="C255" s="190">
        <v>100</v>
      </c>
      <c r="D255" s="190">
        <v>775</v>
      </c>
      <c r="E255" s="189" t="s">
        <v>13252</v>
      </c>
    </row>
    <row r="256" spans="1:5" x14ac:dyDescent="0.25">
      <c r="A256" s="189">
        <v>2255</v>
      </c>
      <c r="B256" s="182" t="s">
        <v>251</v>
      </c>
      <c r="C256" s="190">
        <v>15.87</v>
      </c>
      <c r="D256" s="190">
        <v>7.51</v>
      </c>
      <c r="E256" s="189" t="s">
        <v>13252</v>
      </c>
    </row>
    <row r="257" spans="1:16384" x14ac:dyDescent="0.25">
      <c r="A257" s="180">
        <v>2257</v>
      </c>
      <c r="B257" s="182" t="s">
        <v>13337</v>
      </c>
      <c r="C257" s="190"/>
      <c r="D257" s="190"/>
      <c r="E257" s="189" t="s">
        <v>13252</v>
      </c>
    </row>
    <row r="258" spans="1:16384" x14ac:dyDescent="0.25">
      <c r="A258" s="189">
        <v>2256</v>
      </c>
      <c r="B258" s="180" t="s">
        <v>13327</v>
      </c>
      <c r="C258" s="190"/>
      <c r="D258" s="190"/>
      <c r="E258" s="189" t="s">
        <v>13309</v>
      </c>
    </row>
    <row r="259" spans="1:16384" x14ac:dyDescent="0.25">
      <c r="A259" s="189">
        <v>2258</v>
      </c>
      <c r="B259" s="182" t="s">
        <v>13338</v>
      </c>
      <c r="C259" s="180"/>
      <c r="D259" s="180"/>
      <c r="E259" s="189" t="s">
        <v>11533</v>
      </c>
      <c r="F259" s="180"/>
      <c r="G259" s="180"/>
      <c r="H259" s="180"/>
      <c r="I259" s="180"/>
      <c r="J259" s="180"/>
      <c r="K259" s="180"/>
      <c r="L259" s="180"/>
      <c r="M259" s="180"/>
      <c r="N259" s="180"/>
      <c r="O259" s="180"/>
      <c r="P259" s="180"/>
      <c r="Q259" s="180"/>
      <c r="R259" s="180"/>
      <c r="S259" s="180"/>
      <c r="T259" s="180"/>
      <c r="U259" s="180"/>
      <c r="V259" s="180"/>
      <c r="W259" s="180"/>
      <c r="X259" s="180"/>
      <c r="Y259" s="180"/>
      <c r="Z259" s="180"/>
      <c r="AA259" s="180"/>
      <c r="AB259" s="180"/>
      <c r="AC259" s="180"/>
      <c r="AD259" s="180"/>
      <c r="AE259" s="180"/>
      <c r="AF259" s="180"/>
      <c r="AG259" s="180"/>
      <c r="AH259" s="180"/>
      <c r="AI259" s="180"/>
      <c r="AJ259" s="180"/>
      <c r="AK259" s="180"/>
      <c r="AL259" s="180"/>
      <c r="AM259" s="180"/>
      <c r="AN259" s="180"/>
      <c r="AO259" s="180"/>
      <c r="AP259" s="180"/>
      <c r="AQ259" s="180"/>
      <c r="AR259" s="180"/>
      <c r="AS259" s="180"/>
      <c r="AT259" s="180"/>
      <c r="AU259" s="180"/>
      <c r="AV259" s="180"/>
      <c r="AW259" s="180"/>
      <c r="AX259" s="180"/>
      <c r="AY259" s="180"/>
      <c r="AZ259" s="180"/>
      <c r="BA259" s="180"/>
      <c r="BB259" s="180"/>
      <c r="BC259" s="180"/>
      <c r="BD259" s="180"/>
      <c r="BE259" s="180"/>
      <c r="BF259" s="180"/>
      <c r="BG259" s="180"/>
      <c r="BH259" s="180"/>
      <c r="BI259" s="180"/>
      <c r="BJ259" s="180"/>
      <c r="BK259" s="180"/>
      <c r="BL259" s="180"/>
      <c r="BM259" s="180"/>
      <c r="BN259" s="180"/>
      <c r="BO259" s="180"/>
      <c r="BP259" s="180"/>
      <c r="BQ259" s="180"/>
      <c r="BR259" s="180"/>
      <c r="BS259" s="180"/>
      <c r="BT259" s="180"/>
      <c r="BU259" s="180"/>
      <c r="BV259" s="180"/>
      <c r="BW259" s="180"/>
      <c r="BX259" s="180"/>
      <c r="BY259" s="180"/>
      <c r="BZ259" s="180"/>
      <c r="CA259" s="180"/>
      <c r="CB259" s="180"/>
      <c r="CC259" s="180"/>
      <c r="CD259" s="180"/>
      <c r="CE259" s="180"/>
      <c r="CF259" s="180"/>
      <c r="CG259" s="180"/>
      <c r="CH259" s="180"/>
      <c r="CI259" s="180"/>
      <c r="CJ259" s="180"/>
      <c r="CK259" s="180"/>
      <c r="CL259" s="180"/>
      <c r="CM259" s="180"/>
      <c r="CN259" s="180"/>
      <c r="CO259" s="180"/>
      <c r="CP259" s="180"/>
      <c r="CQ259" s="180"/>
      <c r="CR259" s="180"/>
      <c r="CS259" s="180"/>
      <c r="CT259" s="180"/>
      <c r="CU259" s="180"/>
      <c r="CV259" s="180"/>
      <c r="CW259" s="180"/>
      <c r="CX259" s="180"/>
      <c r="CY259" s="180"/>
      <c r="CZ259" s="180"/>
      <c r="DA259" s="180"/>
      <c r="DB259" s="180"/>
      <c r="DC259" s="180"/>
      <c r="DD259" s="180"/>
      <c r="DE259" s="180"/>
      <c r="DF259" s="180"/>
      <c r="DG259" s="180"/>
      <c r="DH259" s="180"/>
      <c r="DI259" s="180"/>
      <c r="DJ259" s="180"/>
      <c r="DK259" s="180"/>
      <c r="DL259" s="180"/>
      <c r="DM259" s="180"/>
      <c r="DN259" s="180"/>
      <c r="DO259" s="180"/>
      <c r="DP259" s="180"/>
      <c r="DQ259" s="180"/>
      <c r="DR259" s="180"/>
      <c r="DS259" s="180"/>
      <c r="DT259" s="180"/>
      <c r="DU259" s="180"/>
      <c r="DV259" s="180"/>
      <c r="DW259" s="180"/>
      <c r="DX259" s="180"/>
      <c r="DY259" s="180"/>
      <c r="DZ259" s="180"/>
      <c r="EA259" s="180"/>
      <c r="EB259" s="180"/>
      <c r="EC259" s="180"/>
      <c r="ED259" s="180"/>
      <c r="EE259" s="180"/>
      <c r="EF259" s="180"/>
      <c r="EG259" s="180"/>
      <c r="EH259" s="180"/>
      <c r="EI259" s="180"/>
      <c r="EJ259" s="180"/>
      <c r="EK259" s="180"/>
      <c r="EL259" s="180"/>
      <c r="EM259" s="180"/>
      <c r="EN259" s="180"/>
      <c r="EO259" s="180"/>
      <c r="EP259" s="180"/>
      <c r="EQ259" s="180"/>
      <c r="ER259" s="180"/>
      <c r="ES259" s="180"/>
      <c r="ET259" s="180"/>
      <c r="EU259" s="180"/>
      <c r="EV259" s="180"/>
      <c r="EW259" s="180"/>
      <c r="EX259" s="180"/>
      <c r="EY259" s="180"/>
      <c r="EZ259" s="180"/>
      <c r="FA259" s="180"/>
      <c r="FB259" s="180"/>
      <c r="FC259" s="180"/>
      <c r="FD259" s="180"/>
      <c r="FE259" s="180"/>
      <c r="FF259" s="180"/>
      <c r="FG259" s="180"/>
      <c r="FH259" s="180"/>
      <c r="FI259" s="180"/>
      <c r="FJ259" s="180"/>
      <c r="FK259" s="180"/>
      <c r="FL259" s="180"/>
      <c r="FM259" s="180"/>
      <c r="FN259" s="180"/>
      <c r="FO259" s="180"/>
      <c r="FP259" s="180"/>
      <c r="FQ259" s="180"/>
      <c r="FR259" s="180"/>
      <c r="FS259" s="180"/>
      <c r="FT259" s="180"/>
      <c r="FU259" s="180"/>
      <c r="FV259" s="180"/>
      <c r="FW259" s="180"/>
      <c r="FX259" s="180"/>
      <c r="FY259" s="180"/>
      <c r="FZ259" s="180"/>
      <c r="GA259" s="180"/>
      <c r="GB259" s="180"/>
      <c r="GC259" s="180"/>
      <c r="GD259" s="180"/>
      <c r="GE259" s="180"/>
      <c r="GF259" s="180"/>
      <c r="GG259" s="180"/>
      <c r="GH259" s="180"/>
      <c r="GI259" s="180"/>
      <c r="GJ259" s="180"/>
      <c r="GK259" s="180"/>
      <c r="GL259" s="180"/>
      <c r="GM259" s="180"/>
      <c r="GN259" s="180"/>
      <c r="GO259" s="180"/>
      <c r="GP259" s="180"/>
      <c r="GQ259" s="180"/>
      <c r="GR259" s="180"/>
      <c r="GS259" s="180"/>
      <c r="GT259" s="180"/>
      <c r="GU259" s="180"/>
      <c r="GV259" s="180"/>
      <c r="GW259" s="180"/>
      <c r="GX259" s="180"/>
      <c r="GY259" s="180"/>
      <c r="GZ259" s="180"/>
      <c r="HA259" s="180"/>
      <c r="HB259" s="180"/>
      <c r="HC259" s="180"/>
      <c r="HD259" s="180"/>
      <c r="HE259" s="180"/>
      <c r="HF259" s="180"/>
      <c r="HG259" s="180"/>
      <c r="HH259" s="180"/>
      <c r="HI259" s="180"/>
      <c r="HJ259" s="180"/>
      <c r="HK259" s="180"/>
      <c r="HL259" s="180"/>
      <c r="HM259" s="180"/>
      <c r="HN259" s="180"/>
      <c r="HO259" s="180"/>
      <c r="HP259" s="180"/>
      <c r="HQ259" s="180"/>
      <c r="HR259" s="180"/>
      <c r="HS259" s="180"/>
      <c r="HT259" s="180"/>
      <c r="HU259" s="180"/>
      <c r="HV259" s="180"/>
      <c r="HW259" s="180"/>
      <c r="HX259" s="180"/>
      <c r="HY259" s="180"/>
      <c r="HZ259" s="180"/>
      <c r="IA259" s="180"/>
      <c r="IB259" s="180"/>
      <c r="IC259" s="180"/>
      <c r="ID259" s="180"/>
      <c r="IE259" s="180"/>
      <c r="IF259" s="180"/>
      <c r="IG259" s="180"/>
      <c r="IH259" s="180"/>
      <c r="II259" s="180"/>
      <c r="IJ259" s="180"/>
      <c r="IK259" s="180"/>
      <c r="IL259" s="180"/>
      <c r="IM259" s="180"/>
      <c r="IN259" s="180"/>
      <c r="IO259" s="180"/>
      <c r="IP259" s="180"/>
      <c r="IQ259" s="180"/>
      <c r="IR259" s="180"/>
      <c r="IS259" s="180"/>
      <c r="IT259" s="180"/>
      <c r="IU259" s="180"/>
      <c r="IV259" s="180"/>
      <c r="IW259" s="180"/>
      <c r="IX259" s="180"/>
      <c r="IY259" s="180"/>
      <c r="IZ259" s="180"/>
      <c r="JA259" s="180"/>
      <c r="JB259" s="180"/>
      <c r="JC259" s="180"/>
      <c r="JD259" s="180"/>
      <c r="JE259" s="180"/>
      <c r="JF259" s="180"/>
      <c r="JG259" s="180"/>
      <c r="JH259" s="180"/>
      <c r="JI259" s="180"/>
      <c r="JJ259" s="180"/>
      <c r="JK259" s="180"/>
      <c r="JL259" s="180"/>
      <c r="JM259" s="180"/>
      <c r="JN259" s="180"/>
      <c r="JO259" s="180"/>
      <c r="JP259" s="180"/>
      <c r="JQ259" s="180"/>
      <c r="JR259" s="180"/>
      <c r="JS259" s="180"/>
      <c r="JT259" s="180"/>
      <c r="JU259" s="180"/>
      <c r="JV259" s="180"/>
      <c r="JW259" s="180"/>
      <c r="JX259" s="180"/>
      <c r="JY259" s="180"/>
      <c r="JZ259" s="180"/>
      <c r="KA259" s="180"/>
      <c r="KB259" s="180"/>
      <c r="KC259" s="180"/>
      <c r="KD259" s="180"/>
      <c r="KE259" s="180"/>
      <c r="KF259" s="180"/>
      <c r="KG259" s="180"/>
      <c r="KH259" s="180"/>
      <c r="KI259" s="180"/>
      <c r="KJ259" s="180"/>
      <c r="KK259" s="180"/>
      <c r="KL259" s="180"/>
      <c r="KM259" s="180"/>
      <c r="KN259" s="180"/>
      <c r="KO259" s="180"/>
      <c r="KP259" s="180"/>
      <c r="KQ259" s="180"/>
      <c r="KR259" s="180"/>
      <c r="KS259" s="180"/>
      <c r="KT259" s="180"/>
      <c r="KU259" s="180"/>
      <c r="KV259" s="180"/>
      <c r="KW259" s="180"/>
      <c r="KX259" s="180"/>
      <c r="KY259" s="180"/>
      <c r="KZ259" s="180"/>
      <c r="LA259" s="180"/>
      <c r="LB259" s="180"/>
      <c r="LC259" s="180"/>
      <c r="LD259" s="180"/>
      <c r="LE259" s="180"/>
      <c r="LF259" s="180"/>
      <c r="LG259" s="180"/>
      <c r="LH259" s="180"/>
      <c r="LI259" s="180"/>
      <c r="LJ259" s="180"/>
      <c r="LK259" s="180"/>
      <c r="LL259" s="180"/>
      <c r="LM259" s="180"/>
      <c r="LN259" s="180"/>
      <c r="LO259" s="180"/>
      <c r="LP259" s="180"/>
      <c r="LQ259" s="180"/>
      <c r="LR259" s="180"/>
      <c r="LS259" s="180"/>
      <c r="LT259" s="180"/>
      <c r="LU259" s="180"/>
      <c r="LV259" s="180"/>
      <c r="LW259" s="180"/>
      <c r="LX259" s="180"/>
      <c r="LY259" s="180"/>
      <c r="LZ259" s="180"/>
      <c r="MA259" s="180"/>
      <c r="MB259" s="180"/>
      <c r="MC259" s="180"/>
      <c r="MD259" s="180"/>
      <c r="ME259" s="180"/>
      <c r="MF259" s="180"/>
      <c r="MG259" s="180"/>
      <c r="MH259" s="180"/>
      <c r="MI259" s="180"/>
      <c r="MJ259" s="180"/>
      <c r="MK259" s="180"/>
      <c r="ML259" s="180"/>
      <c r="MM259" s="180"/>
      <c r="MN259" s="180"/>
      <c r="MO259" s="180"/>
      <c r="MP259" s="180"/>
      <c r="MQ259" s="180"/>
      <c r="MR259" s="180"/>
      <c r="MS259" s="180"/>
      <c r="MT259" s="180"/>
      <c r="MU259" s="180"/>
      <c r="MV259" s="180"/>
      <c r="MW259" s="180"/>
      <c r="MX259" s="180"/>
      <c r="MY259" s="180"/>
      <c r="MZ259" s="180"/>
      <c r="NA259" s="180"/>
      <c r="NB259" s="180"/>
      <c r="NC259" s="180"/>
      <c r="ND259" s="180"/>
      <c r="NE259" s="180"/>
      <c r="NF259" s="180"/>
      <c r="NG259" s="180"/>
      <c r="NH259" s="180"/>
      <c r="NI259" s="180"/>
      <c r="NJ259" s="180"/>
      <c r="NK259" s="180"/>
      <c r="NL259" s="180"/>
      <c r="NM259" s="180"/>
      <c r="NN259" s="180"/>
      <c r="NO259" s="180"/>
      <c r="NP259" s="180"/>
      <c r="NQ259" s="180"/>
      <c r="NR259" s="180"/>
      <c r="NS259" s="180"/>
      <c r="NT259" s="180"/>
      <c r="NU259" s="180"/>
      <c r="NV259" s="180"/>
      <c r="NW259" s="180"/>
      <c r="NX259" s="180"/>
      <c r="NY259" s="180"/>
      <c r="NZ259" s="180"/>
      <c r="OA259" s="180"/>
      <c r="OB259" s="180"/>
      <c r="OC259" s="180"/>
      <c r="OD259" s="180"/>
      <c r="OE259" s="180"/>
      <c r="OF259" s="180"/>
      <c r="OG259" s="180"/>
      <c r="OH259" s="180"/>
      <c r="OI259" s="180"/>
      <c r="OJ259" s="180"/>
      <c r="OK259" s="180"/>
      <c r="OL259" s="180"/>
      <c r="OM259" s="180"/>
      <c r="ON259" s="180"/>
      <c r="OO259" s="180"/>
      <c r="OP259" s="180"/>
      <c r="OQ259" s="180"/>
      <c r="OR259" s="180"/>
      <c r="OS259" s="180"/>
      <c r="OT259" s="180"/>
      <c r="OU259" s="180"/>
      <c r="OV259" s="180"/>
      <c r="OW259" s="180"/>
      <c r="OX259" s="180"/>
      <c r="OY259" s="180"/>
      <c r="OZ259" s="180"/>
      <c r="PA259" s="180"/>
      <c r="PB259" s="180"/>
      <c r="PC259" s="180"/>
      <c r="PD259" s="180"/>
      <c r="PE259" s="180"/>
      <c r="PF259" s="180"/>
      <c r="PG259" s="180"/>
      <c r="PH259" s="180"/>
      <c r="PI259" s="180"/>
      <c r="PJ259" s="180"/>
      <c r="PK259" s="180"/>
      <c r="PL259" s="180"/>
      <c r="PM259" s="180"/>
      <c r="PN259" s="180"/>
      <c r="PO259" s="180"/>
      <c r="PP259" s="180"/>
      <c r="PQ259" s="180"/>
      <c r="PR259" s="180"/>
      <c r="PS259" s="180"/>
      <c r="PT259" s="180"/>
      <c r="PU259" s="180"/>
      <c r="PV259" s="180"/>
      <c r="PW259" s="180"/>
      <c r="PX259" s="180"/>
      <c r="PY259" s="180"/>
      <c r="PZ259" s="180"/>
      <c r="QA259" s="180"/>
      <c r="QB259" s="180"/>
      <c r="QC259" s="180"/>
      <c r="QD259" s="180"/>
      <c r="QE259" s="180"/>
      <c r="QF259" s="180"/>
      <c r="QG259" s="180"/>
      <c r="QH259" s="180"/>
      <c r="QI259" s="180"/>
      <c r="QJ259" s="180"/>
      <c r="QK259" s="180"/>
      <c r="QL259" s="180"/>
      <c r="QM259" s="180"/>
      <c r="QN259" s="180"/>
      <c r="QO259" s="180"/>
      <c r="QP259" s="180"/>
      <c r="QQ259" s="180"/>
      <c r="QR259" s="180"/>
      <c r="QS259" s="180"/>
      <c r="QT259" s="180"/>
      <c r="QU259" s="180"/>
      <c r="QV259" s="180"/>
      <c r="QW259" s="180"/>
      <c r="QX259" s="180"/>
      <c r="QY259" s="180"/>
      <c r="QZ259" s="180"/>
      <c r="RA259" s="180"/>
      <c r="RB259" s="180"/>
      <c r="RC259" s="180"/>
      <c r="RD259" s="180"/>
      <c r="RE259" s="180"/>
      <c r="RF259" s="180"/>
      <c r="RG259" s="180"/>
      <c r="RH259" s="180"/>
      <c r="RI259" s="180"/>
      <c r="RJ259" s="180"/>
      <c r="RK259" s="180"/>
      <c r="RL259" s="180"/>
      <c r="RM259" s="180"/>
      <c r="RN259" s="180"/>
      <c r="RO259" s="180"/>
      <c r="RP259" s="180"/>
      <c r="RQ259" s="180"/>
      <c r="RR259" s="180"/>
      <c r="RS259" s="180"/>
      <c r="RT259" s="180"/>
      <c r="RU259" s="180"/>
      <c r="RV259" s="180"/>
      <c r="RW259" s="180"/>
      <c r="RX259" s="180"/>
      <c r="RY259" s="180"/>
      <c r="RZ259" s="180"/>
      <c r="SA259" s="180"/>
      <c r="SB259" s="180"/>
      <c r="SC259" s="180"/>
      <c r="SD259" s="180"/>
      <c r="SE259" s="180"/>
      <c r="SF259" s="180"/>
      <c r="SG259" s="180"/>
      <c r="SH259" s="180"/>
      <c r="SI259" s="180"/>
      <c r="SJ259" s="180"/>
      <c r="SK259" s="180"/>
      <c r="SL259" s="180"/>
      <c r="SM259" s="180"/>
      <c r="SN259" s="180"/>
      <c r="SO259" s="180"/>
      <c r="SP259" s="180"/>
      <c r="SQ259" s="180"/>
      <c r="SR259" s="180"/>
      <c r="SS259" s="180"/>
      <c r="ST259" s="180"/>
      <c r="SU259" s="180"/>
      <c r="SV259" s="180"/>
      <c r="SW259" s="180"/>
      <c r="SX259" s="180"/>
      <c r="SY259" s="180"/>
      <c r="SZ259" s="180"/>
      <c r="TA259" s="180"/>
      <c r="TB259" s="180"/>
      <c r="TC259" s="180"/>
      <c r="TD259" s="180"/>
      <c r="TE259" s="180"/>
      <c r="TF259" s="180"/>
      <c r="TG259" s="180"/>
      <c r="TH259" s="180"/>
      <c r="TI259" s="180"/>
      <c r="TJ259" s="180"/>
      <c r="TK259" s="180"/>
      <c r="TL259" s="180"/>
      <c r="TM259" s="180"/>
      <c r="TN259" s="180"/>
      <c r="TO259" s="180"/>
      <c r="TP259" s="180"/>
      <c r="TQ259" s="180"/>
      <c r="TR259" s="180"/>
      <c r="TS259" s="180"/>
      <c r="TT259" s="180"/>
      <c r="TU259" s="180"/>
      <c r="TV259" s="180"/>
      <c r="TW259" s="180"/>
      <c r="TX259" s="180"/>
      <c r="TY259" s="180"/>
      <c r="TZ259" s="180"/>
      <c r="UA259" s="180"/>
      <c r="UB259" s="180"/>
      <c r="UC259" s="180"/>
      <c r="UD259" s="180"/>
      <c r="UE259" s="180"/>
      <c r="UF259" s="180"/>
      <c r="UG259" s="180"/>
      <c r="UH259" s="180"/>
      <c r="UI259" s="180"/>
      <c r="UJ259" s="180"/>
      <c r="UK259" s="180"/>
      <c r="UL259" s="180"/>
      <c r="UM259" s="180"/>
      <c r="UN259" s="180"/>
      <c r="UO259" s="180"/>
      <c r="UP259" s="180"/>
      <c r="UQ259" s="180"/>
      <c r="UR259" s="180"/>
      <c r="US259" s="180"/>
      <c r="UT259" s="180"/>
      <c r="UU259" s="180"/>
      <c r="UV259" s="180"/>
      <c r="UW259" s="180"/>
      <c r="UX259" s="180"/>
      <c r="UY259" s="180"/>
      <c r="UZ259" s="180"/>
      <c r="VA259" s="180"/>
      <c r="VB259" s="180"/>
      <c r="VC259" s="180"/>
      <c r="VD259" s="180"/>
      <c r="VE259" s="180"/>
      <c r="VF259" s="180"/>
      <c r="VG259" s="180"/>
      <c r="VH259" s="180"/>
      <c r="VI259" s="180"/>
      <c r="VJ259" s="180"/>
      <c r="VK259" s="180"/>
      <c r="VL259" s="180"/>
      <c r="VM259" s="180"/>
      <c r="VN259" s="180"/>
      <c r="VO259" s="180"/>
      <c r="VP259" s="180"/>
      <c r="VQ259" s="180"/>
      <c r="VR259" s="180"/>
      <c r="VS259" s="180"/>
      <c r="VT259" s="180"/>
      <c r="VU259" s="180"/>
      <c r="VV259" s="180"/>
      <c r="VW259" s="180"/>
      <c r="VX259" s="180"/>
      <c r="VY259" s="180"/>
      <c r="VZ259" s="180"/>
      <c r="WA259" s="180"/>
      <c r="WB259" s="180"/>
      <c r="WC259" s="180"/>
      <c r="WD259" s="180"/>
      <c r="WE259" s="180"/>
      <c r="WF259" s="180"/>
      <c r="WG259" s="180"/>
      <c r="WH259" s="180"/>
      <c r="WI259" s="180"/>
      <c r="WJ259" s="180"/>
      <c r="WK259" s="180"/>
      <c r="WL259" s="180"/>
      <c r="WM259" s="180"/>
      <c r="WN259" s="180"/>
      <c r="WO259" s="180"/>
      <c r="WP259" s="180"/>
      <c r="WQ259" s="180"/>
      <c r="WR259" s="180"/>
      <c r="WS259" s="180"/>
      <c r="WT259" s="180"/>
      <c r="WU259" s="180"/>
      <c r="WV259" s="180"/>
      <c r="WW259" s="180"/>
      <c r="WX259" s="180"/>
      <c r="WY259" s="180"/>
      <c r="WZ259" s="180"/>
      <c r="XA259" s="180"/>
      <c r="XB259" s="180"/>
      <c r="XC259" s="180"/>
      <c r="XD259" s="180"/>
      <c r="XE259" s="180"/>
      <c r="XF259" s="180"/>
      <c r="XG259" s="180"/>
      <c r="XH259" s="180"/>
      <c r="XI259" s="180"/>
      <c r="XJ259" s="180"/>
      <c r="XK259" s="180"/>
      <c r="XL259" s="180"/>
      <c r="XM259" s="180"/>
      <c r="XN259" s="180"/>
      <c r="XO259" s="180"/>
      <c r="XP259" s="180"/>
      <c r="XQ259" s="180"/>
      <c r="XR259" s="180"/>
      <c r="XS259" s="180"/>
      <c r="XT259" s="180"/>
      <c r="XU259" s="180"/>
      <c r="XV259" s="180"/>
      <c r="XW259" s="180"/>
      <c r="XX259" s="180"/>
      <c r="XY259" s="180"/>
      <c r="XZ259" s="180"/>
      <c r="YA259" s="180"/>
      <c r="YB259" s="180"/>
      <c r="YC259" s="180"/>
      <c r="YD259" s="180"/>
      <c r="YE259" s="180"/>
      <c r="YF259" s="180"/>
      <c r="YG259" s="180"/>
      <c r="YH259" s="180"/>
      <c r="YI259" s="180"/>
      <c r="YJ259" s="180"/>
      <c r="YK259" s="180"/>
      <c r="YL259" s="180"/>
      <c r="YM259" s="180"/>
      <c r="YN259" s="180"/>
      <c r="YO259" s="180"/>
      <c r="YP259" s="180"/>
      <c r="YQ259" s="180"/>
      <c r="YR259" s="180"/>
      <c r="YS259" s="180"/>
      <c r="YT259" s="180"/>
      <c r="YU259" s="180"/>
      <c r="YV259" s="180"/>
      <c r="YW259" s="180"/>
      <c r="YX259" s="180"/>
      <c r="YY259" s="180"/>
      <c r="YZ259" s="180"/>
      <c r="ZA259" s="180"/>
      <c r="ZB259" s="180"/>
      <c r="ZC259" s="180"/>
      <c r="ZD259" s="180"/>
      <c r="ZE259" s="180"/>
      <c r="ZF259" s="180"/>
      <c r="ZG259" s="180"/>
      <c r="ZH259" s="180"/>
      <c r="ZI259" s="180"/>
      <c r="ZJ259" s="180"/>
      <c r="ZK259" s="180"/>
      <c r="ZL259" s="180"/>
      <c r="ZM259" s="180"/>
      <c r="ZN259" s="180"/>
      <c r="ZO259" s="180"/>
      <c r="ZP259" s="180"/>
      <c r="ZQ259" s="180"/>
      <c r="ZR259" s="180"/>
      <c r="ZS259" s="180"/>
      <c r="ZT259" s="180"/>
      <c r="ZU259" s="180"/>
      <c r="ZV259" s="180"/>
      <c r="ZW259" s="180"/>
      <c r="ZX259" s="180"/>
      <c r="ZY259" s="180"/>
      <c r="ZZ259" s="180"/>
      <c r="AAA259" s="180"/>
      <c r="AAB259" s="180"/>
      <c r="AAC259" s="180"/>
      <c r="AAD259" s="180"/>
      <c r="AAE259" s="180"/>
      <c r="AAF259" s="180"/>
      <c r="AAG259" s="180"/>
      <c r="AAH259" s="180"/>
      <c r="AAI259" s="180"/>
      <c r="AAJ259" s="180"/>
      <c r="AAK259" s="180"/>
      <c r="AAL259" s="180"/>
      <c r="AAM259" s="180"/>
      <c r="AAN259" s="180"/>
      <c r="AAO259" s="180"/>
      <c r="AAP259" s="180"/>
      <c r="AAQ259" s="180"/>
      <c r="AAR259" s="180"/>
      <c r="AAS259" s="180"/>
      <c r="AAT259" s="180"/>
      <c r="AAU259" s="180"/>
      <c r="AAV259" s="180"/>
      <c r="AAW259" s="180"/>
      <c r="AAX259" s="180"/>
      <c r="AAY259" s="180"/>
      <c r="AAZ259" s="180"/>
      <c r="ABA259" s="180"/>
      <c r="ABB259" s="180"/>
      <c r="ABC259" s="180"/>
      <c r="ABD259" s="180"/>
      <c r="ABE259" s="180"/>
      <c r="ABF259" s="180"/>
      <c r="ABG259" s="180"/>
      <c r="ABH259" s="180"/>
      <c r="ABI259" s="180"/>
      <c r="ABJ259" s="180"/>
      <c r="ABK259" s="180"/>
      <c r="ABL259" s="180"/>
      <c r="ABM259" s="180"/>
      <c r="ABN259" s="180"/>
      <c r="ABO259" s="180"/>
      <c r="ABP259" s="180"/>
      <c r="ABQ259" s="180"/>
      <c r="ABR259" s="180"/>
      <c r="ABS259" s="180"/>
      <c r="ABT259" s="180"/>
      <c r="ABU259" s="180"/>
      <c r="ABV259" s="180"/>
      <c r="ABW259" s="180"/>
      <c r="ABX259" s="180"/>
      <c r="ABY259" s="180"/>
      <c r="ABZ259" s="180"/>
      <c r="ACA259" s="180"/>
      <c r="ACB259" s="180"/>
      <c r="ACC259" s="180"/>
      <c r="ACD259" s="180"/>
      <c r="ACE259" s="180"/>
      <c r="ACF259" s="180"/>
      <c r="ACG259" s="180"/>
      <c r="ACH259" s="180"/>
      <c r="ACI259" s="180"/>
      <c r="ACJ259" s="180"/>
      <c r="ACK259" s="180"/>
      <c r="ACL259" s="180"/>
      <c r="ACM259" s="180"/>
      <c r="ACN259" s="180"/>
      <c r="ACO259" s="180"/>
      <c r="ACP259" s="180"/>
      <c r="ACQ259" s="180"/>
      <c r="ACR259" s="180"/>
      <c r="ACS259" s="180"/>
      <c r="ACT259" s="180"/>
      <c r="ACU259" s="180"/>
      <c r="ACV259" s="180"/>
      <c r="ACW259" s="180"/>
      <c r="ACX259" s="180"/>
      <c r="ACY259" s="180"/>
      <c r="ACZ259" s="180"/>
      <c r="ADA259" s="180"/>
      <c r="ADB259" s="180"/>
      <c r="ADC259" s="180"/>
      <c r="ADD259" s="180"/>
      <c r="ADE259" s="180"/>
      <c r="ADF259" s="180"/>
      <c r="ADG259" s="180"/>
      <c r="ADH259" s="180"/>
      <c r="ADI259" s="180"/>
      <c r="ADJ259" s="180"/>
      <c r="ADK259" s="180"/>
      <c r="ADL259" s="180"/>
      <c r="ADM259" s="180"/>
      <c r="ADN259" s="180"/>
      <c r="ADO259" s="180"/>
      <c r="ADP259" s="180"/>
      <c r="ADQ259" s="180"/>
      <c r="ADR259" s="180"/>
      <c r="ADS259" s="180"/>
      <c r="ADT259" s="180"/>
      <c r="ADU259" s="180"/>
      <c r="ADV259" s="180"/>
      <c r="ADW259" s="180"/>
      <c r="ADX259" s="180"/>
      <c r="ADY259" s="180"/>
      <c r="ADZ259" s="180"/>
      <c r="AEA259" s="180"/>
      <c r="AEB259" s="180"/>
      <c r="AEC259" s="180"/>
      <c r="AED259" s="180"/>
      <c r="AEE259" s="180"/>
      <c r="AEF259" s="180"/>
      <c r="AEG259" s="180"/>
      <c r="AEH259" s="180"/>
      <c r="AEI259" s="180"/>
      <c r="AEJ259" s="180"/>
      <c r="AEK259" s="180"/>
      <c r="AEL259" s="180"/>
      <c r="AEM259" s="180"/>
      <c r="AEN259" s="180"/>
      <c r="AEO259" s="180"/>
      <c r="AEP259" s="180"/>
      <c r="AEQ259" s="180"/>
      <c r="AER259" s="180"/>
      <c r="AES259" s="180"/>
      <c r="AET259" s="180"/>
      <c r="AEU259" s="180"/>
      <c r="AEV259" s="180"/>
      <c r="AEW259" s="180"/>
      <c r="AEX259" s="180"/>
      <c r="AEY259" s="180"/>
      <c r="AEZ259" s="180"/>
      <c r="AFA259" s="180"/>
      <c r="AFB259" s="180"/>
      <c r="AFC259" s="180"/>
      <c r="AFD259" s="180"/>
      <c r="AFE259" s="180"/>
      <c r="AFF259" s="180"/>
      <c r="AFG259" s="180"/>
      <c r="AFH259" s="180"/>
      <c r="AFI259" s="180"/>
      <c r="AFJ259" s="180"/>
      <c r="AFK259" s="180"/>
      <c r="AFL259" s="180"/>
      <c r="AFM259" s="180"/>
      <c r="AFN259" s="180"/>
      <c r="AFO259" s="180"/>
      <c r="AFP259" s="180"/>
      <c r="AFQ259" s="180"/>
      <c r="AFR259" s="180"/>
      <c r="AFS259" s="180"/>
      <c r="AFT259" s="180"/>
      <c r="AFU259" s="180"/>
      <c r="AFV259" s="180"/>
      <c r="AFW259" s="180"/>
      <c r="AFX259" s="180"/>
      <c r="AFY259" s="180"/>
      <c r="AFZ259" s="180"/>
      <c r="AGA259" s="180"/>
      <c r="AGB259" s="180"/>
      <c r="AGC259" s="180"/>
      <c r="AGD259" s="180"/>
      <c r="AGE259" s="180"/>
      <c r="AGF259" s="180"/>
      <c r="AGG259" s="180"/>
      <c r="AGH259" s="180"/>
      <c r="AGI259" s="180"/>
      <c r="AGJ259" s="180"/>
      <c r="AGK259" s="180"/>
      <c r="AGL259" s="180"/>
      <c r="AGM259" s="180"/>
      <c r="AGN259" s="180"/>
      <c r="AGO259" s="180"/>
      <c r="AGP259" s="180"/>
      <c r="AGQ259" s="180"/>
      <c r="AGR259" s="180"/>
      <c r="AGS259" s="180"/>
      <c r="AGT259" s="180"/>
      <c r="AGU259" s="180"/>
      <c r="AGV259" s="180"/>
      <c r="AGW259" s="180"/>
      <c r="AGX259" s="180"/>
      <c r="AGY259" s="180"/>
      <c r="AGZ259" s="180"/>
      <c r="AHA259" s="180"/>
      <c r="AHB259" s="180"/>
      <c r="AHC259" s="180"/>
      <c r="AHD259" s="180"/>
      <c r="AHE259" s="180"/>
      <c r="AHF259" s="180"/>
      <c r="AHG259" s="180"/>
      <c r="AHH259" s="180"/>
      <c r="AHI259" s="180"/>
      <c r="AHJ259" s="180"/>
      <c r="AHK259" s="180"/>
      <c r="AHL259" s="180"/>
      <c r="AHM259" s="180"/>
      <c r="AHN259" s="180"/>
      <c r="AHO259" s="180"/>
      <c r="AHP259" s="180"/>
      <c r="AHQ259" s="180"/>
      <c r="AHR259" s="180"/>
      <c r="AHS259" s="180"/>
      <c r="AHT259" s="180"/>
      <c r="AHU259" s="180"/>
      <c r="AHV259" s="180"/>
      <c r="AHW259" s="180"/>
      <c r="AHX259" s="180"/>
      <c r="AHY259" s="180"/>
      <c r="AHZ259" s="180"/>
      <c r="AIA259" s="180"/>
      <c r="AIB259" s="180"/>
      <c r="AIC259" s="180"/>
      <c r="AID259" s="180"/>
      <c r="AIE259" s="180"/>
      <c r="AIF259" s="180"/>
      <c r="AIG259" s="180"/>
      <c r="AIH259" s="180"/>
      <c r="AII259" s="180"/>
      <c r="AIJ259" s="180"/>
      <c r="AIK259" s="180"/>
      <c r="AIL259" s="180"/>
      <c r="AIM259" s="180"/>
      <c r="AIN259" s="180"/>
      <c r="AIO259" s="180"/>
      <c r="AIP259" s="180"/>
      <c r="AIQ259" s="180"/>
      <c r="AIR259" s="180"/>
      <c r="AIS259" s="180"/>
      <c r="AIT259" s="180"/>
      <c r="AIU259" s="180"/>
      <c r="AIV259" s="180"/>
      <c r="AIW259" s="180"/>
      <c r="AIX259" s="180"/>
      <c r="AIY259" s="180"/>
      <c r="AIZ259" s="180"/>
      <c r="AJA259" s="180"/>
      <c r="AJB259" s="180"/>
      <c r="AJC259" s="180"/>
      <c r="AJD259" s="180"/>
      <c r="AJE259" s="180"/>
      <c r="AJF259" s="180"/>
      <c r="AJG259" s="180"/>
      <c r="AJH259" s="180"/>
      <c r="AJI259" s="180"/>
      <c r="AJJ259" s="180"/>
      <c r="AJK259" s="180"/>
      <c r="AJL259" s="180"/>
      <c r="AJM259" s="180"/>
      <c r="AJN259" s="180"/>
      <c r="AJO259" s="180"/>
      <c r="AJP259" s="180"/>
      <c r="AJQ259" s="180"/>
      <c r="AJR259" s="180"/>
      <c r="AJS259" s="180"/>
      <c r="AJT259" s="180"/>
      <c r="AJU259" s="180"/>
      <c r="AJV259" s="180"/>
      <c r="AJW259" s="180"/>
      <c r="AJX259" s="180"/>
      <c r="AJY259" s="180"/>
      <c r="AJZ259" s="180"/>
      <c r="AKA259" s="180"/>
      <c r="AKB259" s="180"/>
      <c r="AKC259" s="180"/>
      <c r="AKD259" s="180"/>
      <c r="AKE259" s="180"/>
      <c r="AKF259" s="180"/>
      <c r="AKG259" s="180"/>
      <c r="AKH259" s="180"/>
      <c r="AKI259" s="180"/>
      <c r="AKJ259" s="180"/>
      <c r="AKK259" s="180"/>
      <c r="AKL259" s="180"/>
      <c r="AKM259" s="180"/>
      <c r="AKN259" s="180"/>
      <c r="AKO259" s="180"/>
      <c r="AKP259" s="180"/>
      <c r="AKQ259" s="180"/>
      <c r="AKR259" s="180"/>
      <c r="AKS259" s="180"/>
      <c r="AKT259" s="180"/>
      <c r="AKU259" s="180"/>
      <c r="AKV259" s="180"/>
      <c r="AKW259" s="180"/>
      <c r="AKX259" s="180"/>
      <c r="AKY259" s="180"/>
      <c r="AKZ259" s="180"/>
      <c r="ALA259" s="180"/>
      <c r="ALB259" s="180"/>
      <c r="ALC259" s="180"/>
      <c r="ALD259" s="180"/>
      <c r="ALE259" s="180"/>
      <c r="ALF259" s="180"/>
      <c r="ALG259" s="180"/>
      <c r="ALH259" s="180"/>
      <c r="ALI259" s="180"/>
      <c r="ALJ259" s="180"/>
      <c r="ALK259" s="180"/>
      <c r="ALL259" s="180"/>
      <c r="ALM259" s="180"/>
      <c r="ALN259" s="180"/>
      <c r="ALO259" s="180"/>
      <c r="ALP259" s="180"/>
      <c r="ALQ259" s="180"/>
      <c r="ALR259" s="180"/>
      <c r="ALS259" s="180"/>
      <c r="ALT259" s="180"/>
      <c r="ALU259" s="180"/>
      <c r="ALV259" s="180"/>
      <c r="ALW259" s="180"/>
      <c r="ALX259" s="180"/>
      <c r="ALY259" s="180"/>
      <c r="ALZ259" s="180"/>
      <c r="AMA259" s="180"/>
      <c r="AMB259" s="180"/>
      <c r="AMC259" s="180"/>
      <c r="AMD259" s="180"/>
      <c r="AME259" s="180"/>
      <c r="AMF259" s="180"/>
      <c r="AMG259" s="180"/>
      <c r="AMH259" s="180"/>
      <c r="AMI259" s="180"/>
      <c r="AMJ259" s="180"/>
      <c r="AMK259" s="180"/>
      <c r="AML259" s="180"/>
      <c r="AMM259" s="180"/>
      <c r="AMN259" s="180"/>
      <c r="AMO259" s="180"/>
      <c r="AMP259" s="180"/>
      <c r="AMQ259" s="180"/>
      <c r="AMR259" s="180"/>
      <c r="AMS259" s="180"/>
      <c r="AMT259" s="180"/>
      <c r="AMU259" s="180"/>
      <c r="AMV259" s="180"/>
      <c r="AMW259" s="180"/>
      <c r="AMX259" s="180"/>
      <c r="AMY259" s="180"/>
      <c r="AMZ259" s="180"/>
      <c r="ANA259" s="180"/>
      <c r="ANB259" s="180"/>
      <c r="ANC259" s="180"/>
      <c r="AND259" s="180"/>
      <c r="ANE259" s="180"/>
      <c r="ANF259" s="180"/>
      <c r="ANG259" s="180"/>
      <c r="ANH259" s="180"/>
      <c r="ANI259" s="180"/>
      <c r="ANJ259" s="180"/>
      <c r="ANK259" s="180"/>
      <c r="ANL259" s="180"/>
      <c r="ANM259" s="180"/>
      <c r="ANN259" s="180"/>
      <c r="ANO259" s="180"/>
      <c r="ANP259" s="180"/>
      <c r="ANQ259" s="180"/>
      <c r="ANR259" s="180"/>
      <c r="ANS259" s="180"/>
      <c r="ANT259" s="180"/>
      <c r="ANU259" s="180"/>
      <c r="ANV259" s="180"/>
      <c r="ANW259" s="180"/>
      <c r="ANX259" s="180"/>
      <c r="ANY259" s="180"/>
      <c r="ANZ259" s="180"/>
      <c r="AOA259" s="180"/>
      <c r="AOB259" s="180"/>
      <c r="AOC259" s="180"/>
      <c r="AOD259" s="180"/>
      <c r="AOE259" s="180"/>
      <c r="AOF259" s="180"/>
      <c r="AOG259" s="180"/>
      <c r="AOH259" s="180"/>
      <c r="AOI259" s="180"/>
      <c r="AOJ259" s="180"/>
      <c r="AOK259" s="180"/>
      <c r="AOL259" s="180"/>
      <c r="AOM259" s="180"/>
      <c r="AON259" s="180"/>
      <c r="AOO259" s="180"/>
      <c r="AOP259" s="180"/>
      <c r="AOQ259" s="180"/>
      <c r="AOR259" s="180"/>
      <c r="AOS259" s="180"/>
      <c r="AOT259" s="180"/>
      <c r="AOU259" s="180"/>
      <c r="AOV259" s="180"/>
      <c r="AOW259" s="180"/>
      <c r="AOX259" s="180"/>
      <c r="AOY259" s="180"/>
      <c r="AOZ259" s="180"/>
      <c r="APA259" s="180"/>
      <c r="APB259" s="180"/>
      <c r="APC259" s="180"/>
      <c r="APD259" s="180"/>
      <c r="APE259" s="180"/>
      <c r="APF259" s="180"/>
      <c r="APG259" s="180"/>
      <c r="APH259" s="180"/>
      <c r="API259" s="180"/>
      <c r="APJ259" s="180"/>
      <c r="APK259" s="180"/>
      <c r="APL259" s="180"/>
      <c r="APM259" s="180"/>
      <c r="APN259" s="180"/>
      <c r="APO259" s="180"/>
      <c r="APP259" s="180"/>
      <c r="APQ259" s="180"/>
      <c r="APR259" s="180"/>
      <c r="APS259" s="180"/>
      <c r="APT259" s="180"/>
      <c r="APU259" s="180"/>
      <c r="APV259" s="180"/>
      <c r="APW259" s="180"/>
      <c r="APX259" s="180"/>
      <c r="APY259" s="180"/>
      <c r="APZ259" s="180"/>
      <c r="AQA259" s="180"/>
      <c r="AQB259" s="180"/>
      <c r="AQC259" s="180"/>
      <c r="AQD259" s="180"/>
      <c r="AQE259" s="180"/>
      <c r="AQF259" s="180"/>
      <c r="AQG259" s="180"/>
      <c r="AQH259" s="180"/>
      <c r="AQI259" s="180"/>
      <c r="AQJ259" s="180"/>
      <c r="AQK259" s="180"/>
      <c r="AQL259" s="180"/>
      <c r="AQM259" s="180"/>
      <c r="AQN259" s="180"/>
      <c r="AQO259" s="180"/>
      <c r="AQP259" s="180"/>
      <c r="AQQ259" s="180"/>
      <c r="AQR259" s="180"/>
      <c r="AQS259" s="180"/>
      <c r="AQT259" s="180"/>
      <c r="AQU259" s="180"/>
      <c r="AQV259" s="180"/>
      <c r="AQW259" s="180"/>
      <c r="AQX259" s="180"/>
      <c r="AQY259" s="180"/>
      <c r="AQZ259" s="180"/>
      <c r="ARA259" s="180"/>
      <c r="ARB259" s="180"/>
      <c r="ARC259" s="180"/>
      <c r="ARD259" s="180"/>
      <c r="ARE259" s="180"/>
      <c r="ARF259" s="180"/>
      <c r="ARG259" s="180"/>
      <c r="ARH259" s="180"/>
      <c r="ARI259" s="180"/>
      <c r="ARJ259" s="180"/>
      <c r="ARK259" s="180"/>
      <c r="ARL259" s="180"/>
      <c r="ARM259" s="180"/>
      <c r="ARN259" s="180"/>
      <c r="ARO259" s="180"/>
      <c r="ARP259" s="180"/>
      <c r="ARQ259" s="180"/>
      <c r="ARR259" s="180"/>
      <c r="ARS259" s="180"/>
      <c r="ART259" s="180"/>
      <c r="ARU259" s="180"/>
      <c r="ARV259" s="180"/>
      <c r="ARW259" s="180"/>
      <c r="ARX259" s="180"/>
      <c r="ARY259" s="180"/>
      <c r="ARZ259" s="180"/>
      <c r="ASA259" s="180"/>
      <c r="ASB259" s="180"/>
      <c r="ASC259" s="180"/>
      <c r="ASD259" s="180"/>
      <c r="ASE259" s="180"/>
      <c r="ASF259" s="180"/>
      <c r="ASG259" s="180"/>
      <c r="ASH259" s="180"/>
      <c r="ASI259" s="180"/>
      <c r="ASJ259" s="180"/>
      <c r="ASK259" s="180"/>
      <c r="ASL259" s="180"/>
      <c r="ASM259" s="180"/>
      <c r="ASN259" s="180"/>
      <c r="ASO259" s="180"/>
      <c r="ASP259" s="180"/>
      <c r="ASQ259" s="180"/>
      <c r="ASR259" s="180"/>
      <c r="ASS259" s="180"/>
      <c r="AST259" s="180"/>
      <c r="ASU259" s="180"/>
      <c r="ASV259" s="180"/>
      <c r="ASW259" s="180"/>
      <c r="ASX259" s="180"/>
      <c r="ASY259" s="180"/>
      <c r="ASZ259" s="180"/>
      <c r="ATA259" s="180"/>
      <c r="ATB259" s="180"/>
      <c r="ATC259" s="180"/>
      <c r="ATD259" s="180"/>
      <c r="ATE259" s="180"/>
      <c r="ATF259" s="180"/>
      <c r="ATG259" s="180"/>
      <c r="ATH259" s="180"/>
      <c r="ATI259" s="180"/>
      <c r="ATJ259" s="180"/>
      <c r="ATK259" s="180"/>
      <c r="ATL259" s="180"/>
      <c r="ATM259" s="180"/>
      <c r="ATN259" s="180"/>
      <c r="ATO259" s="180"/>
      <c r="ATP259" s="180"/>
      <c r="ATQ259" s="180"/>
      <c r="ATR259" s="180"/>
      <c r="ATS259" s="180"/>
      <c r="ATT259" s="180"/>
      <c r="ATU259" s="180"/>
      <c r="ATV259" s="180"/>
      <c r="ATW259" s="180"/>
      <c r="ATX259" s="180"/>
      <c r="ATY259" s="180"/>
      <c r="ATZ259" s="180"/>
      <c r="AUA259" s="180"/>
      <c r="AUB259" s="180"/>
      <c r="AUC259" s="180"/>
      <c r="AUD259" s="180"/>
      <c r="AUE259" s="180"/>
      <c r="AUF259" s="180"/>
      <c r="AUG259" s="180"/>
      <c r="AUH259" s="180"/>
      <c r="AUI259" s="180"/>
      <c r="AUJ259" s="180"/>
      <c r="AUK259" s="180"/>
      <c r="AUL259" s="180"/>
      <c r="AUM259" s="180"/>
      <c r="AUN259" s="180"/>
      <c r="AUO259" s="180"/>
      <c r="AUP259" s="180"/>
      <c r="AUQ259" s="180"/>
      <c r="AUR259" s="180"/>
      <c r="AUS259" s="180"/>
      <c r="AUT259" s="180"/>
      <c r="AUU259" s="180"/>
      <c r="AUV259" s="180"/>
      <c r="AUW259" s="180"/>
      <c r="AUX259" s="180"/>
      <c r="AUY259" s="180"/>
      <c r="AUZ259" s="180"/>
      <c r="AVA259" s="180"/>
      <c r="AVB259" s="180"/>
      <c r="AVC259" s="180"/>
      <c r="AVD259" s="180"/>
      <c r="AVE259" s="180"/>
      <c r="AVF259" s="180"/>
      <c r="AVG259" s="180"/>
      <c r="AVH259" s="180"/>
      <c r="AVI259" s="180"/>
      <c r="AVJ259" s="180"/>
      <c r="AVK259" s="180"/>
      <c r="AVL259" s="180"/>
      <c r="AVM259" s="180"/>
      <c r="AVN259" s="180"/>
      <c r="AVO259" s="180"/>
      <c r="AVP259" s="180"/>
      <c r="AVQ259" s="180"/>
      <c r="AVR259" s="180"/>
      <c r="AVS259" s="180"/>
      <c r="AVT259" s="180"/>
      <c r="AVU259" s="180"/>
      <c r="AVV259" s="180"/>
      <c r="AVW259" s="180"/>
      <c r="AVX259" s="180"/>
      <c r="AVY259" s="180"/>
      <c r="AVZ259" s="180"/>
      <c r="AWA259" s="180"/>
      <c r="AWB259" s="180"/>
      <c r="AWC259" s="180"/>
      <c r="AWD259" s="180"/>
      <c r="AWE259" s="180"/>
      <c r="AWF259" s="180"/>
      <c r="AWG259" s="180"/>
      <c r="AWH259" s="180"/>
      <c r="AWI259" s="180"/>
      <c r="AWJ259" s="180"/>
      <c r="AWK259" s="180"/>
      <c r="AWL259" s="180"/>
      <c r="AWM259" s="180"/>
      <c r="AWN259" s="180"/>
      <c r="AWO259" s="180"/>
      <c r="AWP259" s="180"/>
      <c r="AWQ259" s="180"/>
      <c r="AWR259" s="180"/>
      <c r="AWS259" s="180"/>
      <c r="AWT259" s="180"/>
      <c r="AWU259" s="180"/>
      <c r="AWV259" s="180"/>
      <c r="AWW259" s="180"/>
      <c r="AWX259" s="180"/>
      <c r="AWY259" s="180"/>
      <c r="AWZ259" s="180"/>
      <c r="AXA259" s="180"/>
      <c r="AXB259" s="180"/>
      <c r="AXC259" s="180"/>
      <c r="AXD259" s="180"/>
      <c r="AXE259" s="180"/>
      <c r="AXF259" s="180"/>
      <c r="AXG259" s="180"/>
      <c r="AXH259" s="180"/>
      <c r="AXI259" s="180"/>
      <c r="AXJ259" s="180"/>
      <c r="AXK259" s="180"/>
      <c r="AXL259" s="180"/>
      <c r="AXM259" s="180"/>
      <c r="AXN259" s="180"/>
      <c r="AXO259" s="180"/>
      <c r="AXP259" s="180"/>
      <c r="AXQ259" s="180"/>
      <c r="AXR259" s="180"/>
      <c r="AXS259" s="180"/>
      <c r="AXT259" s="180"/>
      <c r="AXU259" s="180"/>
      <c r="AXV259" s="180"/>
      <c r="AXW259" s="180"/>
      <c r="AXX259" s="180"/>
      <c r="AXY259" s="180"/>
      <c r="AXZ259" s="180"/>
      <c r="AYA259" s="180"/>
      <c r="AYB259" s="180"/>
      <c r="AYC259" s="180"/>
      <c r="AYD259" s="180"/>
      <c r="AYE259" s="180"/>
      <c r="AYF259" s="180"/>
      <c r="AYG259" s="180"/>
      <c r="AYH259" s="180"/>
      <c r="AYI259" s="180"/>
      <c r="AYJ259" s="180"/>
      <c r="AYK259" s="180"/>
      <c r="AYL259" s="180"/>
      <c r="AYM259" s="180"/>
      <c r="AYN259" s="180"/>
      <c r="AYO259" s="180"/>
      <c r="AYP259" s="180"/>
      <c r="AYQ259" s="180"/>
      <c r="AYR259" s="180"/>
      <c r="AYS259" s="180"/>
      <c r="AYT259" s="180"/>
      <c r="AYU259" s="180"/>
      <c r="AYV259" s="180"/>
      <c r="AYW259" s="180"/>
      <c r="AYX259" s="180"/>
      <c r="AYY259" s="180"/>
      <c r="AYZ259" s="180"/>
      <c r="AZA259" s="180"/>
      <c r="AZB259" s="180"/>
      <c r="AZC259" s="180"/>
      <c r="AZD259" s="180"/>
      <c r="AZE259" s="180"/>
      <c r="AZF259" s="180"/>
      <c r="AZG259" s="180"/>
      <c r="AZH259" s="180"/>
      <c r="AZI259" s="180"/>
      <c r="AZJ259" s="180"/>
      <c r="AZK259" s="180"/>
      <c r="AZL259" s="180"/>
      <c r="AZM259" s="180"/>
      <c r="AZN259" s="180"/>
      <c r="AZO259" s="180"/>
      <c r="AZP259" s="180"/>
      <c r="AZQ259" s="180"/>
      <c r="AZR259" s="180"/>
      <c r="AZS259" s="180"/>
      <c r="AZT259" s="180"/>
      <c r="AZU259" s="180"/>
      <c r="AZV259" s="180"/>
      <c r="AZW259" s="180"/>
      <c r="AZX259" s="180"/>
      <c r="AZY259" s="180"/>
      <c r="AZZ259" s="180"/>
      <c r="BAA259" s="180"/>
      <c r="BAB259" s="180"/>
      <c r="BAC259" s="180"/>
      <c r="BAD259" s="180"/>
      <c r="BAE259" s="180"/>
      <c r="BAF259" s="180"/>
      <c r="BAG259" s="180"/>
      <c r="BAH259" s="180"/>
      <c r="BAI259" s="180"/>
      <c r="BAJ259" s="180"/>
      <c r="BAK259" s="180"/>
      <c r="BAL259" s="180"/>
      <c r="BAM259" s="180"/>
      <c r="BAN259" s="180"/>
      <c r="BAO259" s="180"/>
      <c r="BAP259" s="180"/>
      <c r="BAQ259" s="180"/>
      <c r="BAR259" s="180"/>
      <c r="BAS259" s="180"/>
      <c r="BAT259" s="180"/>
      <c r="BAU259" s="180"/>
      <c r="BAV259" s="180"/>
      <c r="BAW259" s="180"/>
      <c r="BAX259" s="180"/>
      <c r="BAY259" s="180"/>
      <c r="BAZ259" s="180"/>
      <c r="BBA259" s="180"/>
      <c r="BBB259" s="180"/>
      <c r="BBC259" s="180"/>
      <c r="BBD259" s="180"/>
      <c r="BBE259" s="180"/>
      <c r="BBF259" s="180"/>
      <c r="BBG259" s="180"/>
      <c r="BBH259" s="180"/>
      <c r="BBI259" s="180"/>
      <c r="BBJ259" s="180"/>
      <c r="BBK259" s="180"/>
      <c r="BBL259" s="180"/>
      <c r="BBM259" s="180"/>
      <c r="BBN259" s="180"/>
      <c r="BBO259" s="180"/>
      <c r="BBP259" s="180"/>
      <c r="BBQ259" s="180"/>
      <c r="BBR259" s="180"/>
      <c r="BBS259" s="180"/>
      <c r="BBT259" s="180"/>
      <c r="BBU259" s="180"/>
      <c r="BBV259" s="180"/>
      <c r="BBW259" s="180"/>
      <c r="BBX259" s="180"/>
      <c r="BBY259" s="180"/>
      <c r="BBZ259" s="180"/>
      <c r="BCA259" s="180"/>
      <c r="BCB259" s="180"/>
      <c r="BCC259" s="180"/>
      <c r="BCD259" s="180"/>
      <c r="BCE259" s="180"/>
      <c r="BCF259" s="180"/>
      <c r="BCG259" s="180"/>
      <c r="BCH259" s="180"/>
      <c r="BCI259" s="180"/>
      <c r="BCJ259" s="180"/>
      <c r="BCK259" s="180"/>
      <c r="BCL259" s="180"/>
      <c r="BCM259" s="180"/>
      <c r="BCN259" s="180"/>
      <c r="BCO259" s="180"/>
      <c r="BCP259" s="180"/>
      <c r="BCQ259" s="180"/>
      <c r="BCR259" s="180"/>
      <c r="BCS259" s="180"/>
      <c r="BCT259" s="180"/>
      <c r="BCU259" s="180"/>
      <c r="BCV259" s="180"/>
      <c r="BCW259" s="180"/>
      <c r="BCX259" s="180"/>
      <c r="BCY259" s="180"/>
      <c r="BCZ259" s="180"/>
      <c r="BDA259" s="180"/>
      <c r="BDB259" s="180"/>
      <c r="BDC259" s="180"/>
      <c r="BDD259" s="180"/>
      <c r="BDE259" s="180"/>
      <c r="BDF259" s="180"/>
      <c r="BDG259" s="180"/>
      <c r="BDH259" s="180"/>
      <c r="BDI259" s="180"/>
      <c r="BDJ259" s="180"/>
      <c r="BDK259" s="180"/>
      <c r="BDL259" s="180"/>
      <c r="BDM259" s="180"/>
      <c r="BDN259" s="180"/>
      <c r="BDO259" s="180"/>
      <c r="BDP259" s="180"/>
      <c r="BDQ259" s="180"/>
      <c r="BDR259" s="180"/>
      <c r="BDS259" s="180"/>
      <c r="BDT259" s="180"/>
      <c r="BDU259" s="180"/>
      <c r="BDV259" s="180"/>
      <c r="BDW259" s="180"/>
      <c r="BDX259" s="180"/>
      <c r="BDY259" s="180"/>
      <c r="BDZ259" s="180"/>
      <c r="BEA259" s="180"/>
      <c r="BEB259" s="180"/>
      <c r="BEC259" s="180"/>
      <c r="BED259" s="180"/>
      <c r="BEE259" s="180"/>
      <c r="BEF259" s="180"/>
      <c r="BEG259" s="180"/>
      <c r="BEH259" s="180"/>
      <c r="BEI259" s="180"/>
      <c r="BEJ259" s="180"/>
      <c r="BEK259" s="180"/>
      <c r="BEL259" s="180"/>
      <c r="BEM259" s="180"/>
      <c r="BEN259" s="180"/>
      <c r="BEO259" s="180"/>
      <c r="BEP259" s="180"/>
      <c r="BEQ259" s="180"/>
      <c r="BER259" s="180"/>
      <c r="BES259" s="180"/>
      <c r="BET259" s="180"/>
      <c r="BEU259" s="180"/>
      <c r="BEV259" s="180"/>
      <c r="BEW259" s="180"/>
      <c r="BEX259" s="180"/>
      <c r="BEY259" s="180"/>
      <c r="BEZ259" s="180"/>
      <c r="BFA259" s="180"/>
      <c r="BFB259" s="180"/>
      <c r="BFC259" s="180"/>
      <c r="BFD259" s="180"/>
      <c r="BFE259" s="180"/>
      <c r="BFF259" s="180"/>
      <c r="BFG259" s="180"/>
      <c r="BFH259" s="180"/>
      <c r="BFI259" s="180"/>
      <c r="BFJ259" s="180"/>
      <c r="BFK259" s="180"/>
      <c r="BFL259" s="180"/>
      <c r="BFM259" s="180"/>
      <c r="BFN259" s="180"/>
      <c r="BFO259" s="180"/>
      <c r="BFP259" s="180"/>
      <c r="BFQ259" s="180"/>
      <c r="BFR259" s="180"/>
      <c r="BFS259" s="180"/>
      <c r="BFT259" s="180"/>
      <c r="BFU259" s="180"/>
      <c r="BFV259" s="180"/>
      <c r="BFW259" s="180"/>
      <c r="BFX259" s="180"/>
      <c r="BFY259" s="180"/>
      <c r="BFZ259" s="180"/>
      <c r="BGA259" s="180"/>
      <c r="BGB259" s="180"/>
      <c r="BGC259" s="180"/>
      <c r="BGD259" s="180"/>
      <c r="BGE259" s="180"/>
      <c r="BGF259" s="180"/>
      <c r="BGG259" s="180"/>
      <c r="BGH259" s="180"/>
      <c r="BGI259" s="180"/>
      <c r="BGJ259" s="180"/>
      <c r="BGK259" s="180"/>
      <c r="BGL259" s="180"/>
      <c r="BGM259" s="180"/>
      <c r="BGN259" s="180"/>
      <c r="BGO259" s="180"/>
      <c r="BGP259" s="180"/>
      <c r="BGQ259" s="180"/>
      <c r="BGR259" s="180"/>
      <c r="BGS259" s="180"/>
      <c r="BGT259" s="180"/>
      <c r="BGU259" s="180"/>
      <c r="BGV259" s="180"/>
      <c r="BGW259" s="180"/>
      <c r="BGX259" s="180"/>
      <c r="BGY259" s="180"/>
      <c r="BGZ259" s="180"/>
      <c r="BHA259" s="180"/>
      <c r="BHB259" s="180"/>
      <c r="BHC259" s="180"/>
      <c r="BHD259" s="180"/>
      <c r="BHE259" s="180"/>
      <c r="BHF259" s="180"/>
      <c r="BHG259" s="180"/>
      <c r="BHH259" s="180"/>
      <c r="BHI259" s="180"/>
      <c r="BHJ259" s="180"/>
      <c r="BHK259" s="180"/>
      <c r="BHL259" s="180"/>
      <c r="BHM259" s="180"/>
      <c r="BHN259" s="180"/>
      <c r="BHO259" s="180"/>
      <c r="BHP259" s="180"/>
      <c r="BHQ259" s="180"/>
      <c r="BHR259" s="180"/>
      <c r="BHS259" s="180"/>
      <c r="BHT259" s="180"/>
      <c r="BHU259" s="180"/>
      <c r="BHV259" s="180"/>
      <c r="BHW259" s="180"/>
      <c r="BHX259" s="180"/>
      <c r="BHY259" s="180"/>
      <c r="BHZ259" s="180"/>
      <c r="BIA259" s="180"/>
      <c r="BIB259" s="180"/>
      <c r="BIC259" s="180"/>
      <c r="BID259" s="180"/>
      <c r="BIE259" s="180"/>
      <c r="BIF259" s="180"/>
      <c r="BIG259" s="180"/>
      <c r="BIH259" s="180"/>
      <c r="BII259" s="180"/>
      <c r="BIJ259" s="180"/>
      <c r="BIK259" s="180"/>
      <c r="BIL259" s="180"/>
      <c r="BIM259" s="180"/>
      <c r="BIN259" s="180"/>
      <c r="BIO259" s="180"/>
      <c r="BIP259" s="180"/>
      <c r="BIQ259" s="180"/>
      <c r="BIR259" s="180"/>
      <c r="BIS259" s="180"/>
      <c r="BIT259" s="180"/>
      <c r="BIU259" s="180"/>
      <c r="BIV259" s="180"/>
      <c r="BIW259" s="180"/>
      <c r="BIX259" s="180"/>
      <c r="BIY259" s="180"/>
      <c r="BIZ259" s="180"/>
      <c r="BJA259" s="180"/>
      <c r="BJB259" s="180"/>
      <c r="BJC259" s="180"/>
      <c r="BJD259" s="180"/>
      <c r="BJE259" s="180"/>
      <c r="BJF259" s="180"/>
      <c r="BJG259" s="180"/>
      <c r="BJH259" s="180"/>
      <c r="BJI259" s="180"/>
      <c r="BJJ259" s="180"/>
      <c r="BJK259" s="180"/>
      <c r="BJL259" s="180"/>
      <c r="BJM259" s="180"/>
      <c r="BJN259" s="180"/>
      <c r="BJO259" s="180"/>
      <c r="BJP259" s="180"/>
      <c r="BJQ259" s="180"/>
      <c r="BJR259" s="180"/>
      <c r="BJS259" s="180"/>
      <c r="BJT259" s="180"/>
      <c r="BJU259" s="180"/>
      <c r="BJV259" s="180"/>
      <c r="BJW259" s="180"/>
      <c r="BJX259" s="180"/>
      <c r="BJY259" s="180"/>
      <c r="BJZ259" s="180"/>
      <c r="BKA259" s="180"/>
      <c r="BKB259" s="180"/>
      <c r="BKC259" s="180"/>
      <c r="BKD259" s="180"/>
      <c r="BKE259" s="180"/>
      <c r="BKF259" s="180"/>
      <c r="BKG259" s="180"/>
      <c r="BKH259" s="180"/>
      <c r="BKI259" s="180"/>
      <c r="BKJ259" s="180"/>
      <c r="BKK259" s="180"/>
      <c r="BKL259" s="180"/>
      <c r="BKM259" s="180"/>
      <c r="BKN259" s="180"/>
      <c r="BKO259" s="180"/>
      <c r="BKP259" s="180"/>
      <c r="BKQ259" s="180"/>
      <c r="BKR259" s="180"/>
      <c r="BKS259" s="180"/>
      <c r="BKT259" s="180"/>
      <c r="BKU259" s="180"/>
      <c r="BKV259" s="180"/>
      <c r="BKW259" s="180"/>
      <c r="BKX259" s="180"/>
      <c r="BKY259" s="180"/>
      <c r="BKZ259" s="180"/>
      <c r="BLA259" s="180"/>
      <c r="BLB259" s="180"/>
      <c r="BLC259" s="180"/>
      <c r="BLD259" s="180"/>
      <c r="BLE259" s="180"/>
      <c r="BLF259" s="180"/>
      <c r="BLG259" s="180"/>
      <c r="BLH259" s="180"/>
      <c r="BLI259" s="180"/>
      <c r="BLJ259" s="180"/>
      <c r="BLK259" s="180"/>
      <c r="BLL259" s="180"/>
      <c r="BLM259" s="180"/>
      <c r="BLN259" s="180"/>
      <c r="BLO259" s="180"/>
      <c r="BLP259" s="180"/>
      <c r="BLQ259" s="180"/>
      <c r="BLR259" s="180"/>
      <c r="BLS259" s="180"/>
      <c r="BLT259" s="180"/>
      <c r="BLU259" s="180"/>
      <c r="BLV259" s="180"/>
      <c r="BLW259" s="180"/>
      <c r="BLX259" s="180"/>
      <c r="BLY259" s="180"/>
      <c r="BLZ259" s="180"/>
      <c r="BMA259" s="180"/>
      <c r="BMB259" s="180"/>
      <c r="BMC259" s="180"/>
      <c r="BMD259" s="180"/>
      <c r="BME259" s="180"/>
      <c r="BMF259" s="180"/>
      <c r="BMG259" s="180"/>
      <c r="BMH259" s="180"/>
      <c r="BMI259" s="180"/>
      <c r="BMJ259" s="180"/>
      <c r="BMK259" s="180"/>
      <c r="BML259" s="180"/>
      <c r="BMM259" s="180"/>
      <c r="BMN259" s="180"/>
      <c r="BMO259" s="180"/>
      <c r="BMP259" s="180"/>
      <c r="BMQ259" s="180"/>
      <c r="BMR259" s="180"/>
      <c r="BMS259" s="180"/>
      <c r="BMT259" s="180"/>
      <c r="BMU259" s="180"/>
      <c r="BMV259" s="180"/>
      <c r="BMW259" s="180"/>
      <c r="BMX259" s="180"/>
      <c r="BMY259" s="180"/>
      <c r="BMZ259" s="180"/>
      <c r="BNA259" s="180"/>
      <c r="BNB259" s="180"/>
      <c r="BNC259" s="180"/>
      <c r="BND259" s="180"/>
      <c r="BNE259" s="180"/>
      <c r="BNF259" s="180"/>
      <c r="BNG259" s="180"/>
      <c r="BNH259" s="180"/>
      <c r="BNI259" s="180"/>
      <c r="BNJ259" s="180"/>
      <c r="BNK259" s="180"/>
      <c r="BNL259" s="180"/>
      <c r="BNM259" s="180"/>
      <c r="BNN259" s="180"/>
      <c r="BNO259" s="180"/>
      <c r="BNP259" s="180"/>
      <c r="BNQ259" s="180"/>
      <c r="BNR259" s="180"/>
      <c r="BNS259" s="180"/>
      <c r="BNT259" s="180"/>
      <c r="BNU259" s="180"/>
      <c r="BNV259" s="180"/>
      <c r="BNW259" s="180"/>
      <c r="BNX259" s="180"/>
      <c r="BNY259" s="180"/>
      <c r="BNZ259" s="180"/>
      <c r="BOA259" s="180"/>
      <c r="BOB259" s="180"/>
      <c r="BOC259" s="180"/>
      <c r="BOD259" s="180"/>
      <c r="BOE259" s="180"/>
      <c r="BOF259" s="180"/>
      <c r="BOG259" s="180"/>
      <c r="BOH259" s="180"/>
      <c r="BOI259" s="180"/>
      <c r="BOJ259" s="180"/>
      <c r="BOK259" s="180"/>
      <c r="BOL259" s="180"/>
      <c r="BOM259" s="180"/>
      <c r="BON259" s="180"/>
      <c r="BOO259" s="180"/>
      <c r="BOP259" s="180"/>
      <c r="BOQ259" s="180"/>
      <c r="BOR259" s="180"/>
      <c r="BOS259" s="180"/>
      <c r="BOT259" s="180"/>
      <c r="BOU259" s="180"/>
      <c r="BOV259" s="180"/>
      <c r="BOW259" s="180"/>
      <c r="BOX259" s="180"/>
      <c r="BOY259" s="180"/>
      <c r="BOZ259" s="180"/>
      <c r="BPA259" s="180"/>
      <c r="BPB259" s="180"/>
      <c r="BPC259" s="180"/>
      <c r="BPD259" s="180"/>
      <c r="BPE259" s="180"/>
      <c r="BPF259" s="180"/>
      <c r="BPG259" s="180"/>
      <c r="BPH259" s="180"/>
      <c r="BPI259" s="180"/>
      <c r="BPJ259" s="180"/>
      <c r="BPK259" s="180"/>
      <c r="BPL259" s="180"/>
      <c r="BPM259" s="180"/>
      <c r="BPN259" s="180"/>
      <c r="BPO259" s="180"/>
      <c r="BPP259" s="180"/>
      <c r="BPQ259" s="180"/>
      <c r="BPR259" s="180"/>
      <c r="BPS259" s="180"/>
      <c r="BPT259" s="180"/>
      <c r="BPU259" s="180"/>
      <c r="BPV259" s="180"/>
      <c r="BPW259" s="180"/>
      <c r="BPX259" s="180"/>
      <c r="BPY259" s="180"/>
      <c r="BPZ259" s="180"/>
      <c r="BQA259" s="180"/>
      <c r="BQB259" s="180"/>
      <c r="BQC259" s="180"/>
      <c r="BQD259" s="180"/>
      <c r="BQE259" s="180"/>
      <c r="BQF259" s="180"/>
      <c r="BQG259" s="180"/>
      <c r="BQH259" s="180"/>
      <c r="BQI259" s="180"/>
      <c r="BQJ259" s="180"/>
      <c r="BQK259" s="180"/>
      <c r="BQL259" s="180"/>
      <c r="BQM259" s="180"/>
      <c r="BQN259" s="180"/>
      <c r="BQO259" s="180"/>
      <c r="BQP259" s="180"/>
      <c r="BQQ259" s="180"/>
      <c r="BQR259" s="180"/>
      <c r="BQS259" s="180"/>
      <c r="BQT259" s="180"/>
      <c r="BQU259" s="180"/>
      <c r="BQV259" s="180"/>
      <c r="BQW259" s="180"/>
      <c r="BQX259" s="180"/>
      <c r="BQY259" s="180"/>
      <c r="BQZ259" s="180"/>
      <c r="BRA259" s="180"/>
      <c r="BRB259" s="180"/>
      <c r="BRC259" s="180"/>
      <c r="BRD259" s="180"/>
      <c r="BRE259" s="180"/>
      <c r="BRF259" s="180"/>
      <c r="BRG259" s="180"/>
      <c r="BRH259" s="180"/>
      <c r="BRI259" s="180"/>
      <c r="BRJ259" s="180"/>
      <c r="BRK259" s="180"/>
      <c r="BRL259" s="180"/>
      <c r="BRM259" s="180"/>
      <c r="BRN259" s="180"/>
      <c r="BRO259" s="180"/>
      <c r="BRP259" s="180"/>
      <c r="BRQ259" s="180"/>
      <c r="BRR259" s="180"/>
      <c r="BRS259" s="180"/>
      <c r="BRT259" s="180"/>
      <c r="BRU259" s="180"/>
      <c r="BRV259" s="180"/>
      <c r="BRW259" s="180"/>
      <c r="BRX259" s="180"/>
      <c r="BRY259" s="180"/>
      <c r="BRZ259" s="180"/>
      <c r="BSA259" s="180"/>
      <c r="BSB259" s="180"/>
      <c r="BSC259" s="180"/>
      <c r="BSD259" s="180"/>
      <c r="BSE259" s="180"/>
      <c r="BSF259" s="180"/>
      <c r="BSG259" s="180"/>
      <c r="BSH259" s="180"/>
      <c r="BSI259" s="180"/>
      <c r="BSJ259" s="180"/>
      <c r="BSK259" s="180"/>
      <c r="BSL259" s="180"/>
      <c r="BSM259" s="180"/>
      <c r="BSN259" s="180"/>
      <c r="BSO259" s="180"/>
      <c r="BSP259" s="180"/>
      <c r="BSQ259" s="180"/>
      <c r="BSR259" s="180"/>
      <c r="BSS259" s="180"/>
      <c r="BST259" s="180"/>
      <c r="BSU259" s="180"/>
      <c r="BSV259" s="180"/>
      <c r="BSW259" s="180"/>
      <c r="BSX259" s="180"/>
      <c r="BSY259" s="180"/>
      <c r="BSZ259" s="180"/>
      <c r="BTA259" s="180"/>
      <c r="BTB259" s="180"/>
      <c r="BTC259" s="180"/>
      <c r="BTD259" s="180"/>
      <c r="BTE259" s="180"/>
      <c r="BTF259" s="180"/>
      <c r="BTG259" s="180"/>
      <c r="BTH259" s="180"/>
      <c r="BTI259" s="180"/>
      <c r="BTJ259" s="180"/>
      <c r="BTK259" s="180"/>
      <c r="BTL259" s="180"/>
      <c r="BTM259" s="180"/>
      <c r="BTN259" s="180"/>
      <c r="BTO259" s="180"/>
      <c r="BTP259" s="180"/>
      <c r="BTQ259" s="180"/>
      <c r="BTR259" s="180"/>
      <c r="BTS259" s="180"/>
      <c r="BTT259" s="180"/>
      <c r="BTU259" s="180"/>
      <c r="BTV259" s="180"/>
      <c r="BTW259" s="180"/>
      <c r="BTX259" s="180"/>
      <c r="BTY259" s="180"/>
      <c r="BTZ259" s="180"/>
      <c r="BUA259" s="180"/>
      <c r="BUB259" s="180"/>
      <c r="BUC259" s="180"/>
      <c r="BUD259" s="180"/>
      <c r="BUE259" s="180"/>
      <c r="BUF259" s="180"/>
      <c r="BUG259" s="180"/>
      <c r="BUH259" s="180"/>
      <c r="BUI259" s="180"/>
      <c r="BUJ259" s="180"/>
      <c r="BUK259" s="180"/>
      <c r="BUL259" s="180"/>
      <c r="BUM259" s="180"/>
      <c r="BUN259" s="180"/>
      <c r="BUO259" s="180"/>
      <c r="BUP259" s="180"/>
      <c r="BUQ259" s="180"/>
      <c r="BUR259" s="180"/>
      <c r="BUS259" s="180"/>
      <c r="BUT259" s="180"/>
      <c r="BUU259" s="180"/>
      <c r="BUV259" s="180"/>
      <c r="BUW259" s="180"/>
      <c r="BUX259" s="180"/>
      <c r="BUY259" s="180"/>
      <c r="BUZ259" s="180"/>
      <c r="BVA259" s="180"/>
      <c r="BVB259" s="180"/>
      <c r="BVC259" s="180"/>
      <c r="BVD259" s="180"/>
      <c r="BVE259" s="180"/>
      <c r="BVF259" s="180"/>
      <c r="BVG259" s="180"/>
      <c r="BVH259" s="180"/>
      <c r="BVI259" s="180"/>
      <c r="BVJ259" s="180"/>
      <c r="BVK259" s="180"/>
      <c r="BVL259" s="180"/>
      <c r="BVM259" s="180"/>
      <c r="BVN259" s="180"/>
      <c r="BVO259" s="180"/>
      <c r="BVP259" s="180"/>
      <c r="BVQ259" s="180"/>
      <c r="BVR259" s="180"/>
      <c r="BVS259" s="180"/>
      <c r="BVT259" s="180"/>
      <c r="BVU259" s="180"/>
      <c r="BVV259" s="180"/>
      <c r="BVW259" s="180"/>
      <c r="BVX259" s="180"/>
      <c r="BVY259" s="180"/>
      <c r="BVZ259" s="180"/>
      <c r="BWA259" s="180"/>
      <c r="BWB259" s="180"/>
      <c r="BWC259" s="180"/>
      <c r="BWD259" s="180"/>
      <c r="BWE259" s="180"/>
      <c r="BWF259" s="180"/>
      <c r="BWG259" s="180"/>
      <c r="BWH259" s="180"/>
      <c r="BWI259" s="180"/>
      <c r="BWJ259" s="180"/>
      <c r="BWK259" s="180"/>
      <c r="BWL259" s="180"/>
      <c r="BWM259" s="180"/>
      <c r="BWN259" s="180"/>
      <c r="BWO259" s="180"/>
      <c r="BWP259" s="180"/>
      <c r="BWQ259" s="180"/>
      <c r="BWR259" s="180"/>
      <c r="BWS259" s="180"/>
      <c r="BWT259" s="180"/>
      <c r="BWU259" s="180"/>
      <c r="BWV259" s="180"/>
      <c r="BWW259" s="180"/>
      <c r="BWX259" s="180"/>
      <c r="BWY259" s="180"/>
      <c r="BWZ259" s="180"/>
      <c r="BXA259" s="180"/>
      <c r="BXB259" s="180"/>
      <c r="BXC259" s="180"/>
      <c r="BXD259" s="180"/>
      <c r="BXE259" s="180"/>
      <c r="BXF259" s="180"/>
      <c r="BXG259" s="180"/>
      <c r="BXH259" s="180"/>
      <c r="BXI259" s="180"/>
      <c r="BXJ259" s="180"/>
      <c r="BXK259" s="180"/>
      <c r="BXL259" s="180"/>
      <c r="BXM259" s="180"/>
      <c r="BXN259" s="180"/>
      <c r="BXO259" s="180"/>
      <c r="BXP259" s="180"/>
      <c r="BXQ259" s="180"/>
      <c r="BXR259" s="180"/>
      <c r="BXS259" s="180"/>
      <c r="BXT259" s="180"/>
      <c r="BXU259" s="180"/>
      <c r="BXV259" s="180"/>
      <c r="BXW259" s="180"/>
      <c r="BXX259" s="180"/>
      <c r="BXY259" s="180"/>
      <c r="BXZ259" s="180"/>
      <c r="BYA259" s="180"/>
      <c r="BYB259" s="180"/>
      <c r="BYC259" s="180"/>
      <c r="BYD259" s="180"/>
      <c r="BYE259" s="180"/>
      <c r="BYF259" s="180"/>
      <c r="BYG259" s="180"/>
      <c r="BYH259" s="180"/>
      <c r="BYI259" s="180"/>
      <c r="BYJ259" s="180"/>
      <c r="BYK259" s="180"/>
      <c r="BYL259" s="180"/>
      <c r="BYM259" s="180"/>
      <c r="BYN259" s="180"/>
      <c r="BYO259" s="180"/>
      <c r="BYP259" s="180"/>
      <c r="BYQ259" s="180"/>
      <c r="BYR259" s="180"/>
      <c r="BYS259" s="180"/>
      <c r="BYT259" s="180"/>
      <c r="BYU259" s="180"/>
      <c r="BYV259" s="180"/>
      <c r="BYW259" s="180"/>
      <c r="BYX259" s="180"/>
      <c r="BYY259" s="180"/>
      <c r="BYZ259" s="180"/>
      <c r="BZA259" s="180"/>
      <c r="BZB259" s="180"/>
      <c r="BZC259" s="180"/>
      <c r="BZD259" s="180"/>
      <c r="BZE259" s="180"/>
      <c r="BZF259" s="180"/>
      <c r="BZG259" s="180"/>
      <c r="BZH259" s="180"/>
      <c r="BZI259" s="180"/>
      <c r="BZJ259" s="180"/>
      <c r="BZK259" s="180"/>
      <c r="BZL259" s="180"/>
      <c r="BZM259" s="180"/>
      <c r="BZN259" s="180"/>
      <c r="BZO259" s="180"/>
      <c r="BZP259" s="180"/>
      <c r="BZQ259" s="180"/>
      <c r="BZR259" s="180"/>
      <c r="BZS259" s="180"/>
      <c r="BZT259" s="180"/>
      <c r="BZU259" s="180"/>
      <c r="BZV259" s="180"/>
      <c r="BZW259" s="180"/>
      <c r="BZX259" s="180"/>
      <c r="BZY259" s="180"/>
      <c r="BZZ259" s="180"/>
      <c r="CAA259" s="180"/>
      <c r="CAB259" s="180"/>
      <c r="CAC259" s="180"/>
      <c r="CAD259" s="180"/>
      <c r="CAE259" s="180"/>
      <c r="CAF259" s="180"/>
      <c r="CAG259" s="180"/>
      <c r="CAH259" s="180"/>
      <c r="CAI259" s="180"/>
      <c r="CAJ259" s="180"/>
      <c r="CAK259" s="180"/>
      <c r="CAL259" s="180"/>
      <c r="CAM259" s="180"/>
      <c r="CAN259" s="180"/>
      <c r="CAO259" s="180"/>
      <c r="CAP259" s="180"/>
      <c r="CAQ259" s="180"/>
      <c r="CAR259" s="180"/>
      <c r="CAS259" s="180"/>
      <c r="CAT259" s="180"/>
      <c r="CAU259" s="180"/>
      <c r="CAV259" s="180"/>
      <c r="CAW259" s="180"/>
      <c r="CAX259" s="180"/>
      <c r="CAY259" s="180"/>
      <c r="CAZ259" s="180"/>
      <c r="CBA259" s="180"/>
      <c r="CBB259" s="180"/>
      <c r="CBC259" s="180"/>
      <c r="CBD259" s="180"/>
      <c r="CBE259" s="180"/>
      <c r="CBF259" s="180"/>
      <c r="CBG259" s="180"/>
      <c r="CBH259" s="180"/>
      <c r="CBI259" s="180"/>
      <c r="CBJ259" s="180"/>
      <c r="CBK259" s="180"/>
      <c r="CBL259" s="180"/>
      <c r="CBM259" s="180"/>
      <c r="CBN259" s="180"/>
      <c r="CBO259" s="180"/>
      <c r="CBP259" s="180"/>
      <c r="CBQ259" s="180"/>
      <c r="CBR259" s="180"/>
      <c r="CBS259" s="180"/>
      <c r="CBT259" s="180"/>
      <c r="CBU259" s="180"/>
      <c r="CBV259" s="180"/>
      <c r="CBW259" s="180"/>
      <c r="CBX259" s="180"/>
      <c r="CBY259" s="180"/>
      <c r="CBZ259" s="180"/>
      <c r="CCA259" s="180"/>
      <c r="CCB259" s="180"/>
      <c r="CCC259" s="180"/>
      <c r="CCD259" s="180"/>
      <c r="CCE259" s="180"/>
      <c r="CCF259" s="180"/>
      <c r="CCG259" s="180"/>
      <c r="CCH259" s="180"/>
      <c r="CCI259" s="180"/>
      <c r="CCJ259" s="180"/>
      <c r="CCK259" s="180"/>
      <c r="CCL259" s="180"/>
      <c r="CCM259" s="180"/>
      <c r="CCN259" s="180"/>
      <c r="CCO259" s="180"/>
      <c r="CCP259" s="180"/>
      <c r="CCQ259" s="180"/>
      <c r="CCR259" s="180"/>
      <c r="CCS259" s="180"/>
      <c r="CCT259" s="180"/>
      <c r="CCU259" s="180"/>
      <c r="CCV259" s="180"/>
      <c r="CCW259" s="180"/>
      <c r="CCX259" s="180"/>
      <c r="CCY259" s="180"/>
      <c r="CCZ259" s="180"/>
      <c r="CDA259" s="180"/>
      <c r="CDB259" s="180"/>
      <c r="CDC259" s="180"/>
      <c r="CDD259" s="180"/>
      <c r="CDE259" s="180"/>
      <c r="CDF259" s="180"/>
      <c r="CDG259" s="180"/>
      <c r="CDH259" s="180"/>
      <c r="CDI259" s="180"/>
      <c r="CDJ259" s="180"/>
      <c r="CDK259" s="180"/>
      <c r="CDL259" s="180"/>
      <c r="CDM259" s="180"/>
      <c r="CDN259" s="180"/>
      <c r="CDO259" s="180"/>
      <c r="CDP259" s="180"/>
      <c r="CDQ259" s="180"/>
      <c r="CDR259" s="180"/>
      <c r="CDS259" s="180"/>
      <c r="CDT259" s="180"/>
      <c r="CDU259" s="180"/>
      <c r="CDV259" s="180"/>
      <c r="CDW259" s="180"/>
      <c r="CDX259" s="180"/>
      <c r="CDY259" s="180"/>
      <c r="CDZ259" s="180"/>
      <c r="CEA259" s="180"/>
      <c r="CEB259" s="180"/>
      <c r="CEC259" s="180"/>
      <c r="CED259" s="180"/>
      <c r="CEE259" s="180"/>
      <c r="CEF259" s="180"/>
      <c r="CEG259" s="180"/>
      <c r="CEH259" s="180"/>
      <c r="CEI259" s="180"/>
      <c r="CEJ259" s="180"/>
      <c r="CEK259" s="180"/>
      <c r="CEL259" s="180"/>
      <c r="CEM259" s="180"/>
      <c r="CEN259" s="180"/>
      <c r="CEO259" s="180"/>
      <c r="CEP259" s="180"/>
      <c r="CEQ259" s="180"/>
      <c r="CER259" s="180"/>
      <c r="CES259" s="180"/>
      <c r="CET259" s="180"/>
      <c r="CEU259" s="180"/>
      <c r="CEV259" s="180"/>
      <c r="CEW259" s="180"/>
      <c r="CEX259" s="180"/>
      <c r="CEY259" s="180"/>
      <c r="CEZ259" s="180"/>
      <c r="CFA259" s="180"/>
      <c r="CFB259" s="180"/>
      <c r="CFC259" s="180"/>
      <c r="CFD259" s="180"/>
      <c r="CFE259" s="180"/>
      <c r="CFF259" s="180"/>
      <c r="CFG259" s="180"/>
      <c r="CFH259" s="180"/>
      <c r="CFI259" s="180"/>
      <c r="CFJ259" s="180"/>
      <c r="CFK259" s="180"/>
      <c r="CFL259" s="180"/>
      <c r="CFM259" s="180"/>
      <c r="CFN259" s="180"/>
      <c r="CFO259" s="180"/>
      <c r="CFP259" s="180"/>
      <c r="CFQ259" s="180"/>
      <c r="CFR259" s="180"/>
      <c r="CFS259" s="180"/>
      <c r="CFT259" s="180"/>
      <c r="CFU259" s="180"/>
      <c r="CFV259" s="180"/>
      <c r="CFW259" s="180"/>
      <c r="CFX259" s="180"/>
      <c r="CFY259" s="180"/>
      <c r="CFZ259" s="180"/>
      <c r="CGA259" s="180"/>
      <c r="CGB259" s="180"/>
      <c r="CGC259" s="180"/>
      <c r="CGD259" s="180"/>
      <c r="CGE259" s="180"/>
      <c r="CGF259" s="180"/>
      <c r="CGG259" s="180"/>
      <c r="CGH259" s="180"/>
      <c r="CGI259" s="180"/>
      <c r="CGJ259" s="180"/>
      <c r="CGK259" s="180"/>
      <c r="CGL259" s="180"/>
      <c r="CGM259" s="180"/>
      <c r="CGN259" s="180"/>
      <c r="CGO259" s="180"/>
      <c r="CGP259" s="180"/>
      <c r="CGQ259" s="180"/>
      <c r="CGR259" s="180"/>
      <c r="CGS259" s="180"/>
      <c r="CGT259" s="180"/>
      <c r="CGU259" s="180"/>
      <c r="CGV259" s="180"/>
      <c r="CGW259" s="180"/>
      <c r="CGX259" s="180"/>
      <c r="CGY259" s="180"/>
      <c r="CGZ259" s="180"/>
      <c r="CHA259" s="180"/>
      <c r="CHB259" s="180"/>
      <c r="CHC259" s="180"/>
      <c r="CHD259" s="180"/>
      <c r="CHE259" s="180"/>
      <c r="CHF259" s="180"/>
      <c r="CHG259" s="180"/>
      <c r="CHH259" s="180"/>
      <c r="CHI259" s="180"/>
      <c r="CHJ259" s="180"/>
      <c r="CHK259" s="180"/>
      <c r="CHL259" s="180"/>
      <c r="CHM259" s="180"/>
      <c r="CHN259" s="180"/>
      <c r="CHO259" s="180"/>
      <c r="CHP259" s="180"/>
      <c r="CHQ259" s="180"/>
      <c r="CHR259" s="180"/>
      <c r="CHS259" s="180"/>
      <c r="CHT259" s="180"/>
      <c r="CHU259" s="180"/>
      <c r="CHV259" s="180"/>
      <c r="CHW259" s="180"/>
      <c r="CHX259" s="180"/>
      <c r="CHY259" s="180"/>
      <c r="CHZ259" s="180"/>
      <c r="CIA259" s="180"/>
      <c r="CIB259" s="180"/>
      <c r="CIC259" s="180"/>
      <c r="CID259" s="180"/>
      <c r="CIE259" s="180"/>
      <c r="CIF259" s="180"/>
      <c r="CIG259" s="180"/>
      <c r="CIH259" s="180"/>
      <c r="CII259" s="180"/>
      <c r="CIJ259" s="180"/>
      <c r="CIK259" s="180"/>
      <c r="CIL259" s="180"/>
      <c r="CIM259" s="180"/>
      <c r="CIN259" s="180"/>
      <c r="CIO259" s="180"/>
      <c r="CIP259" s="180"/>
      <c r="CIQ259" s="180"/>
      <c r="CIR259" s="180"/>
      <c r="CIS259" s="180"/>
      <c r="CIT259" s="180"/>
      <c r="CIU259" s="180"/>
      <c r="CIV259" s="180"/>
      <c r="CIW259" s="180"/>
      <c r="CIX259" s="180"/>
      <c r="CIY259" s="180"/>
      <c r="CIZ259" s="180"/>
      <c r="CJA259" s="180"/>
      <c r="CJB259" s="180"/>
      <c r="CJC259" s="180"/>
      <c r="CJD259" s="180"/>
      <c r="CJE259" s="180"/>
      <c r="CJF259" s="180"/>
      <c r="CJG259" s="180"/>
      <c r="CJH259" s="180"/>
      <c r="CJI259" s="180"/>
      <c r="CJJ259" s="180"/>
      <c r="CJK259" s="180"/>
      <c r="CJL259" s="180"/>
      <c r="CJM259" s="180"/>
      <c r="CJN259" s="180"/>
      <c r="CJO259" s="180"/>
      <c r="CJP259" s="180"/>
      <c r="CJQ259" s="180"/>
      <c r="CJR259" s="180"/>
      <c r="CJS259" s="180"/>
      <c r="CJT259" s="180"/>
      <c r="CJU259" s="180"/>
      <c r="CJV259" s="180"/>
      <c r="CJW259" s="180"/>
      <c r="CJX259" s="180"/>
      <c r="CJY259" s="180"/>
      <c r="CJZ259" s="180"/>
      <c r="CKA259" s="180"/>
      <c r="CKB259" s="180"/>
      <c r="CKC259" s="180"/>
      <c r="CKD259" s="180"/>
      <c r="CKE259" s="180"/>
      <c r="CKF259" s="180"/>
      <c r="CKG259" s="180"/>
      <c r="CKH259" s="180"/>
      <c r="CKI259" s="180"/>
      <c r="CKJ259" s="180"/>
      <c r="CKK259" s="180"/>
      <c r="CKL259" s="180"/>
      <c r="CKM259" s="180"/>
      <c r="CKN259" s="180"/>
      <c r="CKO259" s="180"/>
      <c r="CKP259" s="180"/>
      <c r="CKQ259" s="180"/>
      <c r="CKR259" s="180"/>
      <c r="CKS259" s="180"/>
      <c r="CKT259" s="180"/>
      <c r="CKU259" s="180"/>
      <c r="CKV259" s="180"/>
      <c r="CKW259" s="180"/>
      <c r="CKX259" s="180"/>
      <c r="CKY259" s="180"/>
      <c r="CKZ259" s="180"/>
      <c r="CLA259" s="180"/>
      <c r="CLB259" s="180"/>
      <c r="CLC259" s="180"/>
      <c r="CLD259" s="180"/>
      <c r="CLE259" s="180"/>
      <c r="CLF259" s="180"/>
      <c r="CLG259" s="180"/>
      <c r="CLH259" s="180"/>
      <c r="CLI259" s="180"/>
      <c r="CLJ259" s="180"/>
      <c r="CLK259" s="180"/>
      <c r="CLL259" s="180"/>
      <c r="CLM259" s="180"/>
      <c r="CLN259" s="180"/>
      <c r="CLO259" s="180"/>
      <c r="CLP259" s="180"/>
      <c r="CLQ259" s="180"/>
      <c r="CLR259" s="180"/>
      <c r="CLS259" s="180"/>
      <c r="CLT259" s="180"/>
      <c r="CLU259" s="180"/>
      <c r="CLV259" s="180"/>
      <c r="CLW259" s="180"/>
      <c r="CLX259" s="180"/>
      <c r="CLY259" s="180"/>
      <c r="CLZ259" s="180"/>
      <c r="CMA259" s="180"/>
      <c r="CMB259" s="180"/>
      <c r="CMC259" s="180"/>
      <c r="CMD259" s="180"/>
      <c r="CME259" s="180"/>
      <c r="CMF259" s="180"/>
      <c r="CMG259" s="180"/>
      <c r="CMH259" s="180"/>
      <c r="CMI259" s="180"/>
      <c r="CMJ259" s="180"/>
      <c r="CMK259" s="180"/>
      <c r="CML259" s="180"/>
      <c r="CMM259" s="180"/>
      <c r="CMN259" s="180"/>
      <c r="CMO259" s="180"/>
      <c r="CMP259" s="180"/>
      <c r="CMQ259" s="180"/>
      <c r="CMR259" s="180"/>
      <c r="CMS259" s="180"/>
      <c r="CMT259" s="180"/>
      <c r="CMU259" s="180"/>
      <c r="CMV259" s="180"/>
      <c r="CMW259" s="180"/>
      <c r="CMX259" s="180"/>
      <c r="CMY259" s="180"/>
      <c r="CMZ259" s="180"/>
      <c r="CNA259" s="180"/>
      <c r="CNB259" s="180"/>
      <c r="CNC259" s="180"/>
      <c r="CND259" s="180"/>
      <c r="CNE259" s="180"/>
      <c r="CNF259" s="180"/>
      <c r="CNG259" s="180"/>
      <c r="CNH259" s="180"/>
      <c r="CNI259" s="180"/>
      <c r="CNJ259" s="180"/>
      <c r="CNK259" s="180"/>
      <c r="CNL259" s="180"/>
      <c r="CNM259" s="180"/>
      <c r="CNN259" s="180"/>
      <c r="CNO259" s="180"/>
      <c r="CNP259" s="180"/>
      <c r="CNQ259" s="180"/>
      <c r="CNR259" s="180"/>
      <c r="CNS259" s="180"/>
      <c r="CNT259" s="180"/>
      <c r="CNU259" s="180"/>
      <c r="CNV259" s="180"/>
      <c r="CNW259" s="180"/>
      <c r="CNX259" s="180"/>
      <c r="CNY259" s="180"/>
      <c r="CNZ259" s="180"/>
      <c r="COA259" s="180"/>
      <c r="COB259" s="180"/>
      <c r="COC259" s="180"/>
      <c r="COD259" s="180"/>
      <c r="COE259" s="180"/>
      <c r="COF259" s="180"/>
      <c r="COG259" s="180"/>
      <c r="COH259" s="180"/>
      <c r="COI259" s="180"/>
      <c r="COJ259" s="180"/>
      <c r="COK259" s="180"/>
      <c r="COL259" s="180"/>
      <c r="COM259" s="180"/>
      <c r="CON259" s="180"/>
      <c r="COO259" s="180"/>
      <c r="COP259" s="180"/>
      <c r="COQ259" s="180"/>
      <c r="COR259" s="180"/>
      <c r="COS259" s="180"/>
      <c r="COT259" s="180"/>
      <c r="COU259" s="180"/>
      <c r="COV259" s="180"/>
      <c r="COW259" s="180"/>
      <c r="COX259" s="180"/>
      <c r="COY259" s="180"/>
      <c r="COZ259" s="180"/>
      <c r="CPA259" s="180"/>
      <c r="CPB259" s="180"/>
      <c r="CPC259" s="180"/>
      <c r="CPD259" s="180"/>
      <c r="CPE259" s="180"/>
      <c r="CPF259" s="180"/>
      <c r="CPG259" s="180"/>
      <c r="CPH259" s="180"/>
      <c r="CPI259" s="180"/>
      <c r="CPJ259" s="180"/>
      <c r="CPK259" s="180"/>
      <c r="CPL259" s="180"/>
      <c r="CPM259" s="180"/>
      <c r="CPN259" s="180"/>
      <c r="CPO259" s="180"/>
      <c r="CPP259" s="180"/>
      <c r="CPQ259" s="180"/>
      <c r="CPR259" s="180"/>
      <c r="CPS259" s="180"/>
      <c r="CPT259" s="180"/>
      <c r="CPU259" s="180"/>
      <c r="CPV259" s="180"/>
      <c r="CPW259" s="180"/>
      <c r="CPX259" s="180"/>
      <c r="CPY259" s="180"/>
      <c r="CPZ259" s="180"/>
      <c r="CQA259" s="180"/>
      <c r="CQB259" s="180"/>
      <c r="CQC259" s="180"/>
      <c r="CQD259" s="180"/>
      <c r="CQE259" s="180"/>
      <c r="CQF259" s="180"/>
      <c r="CQG259" s="180"/>
      <c r="CQH259" s="180"/>
      <c r="CQI259" s="180"/>
      <c r="CQJ259" s="180"/>
      <c r="CQK259" s="180"/>
      <c r="CQL259" s="180"/>
      <c r="CQM259" s="180"/>
      <c r="CQN259" s="180"/>
      <c r="CQO259" s="180"/>
      <c r="CQP259" s="180"/>
      <c r="CQQ259" s="180"/>
      <c r="CQR259" s="180"/>
      <c r="CQS259" s="180"/>
      <c r="CQT259" s="180"/>
      <c r="CQU259" s="180"/>
      <c r="CQV259" s="180"/>
      <c r="CQW259" s="180"/>
      <c r="CQX259" s="180"/>
      <c r="CQY259" s="180"/>
      <c r="CQZ259" s="180"/>
      <c r="CRA259" s="180"/>
      <c r="CRB259" s="180"/>
      <c r="CRC259" s="180"/>
      <c r="CRD259" s="180"/>
      <c r="CRE259" s="180"/>
      <c r="CRF259" s="180"/>
      <c r="CRG259" s="180"/>
      <c r="CRH259" s="180"/>
      <c r="CRI259" s="180"/>
      <c r="CRJ259" s="180"/>
      <c r="CRK259" s="180"/>
      <c r="CRL259" s="180"/>
      <c r="CRM259" s="180"/>
      <c r="CRN259" s="180"/>
      <c r="CRO259" s="180"/>
      <c r="CRP259" s="180"/>
      <c r="CRQ259" s="180"/>
      <c r="CRR259" s="180"/>
      <c r="CRS259" s="180"/>
      <c r="CRT259" s="180"/>
      <c r="CRU259" s="180"/>
      <c r="CRV259" s="180"/>
      <c r="CRW259" s="180"/>
      <c r="CRX259" s="180"/>
      <c r="CRY259" s="180"/>
      <c r="CRZ259" s="180"/>
      <c r="CSA259" s="180"/>
      <c r="CSB259" s="180"/>
      <c r="CSC259" s="180"/>
      <c r="CSD259" s="180"/>
      <c r="CSE259" s="180"/>
      <c r="CSF259" s="180"/>
      <c r="CSG259" s="180"/>
      <c r="CSH259" s="180"/>
      <c r="CSI259" s="180"/>
      <c r="CSJ259" s="180"/>
      <c r="CSK259" s="180"/>
      <c r="CSL259" s="180"/>
      <c r="CSM259" s="180"/>
      <c r="CSN259" s="180"/>
      <c r="CSO259" s="180"/>
      <c r="CSP259" s="180"/>
      <c r="CSQ259" s="180"/>
      <c r="CSR259" s="180"/>
      <c r="CSS259" s="180"/>
      <c r="CST259" s="180"/>
      <c r="CSU259" s="180"/>
      <c r="CSV259" s="180"/>
      <c r="CSW259" s="180"/>
      <c r="CSX259" s="180"/>
      <c r="CSY259" s="180"/>
      <c r="CSZ259" s="180"/>
      <c r="CTA259" s="180"/>
      <c r="CTB259" s="180"/>
      <c r="CTC259" s="180"/>
      <c r="CTD259" s="180"/>
      <c r="CTE259" s="180"/>
      <c r="CTF259" s="180"/>
      <c r="CTG259" s="180"/>
      <c r="CTH259" s="180"/>
      <c r="CTI259" s="180"/>
      <c r="CTJ259" s="180"/>
      <c r="CTK259" s="180"/>
      <c r="CTL259" s="180"/>
      <c r="CTM259" s="180"/>
      <c r="CTN259" s="180"/>
      <c r="CTO259" s="180"/>
      <c r="CTP259" s="180"/>
      <c r="CTQ259" s="180"/>
      <c r="CTR259" s="180"/>
      <c r="CTS259" s="180"/>
      <c r="CTT259" s="180"/>
      <c r="CTU259" s="180"/>
      <c r="CTV259" s="180"/>
      <c r="CTW259" s="180"/>
      <c r="CTX259" s="180"/>
      <c r="CTY259" s="180"/>
      <c r="CTZ259" s="180"/>
      <c r="CUA259" s="180"/>
      <c r="CUB259" s="180"/>
      <c r="CUC259" s="180"/>
      <c r="CUD259" s="180"/>
      <c r="CUE259" s="180"/>
      <c r="CUF259" s="180"/>
      <c r="CUG259" s="180"/>
      <c r="CUH259" s="180"/>
      <c r="CUI259" s="180"/>
      <c r="CUJ259" s="180"/>
      <c r="CUK259" s="180"/>
      <c r="CUL259" s="180"/>
      <c r="CUM259" s="180"/>
      <c r="CUN259" s="180"/>
      <c r="CUO259" s="180"/>
      <c r="CUP259" s="180"/>
      <c r="CUQ259" s="180"/>
      <c r="CUR259" s="180"/>
      <c r="CUS259" s="180"/>
      <c r="CUT259" s="180"/>
      <c r="CUU259" s="180"/>
      <c r="CUV259" s="180"/>
      <c r="CUW259" s="180"/>
      <c r="CUX259" s="180"/>
      <c r="CUY259" s="180"/>
      <c r="CUZ259" s="180"/>
      <c r="CVA259" s="180"/>
      <c r="CVB259" s="180"/>
      <c r="CVC259" s="180"/>
      <c r="CVD259" s="180"/>
      <c r="CVE259" s="180"/>
      <c r="CVF259" s="180"/>
      <c r="CVG259" s="180"/>
      <c r="CVH259" s="180"/>
      <c r="CVI259" s="180"/>
      <c r="CVJ259" s="180"/>
      <c r="CVK259" s="180"/>
      <c r="CVL259" s="180"/>
      <c r="CVM259" s="180"/>
      <c r="CVN259" s="180"/>
      <c r="CVO259" s="180"/>
      <c r="CVP259" s="180"/>
      <c r="CVQ259" s="180"/>
      <c r="CVR259" s="180"/>
      <c r="CVS259" s="180"/>
      <c r="CVT259" s="180"/>
      <c r="CVU259" s="180"/>
      <c r="CVV259" s="180"/>
      <c r="CVW259" s="180"/>
      <c r="CVX259" s="180"/>
      <c r="CVY259" s="180"/>
      <c r="CVZ259" s="180"/>
      <c r="CWA259" s="180"/>
      <c r="CWB259" s="180"/>
      <c r="CWC259" s="180"/>
      <c r="CWD259" s="180"/>
      <c r="CWE259" s="180"/>
      <c r="CWF259" s="180"/>
      <c r="CWG259" s="180"/>
      <c r="CWH259" s="180"/>
      <c r="CWI259" s="180"/>
      <c r="CWJ259" s="180"/>
      <c r="CWK259" s="180"/>
      <c r="CWL259" s="180"/>
      <c r="CWM259" s="180"/>
      <c r="CWN259" s="180"/>
      <c r="CWO259" s="180"/>
      <c r="CWP259" s="180"/>
      <c r="CWQ259" s="180"/>
      <c r="CWR259" s="180"/>
      <c r="CWS259" s="180"/>
      <c r="CWT259" s="180"/>
      <c r="CWU259" s="180"/>
      <c r="CWV259" s="180"/>
      <c r="CWW259" s="180"/>
      <c r="CWX259" s="180"/>
      <c r="CWY259" s="180"/>
      <c r="CWZ259" s="180"/>
      <c r="CXA259" s="180"/>
      <c r="CXB259" s="180"/>
      <c r="CXC259" s="180"/>
      <c r="CXD259" s="180"/>
      <c r="CXE259" s="180"/>
      <c r="CXF259" s="180"/>
      <c r="CXG259" s="180"/>
      <c r="CXH259" s="180"/>
      <c r="CXI259" s="180"/>
      <c r="CXJ259" s="180"/>
      <c r="CXK259" s="180"/>
      <c r="CXL259" s="180"/>
      <c r="CXM259" s="180"/>
      <c r="CXN259" s="180"/>
      <c r="CXO259" s="180"/>
      <c r="CXP259" s="180"/>
      <c r="CXQ259" s="180"/>
      <c r="CXR259" s="180"/>
      <c r="CXS259" s="180"/>
      <c r="CXT259" s="180"/>
      <c r="CXU259" s="180"/>
      <c r="CXV259" s="180"/>
      <c r="CXW259" s="180"/>
      <c r="CXX259" s="180"/>
      <c r="CXY259" s="180"/>
      <c r="CXZ259" s="180"/>
      <c r="CYA259" s="180"/>
      <c r="CYB259" s="180"/>
      <c r="CYC259" s="180"/>
      <c r="CYD259" s="180"/>
      <c r="CYE259" s="180"/>
      <c r="CYF259" s="180"/>
      <c r="CYG259" s="180"/>
      <c r="CYH259" s="180"/>
      <c r="CYI259" s="180"/>
      <c r="CYJ259" s="180"/>
      <c r="CYK259" s="180"/>
      <c r="CYL259" s="180"/>
      <c r="CYM259" s="180"/>
      <c r="CYN259" s="180"/>
      <c r="CYO259" s="180"/>
      <c r="CYP259" s="180"/>
      <c r="CYQ259" s="180"/>
      <c r="CYR259" s="180"/>
      <c r="CYS259" s="180"/>
      <c r="CYT259" s="180"/>
      <c r="CYU259" s="180"/>
      <c r="CYV259" s="180"/>
      <c r="CYW259" s="180"/>
      <c r="CYX259" s="180"/>
      <c r="CYY259" s="180"/>
      <c r="CYZ259" s="180"/>
      <c r="CZA259" s="180"/>
      <c r="CZB259" s="180"/>
      <c r="CZC259" s="180"/>
      <c r="CZD259" s="180"/>
      <c r="CZE259" s="180"/>
      <c r="CZF259" s="180"/>
      <c r="CZG259" s="180"/>
      <c r="CZH259" s="180"/>
      <c r="CZI259" s="180"/>
      <c r="CZJ259" s="180"/>
      <c r="CZK259" s="180"/>
      <c r="CZL259" s="180"/>
      <c r="CZM259" s="180"/>
      <c r="CZN259" s="180"/>
      <c r="CZO259" s="180"/>
      <c r="CZP259" s="180"/>
      <c r="CZQ259" s="180"/>
      <c r="CZR259" s="180"/>
      <c r="CZS259" s="180"/>
      <c r="CZT259" s="180"/>
      <c r="CZU259" s="180"/>
      <c r="CZV259" s="180"/>
      <c r="CZW259" s="180"/>
      <c r="CZX259" s="180"/>
      <c r="CZY259" s="180"/>
      <c r="CZZ259" s="180"/>
      <c r="DAA259" s="180"/>
      <c r="DAB259" s="180"/>
      <c r="DAC259" s="180"/>
      <c r="DAD259" s="180"/>
      <c r="DAE259" s="180"/>
      <c r="DAF259" s="180"/>
      <c r="DAG259" s="180"/>
      <c r="DAH259" s="180"/>
      <c r="DAI259" s="180"/>
      <c r="DAJ259" s="180"/>
      <c r="DAK259" s="180"/>
      <c r="DAL259" s="180"/>
      <c r="DAM259" s="180"/>
      <c r="DAN259" s="180"/>
      <c r="DAO259" s="180"/>
      <c r="DAP259" s="180"/>
      <c r="DAQ259" s="180"/>
      <c r="DAR259" s="180"/>
      <c r="DAS259" s="180"/>
      <c r="DAT259" s="180"/>
      <c r="DAU259" s="180"/>
      <c r="DAV259" s="180"/>
      <c r="DAW259" s="180"/>
      <c r="DAX259" s="180"/>
      <c r="DAY259" s="180"/>
      <c r="DAZ259" s="180"/>
      <c r="DBA259" s="180"/>
      <c r="DBB259" s="180"/>
      <c r="DBC259" s="180"/>
      <c r="DBD259" s="180"/>
      <c r="DBE259" s="180"/>
      <c r="DBF259" s="180"/>
      <c r="DBG259" s="180"/>
      <c r="DBH259" s="180"/>
      <c r="DBI259" s="180"/>
      <c r="DBJ259" s="180"/>
      <c r="DBK259" s="180"/>
      <c r="DBL259" s="180"/>
      <c r="DBM259" s="180"/>
      <c r="DBN259" s="180"/>
      <c r="DBO259" s="180"/>
      <c r="DBP259" s="180"/>
      <c r="DBQ259" s="180"/>
      <c r="DBR259" s="180"/>
      <c r="DBS259" s="180"/>
      <c r="DBT259" s="180"/>
      <c r="DBU259" s="180"/>
      <c r="DBV259" s="180"/>
      <c r="DBW259" s="180"/>
      <c r="DBX259" s="180"/>
      <c r="DBY259" s="180"/>
      <c r="DBZ259" s="180"/>
      <c r="DCA259" s="180"/>
      <c r="DCB259" s="180"/>
      <c r="DCC259" s="180"/>
      <c r="DCD259" s="180"/>
      <c r="DCE259" s="180"/>
      <c r="DCF259" s="180"/>
      <c r="DCG259" s="180"/>
      <c r="DCH259" s="180"/>
      <c r="DCI259" s="180"/>
      <c r="DCJ259" s="180"/>
      <c r="DCK259" s="180"/>
      <c r="DCL259" s="180"/>
      <c r="DCM259" s="180"/>
      <c r="DCN259" s="180"/>
      <c r="DCO259" s="180"/>
      <c r="DCP259" s="180"/>
      <c r="DCQ259" s="180"/>
      <c r="DCR259" s="180"/>
      <c r="DCS259" s="180"/>
      <c r="DCT259" s="180"/>
      <c r="DCU259" s="180"/>
      <c r="DCV259" s="180"/>
      <c r="DCW259" s="180"/>
      <c r="DCX259" s="180"/>
      <c r="DCY259" s="180"/>
      <c r="DCZ259" s="180"/>
      <c r="DDA259" s="180"/>
      <c r="DDB259" s="180"/>
      <c r="DDC259" s="180"/>
      <c r="DDD259" s="180"/>
      <c r="DDE259" s="180"/>
      <c r="DDF259" s="180"/>
      <c r="DDG259" s="180"/>
      <c r="DDH259" s="180"/>
      <c r="DDI259" s="180"/>
      <c r="DDJ259" s="180"/>
      <c r="DDK259" s="180"/>
      <c r="DDL259" s="180"/>
      <c r="DDM259" s="180"/>
      <c r="DDN259" s="180"/>
      <c r="DDO259" s="180"/>
      <c r="DDP259" s="180"/>
      <c r="DDQ259" s="180"/>
      <c r="DDR259" s="180"/>
      <c r="DDS259" s="180"/>
      <c r="DDT259" s="180"/>
      <c r="DDU259" s="180"/>
      <c r="DDV259" s="180"/>
      <c r="DDW259" s="180"/>
      <c r="DDX259" s="180"/>
      <c r="DDY259" s="180"/>
      <c r="DDZ259" s="180"/>
      <c r="DEA259" s="180"/>
      <c r="DEB259" s="180"/>
      <c r="DEC259" s="180"/>
      <c r="DED259" s="180"/>
      <c r="DEE259" s="180"/>
      <c r="DEF259" s="180"/>
      <c r="DEG259" s="180"/>
      <c r="DEH259" s="180"/>
      <c r="DEI259" s="180"/>
      <c r="DEJ259" s="180"/>
      <c r="DEK259" s="180"/>
      <c r="DEL259" s="180"/>
      <c r="DEM259" s="180"/>
      <c r="DEN259" s="180"/>
      <c r="DEO259" s="180"/>
      <c r="DEP259" s="180"/>
      <c r="DEQ259" s="180"/>
      <c r="DER259" s="180"/>
      <c r="DES259" s="180"/>
      <c r="DET259" s="180"/>
      <c r="DEU259" s="180"/>
      <c r="DEV259" s="180"/>
      <c r="DEW259" s="180"/>
      <c r="DEX259" s="180"/>
      <c r="DEY259" s="180"/>
      <c r="DEZ259" s="180"/>
      <c r="DFA259" s="180"/>
      <c r="DFB259" s="180"/>
      <c r="DFC259" s="180"/>
      <c r="DFD259" s="180"/>
      <c r="DFE259" s="180"/>
      <c r="DFF259" s="180"/>
      <c r="DFG259" s="180"/>
      <c r="DFH259" s="180"/>
      <c r="DFI259" s="180"/>
      <c r="DFJ259" s="180"/>
      <c r="DFK259" s="180"/>
      <c r="DFL259" s="180"/>
      <c r="DFM259" s="180"/>
      <c r="DFN259" s="180"/>
      <c r="DFO259" s="180"/>
      <c r="DFP259" s="180"/>
      <c r="DFQ259" s="180"/>
      <c r="DFR259" s="180"/>
      <c r="DFS259" s="180"/>
      <c r="DFT259" s="180"/>
      <c r="DFU259" s="180"/>
      <c r="DFV259" s="180"/>
      <c r="DFW259" s="180"/>
      <c r="DFX259" s="180"/>
      <c r="DFY259" s="180"/>
      <c r="DFZ259" s="180"/>
      <c r="DGA259" s="180"/>
      <c r="DGB259" s="180"/>
      <c r="DGC259" s="180"/>
      <c r="DGD259" s="180"/>
      <c r="DGE259" s="180"/>
      <c r="DGF259" s="180"/>
      <c r="DGG259" s="180"/>
      <c r="DGH259" s="180"/>
      <c r="DGI259" s="180"/>
      <c r="DGJ259" s="180"/>
      <c r="DGK259" s="180"/>
      <c r="DGL259" s="180"/>
      <c r="DGM259" s="180"/>
      <c r="DGN259" s="180"/>
      <c r="DGO259" s="180"/>
      <c r="DGP259" s="180"/>
      <c r="DGQ259" s="180"/>
      <c r="DGR259" s="180"/>
      <c r="DGS259" s="180"/>
      <c r="DGT259" s="180"/>
      <c r="DGU259" s="180"/>
      <c r="DGV259" s="180"/>
      <c r="DGW259" s="180"/>
      <c r="DGX259" s="180"/>
      <c r="DGY259" s="180"/>
      <c r="DGZ259" s="180"/>
      <c r="DHA259" s="180"/>
      <c r="DHB259" s="180"/>
      <c r="DHC259" s="180"/>
      <c r="DHD259" s="180"/>
      <c r="DHE259" s="180"/>
      <c r="DHF259" s="180"/>
      <c r="DHG259" s="180"/>
      <c r="DHH259" s="180"/>
      <c r="DHI259" s="180"/>
      <c r="DHJ259" s="180"/>
      <c r="DHK259" s="180"/>
      <c r="DHL259" s="180"/>
      <c r="DHM259" s="180"/>
      <c r="DHN259" s="180"/>
      <c r="DHO259" s="180"/>
      <c r="DHP259" s="180"/>
      <c r="DHQ259" s="180"/>
      <c r="DHR259" s="180"/>
      <c r="DHS259" s="180"/>
      <c r="DHT259" s="180"/>
      <c r="DHU259" s="180"/>
      <c r="DHV259" s="180"/>
      <c r="DHW259" s="180"/>
      <c r="DHX259" s="180"/>
      <c r="DHY259" s="180"/>
      <c r="DHZ259" s="180"/>
      <c r="DIA259" s="180"/>
      <c r="DIB259" s="180"/>
      <c r="DIC259" s="180"/>
      <c r="DID259" s="180"/>
      <c r="DIE259" s="180"/>
      <c r="DIF259" s="180"/>
      <c r="DIG259" s="180"/>
      <c r="DIH259" s="180"/>
      <c r="DII259" s="180"/>
      <c r="DIJ259" s="180"/>
      <c r="DIK259" s="180"/>
      <c r="DIL259" s="180"/>
      <c r="DIM259" s="180"/>
      <c r="DIN259" s="180"/>
      <c r="DIO259" s="180"/>
      <c r="DIP259" s="180"/>
      <c r="DIQ259" s="180"/>
      <c r="DIR259" s="180"/>
      <c r="DIS259" s="180"/>
      <c r="DIT259" s="180"/>
      <c r="DIU259" s="180"/>
      <c r="DIV259" s="180"/>
      <c r="DIW259" s="180"/>
      <c r="DIX259" s="180"/>
      <c r="DIY259" s="180"/>
      <c r="DIZ259" s="180"/>
      <c r="DJA259" s="180"/>
      <c r="DJB259" s="180"/>
      <c r="DJC259" s="180"/>
      <c r="DJD259" s="180"/>
      <c r="DJE259" s="180"/>
      <c r="DJF259" s="180"/>
      <c r="DJG259" s="180"/>
      <c r="DJH259" s="180"/>
      <c r="DJI259" s="180"/>
      <c r="DJJ259" s="180"/>
      <c r="DJK259" s="180"/>
      <c r="DJL259" s="180"/>
      <c r="DJM259" s="180"/>
      <c r="DJN259" s="180"/>
      <c r="DJO259" s="180"/>
      <c r="DJP259" s="180"/>
      <c r="DJQ259" s="180"/>
      <c r="DJR259" s="180"/>
      <c r="DJS259" s="180"/>
      <c r="DJT259" s="180"/>
      <c r="DJU259" s="180"/>
      <c r="DJV259" s="180"/>
      <c r="DJW259" s="180"/>
      <c r="DJX259" s="180"/>
      <c r="DJY259" s="180"/>
      <c r="DJZ259" s="180"/>
      <c r="DKA259" s="180"/>
      <c r="DKB259" s="180"/>
      <c r="DKC259" s="180"/>
      <c r="DKD259" s="180"/>
      <c r="DKE259" s="180"/>
      <c r="DKF259" s="180"/>
      <c r="DKG259" s="180"/>
      <c r="DKH259" s="180"/>
      <c r="DKI259" s="180"/>
      <c r="DKJ259" s="180"/>
      <c r="DKK259" s="180"/>
      <c r="DKL259" s="180"/>
      <c r="DKM259" s="180"/>
      <c r="DKN259" s="180"/>
      <c r="DKO259" s="180"/>
      <c r="DKP259" s="180"/>
      <c r="DKQ259" s="180"/>
      <c r="DKR259" s="180"/>
      <c r="DKS259" s="180"/>
      <c r="DKT259" s="180"/>
      <c r="DKU259" s="180"/>
      <c r="DKV259" s="180"/>
      <c r="DKW259" s="180"/>
      <c r="DKX259" s="180"/>
      <c r="DKY259" s="180"/>
      <c r="DKZ259" s="180"/>
      <c r="DLA259" s="180"/>
      <c r="DLB259" s="180"/>
      <c r="DLC259" s="180"/>
      <c r="DLD259" s="180"/>
      <c r="DLE259" s="180"/>
      <c r="DLF259" s="180"/>
      <c r="DLG259" s="180"/>
      <c r="DLH259" s="180"/>
      <c r="DLI259" s="180"/>
      <c r="DLJ259" s="180"/>
      <c r="DLK259" s="180"/>
      <c r="DLL259" s="180"/>
      <c r="DLM259" s="180"/>
      <c r="DLN259" s="180"/>
      <c r="DLO259" s="180"/>
      <c r="DLP259" s="180"/>
      <c r="DLQ259" s="180"/>
      <c r="DLR259" s="180"/>
      <c r="DLS259" s="180"/>
      <c r="DLT259" s="180"/>
      <c r="DLU259" s="180"/>
      <c r="DLV259" s="180"/>
      <c r="DLW259" s="180"/>
      <c r="DLX259" s="180"/>
      <c r="DLY259" s="180"/>
      <c r="DLZ259" s="180"/>
      <c r="DMA259" s="180"/>
      <c r="DMB259" s="180"/>
      <c r="DMC259" s="180"/>
      <c r="DMD259" s="180"/>
      <c r="DME259" s="180"/>
      <c r="DMF259" s="180"/>
      <c r="DMG259" s="180"/>
      <c r="DMH259" s="180"/>
      <c r="DMI259" s="180"/>
      <c r="DMJ259" s="180"/>
      <c r="DMK259" s="180"/>
      <c r="DML259" s="180"/>
      <c r="DMM259" s="180"/>
      <c r="DMN259" s="180"/>
      <c r="DMO259" s="180"/>
      <c r="DMP259" s="180"/>
      <c r="DMQ259" s="180"/>
      <c r="DMR259" s="180"/>
      <c r="DMS259" s="180"/>
      <c r="DMT259" s="180"/>
      <c r="DMU259" s="180"/>
      <c r="DMV259" s="180"/>
      <c r="DMW259" s="180"/>
      <c r="DMX259" s="180"/>
      <c r="DMY259" s="180"/>
      <c r="DMZ259" s="180"/>
      <c r="DNA259" s="180"/>
      <c r="DNB259" s="180"/>
      <c r="DNC259" s="180"/>
      <c r="DND259" s="180"/>
      <c r="DNE259" s="180"/>
      <c r="DNF259" s="180"/>
      <c r="DNG259" s="180"/>
      <c r="DNH259" s="180"/>
      <c r="DNI259" s="180"/>
      <c r="DNJ259" s="180"/>
      <c r="DNK259" s="180"/>
      <c r="DNL259" s="180"/>
      <c r="DNM259" s="180"/>
      <c r="DNN259" s="180"/>
      <c r="DNO259" s="180"/>
      <c r="DNP259" s="180"/>
      <c r="DNQ259" s="180"/>
      <c r="DNR259" s="180"/>
      <c r="DNS259" s="180"/>
      <c r="DNT259" s="180"/>
      <c r="DNU259" s="180"/>
      <c r="DNV259" s="180"/>
      <c r="DNW259" s="180"/>
      <c r="DNX259" s="180"/>
      <c r="DNY259" s="180"/>
      <c r="DNZ259" s="180"/>
      <c r="DOA259" s="180"/>
      <c r="DOB259" s="180"/>
      <c r="DOC259" s="180"/>
      <c r="DOD259" s="180"/>
      <c r="DOE259" s="180"/>
      <c r="DOF259" s="180"/>
      <c r="DOG259" s="180"/>
      <c r="DOH259" s="180"/>
      <c r="DOI259" s="180"/>
      <c r="DOJ259" s="180"/>
      <c r="DOK259" s="180"/>
      <c r="DOL259" s="180"/>
      <c r="DOM259" s="180"/>
      <c r="DON259" s="180"/>
      <c r="DOO259" s="180"/>
      <c r="DOP259" s="180"/>
      <c r="DOQ259" s="180"/>
      <c r="DOR259" s="180"/>
      <c r="DOS259" s="180"/>
      <c r="DOT259" s="180"/>
      <c r="DOU259" s="180"/>
      <c r="DOV259" s="180"/>
      <c r="DOW259" s="180"/>
      <c r="DOX259" s="180"/>
      <c r="DOY259" s="180"/>
      <c r="DOZ259" s="180"/>
      <c r="DPA259" s="180"/>
      <c r="DPB259" s="180"/>
      <c r="DPC259" s="180"/>
      <c r="DPD259" s="180"/>
      <c r="DPE259" s="180"/>
      <c r="DPF259" s="180"/>
      <c r="DPG259" s="180"/>
      <c r="DPH259" s="180"/>
      <c r="DPI259" s="180"/>
      <c r="DPJ259" s="180"/>
      <c r="DPK259" s="180"/>
      <c r="DPL259" s="180"/>
      <c r="DPM259" s="180"/>
      <c r="DPN259" s="180"/>
      <c r="DPO259" s="180"/>
      <c r="DPP259" s="180"/>
      <c r="DPQ259" s="180"/>
      <c r="DPR259" s="180"/>
      <c r="DPS259" s="180"/>
      <c r="DPT259" s="180"/>
      <c r="DPU259" s="180"/>
      <c r="DPV259" s="180"/>
      <c r="DPW259" s="180"/>
      <c r="DPX259" s="180"/>
      <c r="DPY259" s="180"/>
      <c r="DPZ259" s="180"/>
      <c r="DQA259" s="180"/>
      <c r="DQB259" s="180"/>
      <c r="DQC259" s="180"/>
      <c r="DQD259" s="180"/>
      <c r="DQE259" s="180"/>
      <c r="DQF259" s="180"/>
      <c r="DQG259" s="180"/>
      <c r="DQH259" s="180"/>
      <c r="DQI259" s="180"/>
      <c r="DQJ259" s="180"/>
      <c r="DQK259" s="180"/>
      <c r="DQL259" s="180"/>
      <c r="DQM259" s="180"/>
      <c r="DQN259" s="180"/>
      <c r="DQO259" s="180"/>
      <c r="DQP259" s="180"/>
      <c r="DQQ259" s="180"/>
      <c r="DQR259" s="180"/>
      <c r="DQS259" s="180"/>
      <c r="DQT259" s="180"/>
      <c r="DQU259" s="180"/>
      <c r="DQV259" s="180"/>
      <c r="DQW259" s="180"/>
      <c r="DQX259" s="180"/>
      <c r="DQY259" s="180"/>
      <c r="DQZ259" s="180"/>
      <c r="DRA259" s="180"/>
      <c r="DRB259" s="180"/>
      <c r="DRC259" s="180"/>
      <c r="DRD259" s="180"/>
      <c r="DRE259" s="180"/>
      <c r="DRF259" s="180"/>
      <c r="DRG259" s="180"/>
      <c r="DRH259" s="180"/>
      <c r="DRI259" s="180"/>
      <c r="DRJ259" s="180"/>
      <c r="DRK259" s="180"/>
      <c r="DRL259" s="180"/>
      <c r="DRM259" s="180"/>
      <c r="DRN259" s="180"/>
      <c r="DRO259" s="180"/>
      <c r="DRP259" s="180"/>
      <c r="DRQ259" s="180"/>
      <c r="DRR259" s="180"/>
      <c r="DRS259" s="180"/>
      <c r="DRT259" s="180"/>
      <c r="DRU259" s="180"/>
      <c r="DRV259" s="180"/>
      <c r="DRW259" s="180"/>
      <c r="DRX259" s="180"/>
      <c r="DRY259" s="180"/>
      <c r="DRZ259" s="180"/>
      <c r="DSA259" s="180"/>
      <c r="DSB259" s="180"/>
      <c r="DSC259" s="180"/>
      <c r="DSD259" s="180"/>
      <c r="DSE259" s="180"/>
      <c r="DSF259" s="180"/>
      <c r="DSG259" s="180"/>
      <c r="DSH259" s="180"/>
      <c r="DSI259" s="180"/>
      <c r="DSJ259" s="180"/>
      <c r="DSK259" s="180"/>
      <c r="DSL259" s="180"/>
      <c r="DSM259" s="180"/>
      <c r="DSN259" s="180"/>
      <c r="DSO259" s="180"/>
      <c r="DSP259" s="180"/>
      <c r="DSQ259" s="180"/>
      <c r="DSR259" s="180"/>
      <c r="DSS259" s="180"/>
      <c r="DST259" s="180"/>
      <c r="DSU259" s="180"/>
      <c r="DSV259" s="180"/>
      <c r="DSW259" s="180"/>
      <c r="DSX259" s="180"/>
      <c r="DSY259" s="180"/>
      <c r="DSZ259" s="180"/>
      <c r="DTA259" s="180"/>
      <c r="DTB259" s="180"/>
      <c r="DTC259" s="180"/>
      <c r="DTD259" s="180"/>
      <c r="DTE259" s="180"/>
      <c r="DTF259" s="180"/>
      <c r="DTG259" s="180"/>
      <c r="DTH259" s="180"/>
      <c r="DTI259" s="180"/>
      <c r="DTJ259" s="180"/>
      <c r="DTK259" s="180"/>
      <c r="DTL259" s="180"/>
      <c r="DTM259" s="180"/>
      <c r="DTN259" s="180"/>
      <c r="DTO259" s="180"/>
      <c r="DTP259" s="180"/>
      <c r="DTQ259" s="180"/>
      <c r="DTR259" s="180"/>
      <c r="DTS259" s="180"/>
      <c r="DTT259" s="180"/>
      <c r="DTU259" s="180"/>
      <c r="DTV259" s="180"/>
      <c r="DTW259" s="180"/>
      <c r="DTX259" s="180"/>
      <c r="DTY259" s="180"/>
      <c r="DTZ259" s="180"/>
      <c r="DUA259" s="180"/>
      <c r="DUB259" s="180"/>
      <c r="DUC259" s="180"/>
      <c r="DUD259" s="180"/>
      <c r="DUE259" s="180"/>
      <c r="DUF259" s="180"/>
      <c r="DUG259" s="180"/>
      <c r="DUH259" s="180"/>
      <c r="DUI259" s="180"/>
      <c r="DUJ259" s="180"/>
      <c r="DUK259" s="180"/>
      <c r="DUL259" s="180"/>
      <c r="DUM259" s="180"/>
      <c r="DUN259" s="180"/>
      <c r="DUO259" s="180"/>
      <c r="DUP259" s="180"/>
      <c r="DUQ259" s="180"/>
      <c r="DUR259" s="180"/>
      <c r="DUS259" s="180"/>
      <c r="DUT259" s="180"/>
      <c r="DUU259" s="180"/>
      <c r="DUV259" s="180"/>
      <c r="DUW259" s="180"/>
      <c r="DUX259" s="180"/>
      <c r="DUY259" s="180"/>
      <c r="DUZ259" s="180"/>
      <c r="DVA259" s="180"/>
      <c r="DVB259" s="180"/>
      <c r="DVC259" s="180"/>
      <c r="DVD259" s="180"/>
      <c r="DVE259" s="180"/>
      <c r="DVF259" s="180"/>
      <c r="DVG259" s="180"/>
      <c r="DVH259" s="180"/>
      <c r="DVI259" s="180"/>
      <c r="DVJ259" s="180"/>
      <c r="DVK259" s="180"/>
      <c r="DVL259" s="180"/>
      <c r="DVM259" s="180"/>
      <c r="DVN259" s="180"/>
      <c r="DVO259" s="180"/>
      <c r="DVP259" s="180"/>
      <c r="DVQ259" s="180"/>
      <c r="DVR259" s="180"/>
      <c r="DVS259" s="180"/>
      <c r="DVT259" s="180"/>
      <c r="DVU259" s="180"/>
      <c r="DVV259" s="180"/>
      <c r="DVW259" s="180"/>
      <c r="DVX259" s="180"/>
      <c r="DVY259" s="180"/>
      <c r="DVZ259" s="180"/>
      <c r="DWA259" s="180"/>
      <c r="DWB259" s="180"/>
      <c r="DWC259" s="180"/>
      <c r="DWD259" s="180"/>
      <c r="DWE259" s="180"/>
      <c r="DWF259" s="180"/>
      <c r="DWG259" s="180"/>
      <c r="DWH259" s="180"/>
      <c r="DWI259" s="180"/>
      <c r="DWJ259" s="180"/>
      <c r="DWK259" s="180"/>
      <c r="DWL259" s="180"/>
      <c r="DWM259" s="180"/>
      <c r="DWN259" s="180"/>
      <c r="DWO259" s="180"/>
      <c r="DWP259" s="180"/>
      <c r="DWQ259" s="180"/>
      <c r="DWR259" s="180"/>
      <c r="DWS259" s="180"/>
      <c r="DWT259" s="180"/>
      <c r="DWU259" s="180"/>
      <c r="DWV259" s="180"/>
      <c r="DWW259" s="180"/>
      <c r="DWX259" s="180"/>
      <c r="DWY259" s="180"/>
      <c r="DWZ259" s="180"/>
      <c r="DXA259" s="180"/>
      <c r="DXB259" s="180"/>
      <c r="DXC259" s="180"/>
      <c r="DXD259" s="180"/>
      <c r="DXE259" s="180"/>
      <c r="DXF259" s="180"/>
      <c r="DXG259" s="180"/>
      <c r="DXH259" s="180"/>
      <c r="DXI259" s="180"/>
      <c r="DXJ259" s="180"/>
      <c r="DXK259" s="180"/>
      <c r="DXL259" s="180"/>
      <c r="DXM259" s="180"/>
      <c r="DXN259" s="180"/>
      <c r="DXO259" s="180"/>
      <c r="DXP259" s="180"/>
      <c r="DXQ259" s="180"/>
      <c r="DXR259" s="180"/>
      <c r="DXS259" s="180"/>
      <c r="DXT259" s="180"/>
      <c r="DXU259" s="180"/>
      <c r="DXV259" s="180"/>
      <c r="DXW259" s="180"/>
      <c r="DXX259" s="180"/>
      <c r="DXY259" s="180"/>
      <c r="DXZ259" s="180"/>
      <c r="DYA259" s="180"/>
      <c r="DYB259" s="180"/>
      <c r="DYC259" s="180"/>
      <c r="DYD259" s="180"/>
      <c r="DYE259" s="180"/>
      <c r="DYF259" s="180"/>
      <c r="DYG259" s="180"/>
      <c r="DYH259" s="180"/>
      <c r="DYI259" s="180"/>
      <c r="DYJ259" s="180"/>
      <c r="DYK259" s="180"/>
      <c r="DYL259" s="180"/>
      <c r="DYM259" s="180"/>
      <c r="DYN259" s="180"/>
      <c r="DYO259" s="180"/>
      <c r="DYP259" s="180"/>
      <c r="DYQ259" s="180"/>
      <c r="DYR259" s="180"/>
      <c r="DYS259" s="180"/>
      <c r="DYT259" s="180"/>
      <c r="DYU259" s="180"/>
      <c r="DYV259" s="180"/>
      <c r="DYW259" s="180"/>
      <c r="DYX259" s="180"/>
      <c r="DYY259" s="180"/>
      <c r="DYZ259" s="180"/>
      <c r="DZA259" s="180"/>
      <c r="DZB259" s="180"/>
      <c r="DZC259" s="180"/>
      <c r="DZD259" s="180"/>
      <c r="DZE259" s="180"/>
      <c r="DZF259" s="180"/>
      <c r="DZG259" s="180"/>
      <c r="DZH259" s="180"/>
      <c r="DZI259" s="180"/>
      <c r="DZJ259" s="180"/>
      <c r="DZK259" s="180"/>
      <c r="DZL259" s="180"/>
      <c r="DZM259" s="180"/>
      <c r="DZN259" s="180"/>
      <c r="DZO259" s="180"/>
      <c r="DZP259" s="180"/>
      <c r="DZQ259" s="180"/>
      <c r="DZR259" s="180"/>
      <c r="DZS259" s="180"/>
      <c r="DZT259" s="180"/>
      <c r="DZU259" s="180"/>
      <c r="DZV259" s="180"/>
      <c r="DZW259" s="180"/>
      <c r="DZX259" s="180"/>
      <c r="DZY259" s="180"/>
      <c r="DZZ259" s="180"/>
      <c r="EAA259" s="180"/>
      <c r="EAB259" s="180"/>
      <c r="EAC259" s="180"/>
      <c r="EAD259" s="180"/>
      <c r="EAE259" s="180"/>
      <c r="EAF259" s="180"/>
      <c r="EAG259" s="180"/>
      <c r="EAH259" s="180"/>
      <c r="EAI259" s="180"/>
      <c r="EAJ259" s="180"/>
      <c r="EAK259" s="180"/>
      <c r="EAL259" s="180"/>
      <c r="EAM259" s="180"/>
      <c r="EAN259" s="180"/>
      <c r="EAO259" s="180"/>
      <c r="EAP259" s="180"/>
      <c r="EAQ259" s="180"/>
      <c r="EAR259" s="180"/>
      <c r="EAS259" s="180"/>
      <c r="EAT259" s="180"/>
      <c r="EAU259" s="180"/>
      <c r="EAV259" s="180"/>
      <c r="EAW259" s="180"/>
      <c r="EAX259" s="180"/>
      <c r="EAY259" s="180"/>
      <c r="EAZ259" s="180"/>
      <c r="EBA259" s="180"/>
      <c r="EBB259" s="180"/>
      <c r="EBC259" s="180"/>
      <c r="EBD259" s="180"/>
      <c r="EBE259" s="180"/>
      <c r="EBF259" s="180"/>
      <c r="EBG259" s="180"/>
      <c r="EBH259" s="180"/>
      <c r="EBI259" s="180"/>
      <c r="EBJ259" s="180"/>
      <c r="EBK259" s="180"/>
      <c r="EBL259" s="180"/>
      <c r="EBM259" s="180"/>
      <c r="EBN259" s="180"/>
      <c r="EBO259" s="180"/>
      <c r="EBP259" s="180"/>
      <c r="EBQ259" s="180"/>
      <c r="EBR259" s="180"/>
      <c r="EBS259" s="180"/>
      <c r="EBT259" s="180"/>
      <c r="EBU259" s="180"/>
      <c r="EBV259" s="180"/>
      <c r="EBW259" s="180"/>
      <c r="EBX259" s="180"/>
      <c r="EBY259" s="180"/>
      <c r="EBZ259" s="180"/>
      <c r="ECA259" s="180"/>
      <c r="ECB259" s="180"/>
      <c r="ECC259" s="180"/>
      <c r="ECD259" s="180"/>
      <c r="ECE259" s="180"/>
      <c r="ECF259" s="180"/>
      <c r="ECG259" s="180"/>
      <c r="ECH259" s="180"/>
      <c r="ECI259" s="180"/>
      <c r="ECJ259" s="180"/>
      <c r="ECK259" s="180"/>
      <c r="ECL259" s="180"/>
      <c r="ECM259" s="180"/>
      <c r="ECN259" s="180"/>
      <c r="ECO259" s="180"/>
      <c r="ECP259" s="180"/>
      <c r="ECQ259" s="180"/>
      <c r="ECR259" s="180"/>
      <c r="ECS259" s="180"/>
      <c r="ECT259" s="180"/>
      <c r="ECU259" s="180"/>
      <c r="ECV259" s="180"/>
      <c r="ECW259" s="180"/>
      <c r="ECX259" s="180"/>
      <c r="ECY259" s="180"/>
      <c r="ECZ259" s="180"/>
      <c r="EDA259" s="180"/>
      <c r="EDB259" s="180"/>
      <c r="EDC259" s="180"/>
      <c r="EDD259" s="180"/>
      <c r="EDE259" s="180"/>
      <c r="EDF259" s="180"/>
      <c r="EDG259" s="180"/>
      <c r="EDH259" s="180"/>
      <c r="EDI259" s="180"/>
      <c r="EDJ259" s="180"/>
      <c r="EDK259" s="180"/>
      <c r="EDL259" s="180"/>
      <c r="EDM259" s="180"/>
      <c r="EDN259" s="180"/>
      <c r="EDO259" s="180"/>
      <c r="EDP259" s="180"/>
      <c r="EDQ259" s="180"/>
      <c r="EDR259" s="180"/>
      <c r="EDS259" s="180"/>
      <c r="EDT259" s="180"/>
      <c r="EDU259" s="180"/>
      <c r="EDV259" s="180"/>
      <c r="EDW259" s="180"/>
      <c r="EDX259" s="180"/>
      <c r="EDY259" s="180"/>
      <c r="EDZ259" s="180"/>
      <c r="EEA259" s="180"/>
      <c r="EEB259" s="180"/>
      <c r="EEC259" s="180"/>
      <c r="EED259" s="180"/>
      <c r="EEE259" s="180"/>
      <c r="EEF259" s="180"/>
      <c r="EEG259" s="180"/>
      <c r="EEH259" s="180"/>
      <c r="EEI259" s="180"/>
      <c r="EEJ259" s="180"/>
      <c r="EEK259" s="180"/>
      <c r="EEL259" s="180"/>
      <c r="EEM259" s="180"/>
      <c r="EEN259" s="180"/>
      <c r="EEO259" s="180"/>
      <c r="EEP259" s="180"/>
      <c r="EEQ259" s="180"/>
      <c r="EER259" s="180"/>
      <c r="EES259" s="180"/>
      <c r="EET259" s="180"/>
      <c r="EEU259" s="180"/>
      <c r="EEV259" s="180"/>
      <c r="EEW259" s="180"/>
      <c r="EEX259" s="180"/>
      <c r="EEY259" s="180"/>
      <c r="EEZ259" s="180"/>
      <c r="EFA259" s="180"/>
      <c r="EFB259" s="180"/>
      <c r="EFC259" s="180"/>
      <c r="EFD259" s="180"/>
      <c r="EFE259" s="180"/>
      <c r="EFF259" s="180"/>
      <c r="EFG259" s="180"/>
      <c r="EFH259" s="180"/>
      <c r="EFI259" s="180"/>
      <c r="EFJ259" s="180"/>
      <c r="EFK259" s="180"/>
      <c r="EFL259" s="180"/>
      <c r="EFM259" s="180"/>
      <c r="EFN259" s="180"/>
      <c r="EFO259" s="180"/>
      <c r="EFP259" s="180"/>
      <c r="EFQ259" s="180"/>
      <c r="EFR259" s="180"/>
      <c r="EFS259" s="180"/>
      <c r="EFT259" s="180"/>
      <c r="EFU259" s="180"/>
      <c r="EFV259" s="180"/>
      <c r="EFW259" s="180"/>
      <c r="EFX259" s="180"/>
      <c r="EFY259" s="180"/>
      <c r="EFZ259" s="180"/>
      <c r="EGA259" s="180"/>
      <c r="EGB259" s="180"/>
      <c r="EGC259" s="180"/>
      <c r="EGD259" s="180"/>
      <c r="EGE259" s="180"/>
      <c r="EGF259" s="180"/>
      <c r="EGG259" s="180"/>
      <c r="EGH259" s="180"/>
      <c r="EGI259" s="180"/>
      <c r="EGJ259" s="180"/>
      <c r="EGK259" s="180"/>
      <c r="EGL259" s="180"/>
      <c r="EGM259" s="180"/>
      <c r="EGN259" s="180"/>
      <c r="EGO259" s="180"/>
      <c r="EGP259" s="180"/>
      <c r="EGQ259" s="180"/>
      <c r="EGR259" s="180"/>
      <c r="EGS259" s="180"/>
      <c r="EGT259" s="180"/>
      <c r="EGU259" s="180"/>
      <c r="EGV259" s="180"/>
      <c r="EGW259" s="180"/>
      <c r="EGX259" s="180"/>
      <c r="EGY259" s="180"/>
      <c r="EGZ259" s="180"/>
      <c r="EHA259" s="180"/>
      <c r="EHB259" s="180"/>
      <c r="EHC259" s="180"/>
      <c r="EHD259" s="180"/>
      <c r="EHE259" s="180"/>
      <c r="EHF259" s="180"/>
      <c r="EHG259" s="180"/>
      <c r="EHH259" s="180"/>
      <c r="EHI259" s="180"/>
      <c r="EHJ259" s="180"/>
      <c r="EHK259" s="180"/>
      <c r="EHL259" s="180"/>
      <c r="EHM259" s="180"/>
      <c r="EHN259" s="180"/>
      <c r="EHO259" s="180"/>
      <c r="EHP259" s="180"/>
      <c r="EHQ259" s="180"/>
      <c r="EHR259" s="180"/>
      <c r="EHS259" s="180"/>
      <c r="EHT259" s="180"/>
      <c r="EHU259" s="180"/>
      <c r="EHV259" s="180"/>
      <c r="EHW259" s="180"/>
      <c r="EHX259" s="180"/>
      <c r="EHY259" s="180"/>
      <c r="EHZ259" s="180"/>
      <c r="EIA259" s="180"/>
      <c r="EIB259" s="180"/>
      <c r="EIC259" s="180"/>
      <c r="EID259" s="180"/>
      <c r="EIE259" s="180"/>
      <c r="EIF259" s="180"/>
      <c r="EIG259" s="180"/>
      <c r="EIH259" s="180"/>
      <c r="EII259" s="180"/>
      <c r="EIJ259" s="180"/>
      <c r="EIK259" s="180"/>
      <c r="EIL259" s="180"/>
      <c r="EIM259" s="180"/>
      <c r="EIN259" s="180"/>
      <c r="EIO259" s="180"/>
      <c r="EIP259" s="180"/>
      <c r="EIQ259" s="180"/>
      <c r="EIR259" s="180"/>
      <c r="EIS259" s="180"/>
      <c r="EIT259" s="180"/>
      <c r="EIU259" s="180"/>
      <c r="EIV259" s="180"/>
      <c r="EIW259" s="180"/>
      <c r="EIX259" s="180"/>
      <c r="EIY259" s="180"/>
      <c r="EIZ259" s="180"/>
      <c r="EJA259" s="180"/>
      <c r="EJB259" s="180"/>
      <c r="EJC259" s="180"/>
      <c r="EJD259" s="180"/>
      <c r="EJE259" s="180"/>
      <c r="EJF259" s="180"/>
      <c r="EJG259" s="180"/>
      <c r="EJH259" s="180"/>
      <c r="EJI259" s="180"/>
      <c r="EJJ259" s="180"/>
      <c r="EJK259" s="180"/>
      <c r="EJL259" s="180"/>
      <c r="EJM259" s="180"/>
      <c r="EJN259" s="180"/>
      <c r="EJO259" s="180"/>
      <c r="EJP259" s="180"/>
      <c r="EJQ259" s="180"/>
      <c r="EJR259" s="180"/>
      <c r="EJS259" s="180"/>
      <c r="EJT259" s="180"/>
      <c r="EJU259" s="180"/>
      <c r="EJV259" s="180"/>
      <c r="EJW259" s="180"/>
      <c r="EJX259" s="180"/>
      <c r="EJY259" s="180"/>
      <c r="EJZ259" s="180"/>
      <c r="EKA259" s="180"/>
      <c r="EKB259" s="180"/>
      <c r="EKC259" s="180"/>
      <c r="EKD259" s="180"/>
      <c r="EKE259" s="180"/>
      <c r="EKF259" s="180"/>
      <c r="EKG259" s="180"/>
      <c r="EKH259" s="180"/>
      <c r="EKI259" s="180"/>
      <c r="EKJ259" s="180"/>
      <c r="EKK259" s="180"/>
      <c r="EKL259" s="180"/>
      <c r="EKM259" s="180"/>
      <c r="EKN259" s="180"/>
      <c r="EKO259" s="180"/>
      <c r="EKP259" s="180"/>
      <c r="EKQ259" s="180"/>
      <c r="EKR259" s="180"/>
      <c r="EKS259" s="180"/>
      <c r="EKT259" s="180"/>
      <c r="EKU259" s="180"/>
      <c r="EKV259" s="180"/>
      <c r="EKW259" s="180"/>
      <c r="EKX259" s="180"/>
      <c r="EKY259" s="180"/>
      <c r="EKZ259" s="180"/>
      <c r="ELA259" s="180"/>
      <c r="ELB259" s="180"/>
      <c r="ELC259" s="180"/>
      <c r="ELD259" s="180"/>
      <c r="ELE259" s="180"/>
      <c r="ELF259" s="180"/>
      <c r="ELG259" s="180"/>
      <c r="ELH259" s="180"/>
      <c r="ELI259" s="180"/>
      <c r="ELJ259" s="180"/>
      <c r="ELK259" s="180"/>
      <c r="ELL259" s="180"/>
      <c r="ELM259" s="180"/>
      <c r="ELN259" s="180"/>
      <c r="ELO259" s="180"/>
      <c r="ELP259" s="180"/>
      <c r="ELQ259" s="180"/>
      <c r="ELR259" s="180"/>
      <c r="ELS259" s="180"/>
      <c r="ELT259" s="180"/>
      <c r="ELU259" s="180"/>
      <c r="ELV259" s="180"/>
      <c r="ELW259" s="180"/>
      <c r="ELX259" s="180"/>
      <c r="ELY259" s="180"/>
      <c r="ELZ259" s="180"/>
      <c r="EMA259" s="180"/>
      <c r="EMB259" s="180"/>
      <c r="EMC259" s="180"/>
      <c r="EMD259" s="180"/>
      <c r="EME259" s="180"/>
      <c r="EMF259" s="180"/>
      <c r="EMG259" s="180"/>
      <c r="EMH259" s="180"/>
      <c r="EMI259" s="180"/>
      <c r="EMJ259" s="180"/>
      <c r="EMK259" s="180"/>
      <c r="EML259" s="180"/>
      <c r="EMM259" s="180"/>
      <c r="EMN259" s="180"/>
      <c r="EMO259" s="180"/>
      <c r="EMP259" s="180"/>
      <c r="EMQ259" s="180"/>
      <c r="EMR259" s="180"/>
      <c r="EMS259" s="180"/>
      <c r="EMT259" s="180"/>
      <c r="EMU259" s="180"/>
      <c r="EMV259" s="180"/>
      <c r="EMW259" s="180"/>
      <c r="EMX259" s="180"/>
      <c r="EMY259" s="180"/>
      <c r="EMZ259" s="180"/>
      <c r="ENA259" s="180"/>
      <c r="ENB259" s="180"/>
      <c r="ENC259" s="180"/>
      <c r="END259" s="180"/>
      <c r="ENE259" s="180"/>
      <c r="ENF259" s="180"/>
      <c r="ENG259" s="180"/>
      <c r="ENH259" s="180"/>
      <c r="ENI259" s="180"/>
      <c r="ENJ259" s="180"/>
      <c r="ENK259" s="180"/>
      <c r="ENL259" s="180"/>
      <c r="ENM259" s="180"/>
      <c r="ENN259" s="180"/>
      <c r="ENO259" s="180"/>
      <c r="ENP259" s="180"/>
      <c r="ENQ259" s="180"/>
      <c r="ENR259" s="180"/>
      <c r="ENS259" s="180"/>
      <c r="ENT259" s="180"/>
      <c r="ENU259" s="180"/>
      <c r="ENV259" s="180"/>
      <c r="ENW259" s="180"/>
      <c r="ENX259" s="180"/>
      <c r="ENY259" s="180"/>
      <c r="ENZ259" s="180"/>
      <c r="EOA259" s="180"/>
      <c r="EOB259" s="180"/>
      <c r="EOC259" s="180"/>
      <c r="EOD259" s="180"/>
      <c r="EOE259" s="180"/>
      <c r="EOF259" s="180"/>
      <c r="EOG259" s="180"/>
      <c r="EOH259" s="180"/>
      <c r="EOI259" s="180"/>
      <c r="EOJ259" s="180"/>
      <c r="EOK259" s="180"/>
      <c r="EOL259" s="180"/>
      <c r="EOM259" s="180"/>
      <c r="EON259" s="180"/>
      <c r="EOO259" s="180"/>
      <c r="EOP259" s="180"/>
      <c r="EOQ259" s="180"/>
      <c r="EOR259" s="180"/>
      <c r="EOS259" s="180"/>
      <c r="EOT259" s="180"/>
      <c r="EOU259" s="180"/>
      <c r="EOV259" s="180"/>
      <c r="EOW259" s="180"/>
      <c r="EOX259" s="180"/>
      <c r="EOY259" s="180"/>
      <c r="EOZ259" s="180"/>
      <c r="EPA259" s="180"/>
      <c r="EPB259" s="180"/>
      <c r="EPC259" s="180"/>
      <c r="EPD259" s="180"/>
      <c r="EPE259" s="180"/>
      <c r="EPF259" s="180"/>
      <c r="EPG259" s="180"/>
      <c r="EPH259" s="180"/>
      <c r="EPI259" s="180"/>
      <c r="EPJ259" s="180"/>
      <c r="EPK259" s="180"/>
      <c r="EPL259" s="180"/>
      <c r="EPM259" s="180"/>
      <c r="EPN259" s="180"/>
      <c r="EPO259" s="180"/>
      <c r="EPP259" s="180"/>
      <c r="EPQ259" s="180"/>
      <c r="EPR259" s="180"/>
      <c r="EPS259" s="180"/>
      <c r="EPT259" s="180"/>
      <c r="EPU259" s="180"/>
      <c r="EPV259" s="180"/>
      <c r="EPW259" s="180"/>
      <c r="EPX259" s="180"/>
      <c r="EPY259" s="180"/>
      <c r="EPZ259" s="180"/>
      <c r="EQA259" s="180"/>
      <c r="EQB259" s="180"/>
      <c r="EQC259" s="180"/>
      <c r="EQD259" s="180"/>
      <c r="EQE259" s="180"/>
      <c r="EQF259" s="180"/>
      <c r="EQG259" s="180"/>
      <c r="EQH259" s="180"/>
      <c r="EQI259" s="180"/>
      <c r="EQJ259" s="180"/>
      <c r="EQK259" s="180"/>
      <c r="EQL259" s="180"/>
      <c r="EQM259" s="180"/>
      <c r="EQN259" s="180"/>
      <c r="EQO259" s="180"/>
      <c r="EQP259" s="180"/>
      <c r="EQQ259" s="180"/>
      <c r="EQR259" s="180"/>
      <c r="EQS259" s="180"/>
      <c r="EQT259" s="180"/>
      <c r="EQU259" s="180"/>
      <c r="EQV259" s="180"/>
      <c r="EQW259" s="180"/>
      <c r="EQX259" s="180"/>
      <c r="EQY259" s="180"/>
      <c r="EQZ259" s="180"/>
      <c r="ERA259" s="180"/>
      <c r="ERB259" s="180"/>
      <c r="ERC259" s="180"/>
      <c r="ERD259" s="180"/>
      <c r="ERE259" s="180"/>
      <c r="ERF259" s="180"/>
      <c r="ERG259" s="180"/>
      <c r="ERH259" s="180"/>
      <c r="ERI259" s="180"/>
      <c r="ERJ259" s="180"/>
      <c r="ERK259" s="180"/>
      <c r="ERL259" s="180"/>
      <c r="ERM259" s="180"/>
      <c r="ERN259" s="180"/>
      <c r="ERO259" s="180"/>
      <c r="ERP259" s="180"/>
      <c r="ERQ259" s="180"/>
      <c r="ERR259" s="180"/>
      <c r="ERS259" s="180"/>
      <c r="ERT259" s="180"/>
      <c r="ERU259" s="180"/>
      <c r="ERV259" s="180"/>
      <c r="ERW259" s="180"/>
      <c r="ERX259" s="180"/>
      <c r="ERY259" s="180"/>
      <c r="ERZ259" s="180"/>
      <c r="ESA259" s="180"/>
      <c r="ESB259" s="180"/>
      <c r="ESC259" s="180"/>
      <c r="ESD259" s="180"/>
      <c r="ESE259" s="180"/>
      <c r="ESF259" s="180"/>
      <c r="ESG259" s="180"/>
      <c r="ESH259" s="180"/>
      <c r="ESI259" s="180"/>
      <c r="ESJ259" s="180"/>
      <c r="ESK259" s="180"/>
      <c r="ESL259" s="180"/>
      <c r="ESM259" s="180"/>
      <c r="ESN259" s="180"/>
      <c r="ESO259" s="180"/>
      <c r="ESP259" s="180"/>
      <c r="ESQ259" s="180"/>
      <c r="ESR259" s="180"/>
      <c r="ESS259" s="180"/>
      <c r="EST259" s="180"/>
      <c r="ESU259" s="180"/>
      <c r="ESV259" s="180"/>
      <c r="ESW259" s="180"/>
      <c r="ESX259" s="180"/>
      <c r="ESY259" s="180"/>
      <c r="ESZ259" s="180"/>
      <c r="ETA259" s="180"/>
      <c r="ETB259" s="180"/>
      <c r="ETC259" s="180"/>
      <c r="ETD259" s="180"/>
      <c r="ETE259" s="180"/>
      <c r="ETF259" s="180"/>
      <c r="ETG259" s="180"/>
      <c r="ETH259" s="180"/>
      <c r="ETI259" s="180"/>
      <c r="ETJ259" s="180"/>
      <c r="ETK259" s="180"/>
      <c r="ETL259" s="180"/>
      <c r="ETM259" s="180"/>
      <c r="ETN259" s="180"/>
      <c r="ETO259" s="180"/>
      <c r="ETP259" s="180"/>
      <c r="ETQ259" s="180"/>
      <c r="ETR259" s="180"/>
      <c r="ETS259" s="180"/>
      <c r="ETT259" s="180"/>
      <c r="ETU259" s="180"/>
      <c r="ETV259" s="180"/>
      <c r="ETW259" s="180"/>
      <c r="ETX259" s="180"/>
      <c r="ETY259" s="180"/>
      <c r="ETZ259" s="180"/>
      <c r="EUA259" s="180"/>
      <c r="EUB259" s="180"/>
      <c r="EUC259" s="180"/>
      <c r="EUD259" s="180"/>
      <c r="EUE259" s="180"/>
      <c r="EUF259" s="180"/>
      <c r="EUG259" s="180"/>
      <c r="EUH259" s="180"/>
      <c r="EUI259" s="180"/>
      <c r="EUJ259" s="180"/>
      <c r="EUK259" s="180"/>
      <c r="EUL259" s="180"/>
      <c r="EUM259" s="180"/>
      <c r="EUN259" s="180"/>
      <c r="EUO259" s="180"/>
      <c r="EUP259" s="180"/>
      <c r="EUQ259" s="180"/>
      <c r="EUR259" s="180"/>
      <c r="EUS259" s="180"/>
      <c r="EUT259" s="180"/>
      <c r="EUU259" s="180"/>
      <c r="EUV259" s="180"/>
      <c r="EUW259" s="180"/>
      <c r="EUX259" s="180"/>
      <c r="EUY259" s="180"/>
      <c r="EUZ259" s="180"/>
      <c r="EVA259" s="180"/>
      <c r="EVB259" s="180"/>
      <c r="EVC259" s="180"/>
      <c r="EVD259" s="180"/>
      <c r="EVE259" s="180"/>
      <c r="EVF259" s="180"/>
      <c r="EVG259" s="180"/>
      <c r="EVH259" s="180"/>
      <c r="EVI259" s="180"/>
      <c r="EVJ259" s="180"/>
      <c r="EVK259" s="180"/>
      <c r="EVL259" s="180"/>
      <c r="EVM259" s="180"/>
      <c r="EVN259" s="180"/>
      <c r="EVO259" s="180"/>
      <c r="EVP259" s="180"/>
      <c r="EVQ259" s="180"/>
      <c r="EVR259" s="180"/>
      <c r="EVS259" s="180"/>
      <c r="EVT259" s="180"/>
      <c r="EVU259" s="180"/>
      <c r="EVV259" s="180"/>
      <c r="EVW259" s="180"/>
      <c r="EVX259" s="180"/>
      <c r="EVY259" s="180"/>
      <c r="EVZ259" s="180"/>
      <c r="EWA259" s="180"/>
      <c r="EWB259" s="180"/>
      <c r="EWC259" s="180"/>
      <c r="EWD259" s="180"/>
      <c r="EWE259" s="180"/>
      <c r="EWF259" s="180"/>
      <c r="EWG259" s="180"/>
      <c r="EWH259" s="180"/>
      <c r="EWI259" s="180"/>
      <c r="EWJ259" s="180"/>
      <c r="EWK259" s="180"/>
      <c r="EWL259" s="180"/>
      <c r="EWM259" s="180"/>
      <c r="EWN259" s="180"/>
      <c r="EWO259" s="180"/>
      <c r="EWP259" s="180"/>
      <c r="EWQ259" s="180"/>
      <c r="EWR259" s="180"/>
      <c r="EWS259" s="180"/>
      <c r="EWT259" s="180"/>
      <c r="EWU259" s="180"/>
      <c r="EWV259" s="180"/>
      <c r="EWW259" s="180"/>
      <c r="EWX259" s="180"/>
      <c r="EWY259" s="180"/>
      <c r="EWZ259" s="180"/>
      <c r="EXA259" s="180"/>
      <c r="EXB259" s="180"/>
      <c r="EXC259" s="180"/>
      <c r="EXD259" s="180"/>
      <c r="EXE259" s="180"/>
      <c r="EXF259" s="180"/>
      <c r="EXG259" s="180"/>
      <c r="EXH259" s="180"/>
      <c r="EXI259" s="180"/>
      <c r="EXJ259" s="180"/>
      <c r="EXK259" s="180"/>
      <c r="EXL259" s="180"/>
      <c r="EXM259" s="180"/>
      <c r="EXN259" s="180"/>
      <c r="EXO259" s="180"/>
      <c r="EXP259" s="180"/>
      <c r="EXQ259" s="180"/>
      <c r="EXR259" s="180"/>
      <c r="EXS259" s="180"/>
      <c r="EXT259" s="180"/>
      <c r="EXU259" s="180"/>
      <c r="EXV259" s="180"/>
      <c r="EXW259" s="180"/>
      <c r="EXX259" s="180"/>
      <c r="EXY259" s="180"/>
      <c r="EXZ259" s="180"/>
      <c r="EYA259" s="180"/>
      <c r="EYB259" s="180"/>
      <c r="EYC259" s="180"/>
      <c r="EYD259" s="180"/>
      <c r="EYE259" s="180"/>
      <c r="EYF259" s="180"/>
      <c r="EYG259" s="180"/>
      <c r="EYH259" s="180"/>
      <c r="EYI259" s="180"/>
      <c r="EYJ259" s="180"/>
      <c r="EYK259" s="180"/>
      <c r="EYL259" s="180"/>
      <c r="EYM259" s="180"/>
      <c r="EYN259" s="180"/>
      <c r="EYO259" s="180"/>
      <c r="EYP259" s="180"/>
      <c r="EYQ259" s="180"/>
      <c r="EYR259" s="180"/>
      <c r="EYS259" s="180"/>
      <c r="EYT259" s="180"/>
      <c r="EYU259" s="180"/>
      <c r="EYV259" s="180"/>
      <c r="EYW259" s="180"/>
      <c r="EYX259" s="180"/>
      <c r="EYY259" s="180"/>
      <c r="EYZ259" s="180"/>
      <c r="EZA259" s="180"/>
      <c r="EZB259" s="180"/>
      <c r="EZC259" s="180"/>
      <c r="EZD259" s="180"/>
      <c r="EZE259" s="180"/>
      <c r="EZF259" s="180"/>
      <c r="EZG259" s="180"/>
      <c r="EZH259" s="180"/>
      <c r="EZI259" s="180"/>
      <c r="EZJ259" s="180"/>
      <c r="EZK259" s="180"/>
      <c r="EZL259" s="180"/>
      <c r="EZM259" s="180"/>
      <c r="EZN259" s="180"/>
      <c r="EZO259" s="180"/>
      <c r="EZP259" s="180"/>
      <c r="EZQ259" s="180"/>
      <c r="EZR259" s="180"/>
      <c r="EZS259" s="180"/>
      <c r="EZT259" s="180"/>
      <c r="EZU259" s="180"/>
      <c r="EZV259" s="180"/>
      <c r="EZW259" s="180"/>
      <c r="EZX259" s="180"/>
      <c r="EZY259" s="180"/>
      <c r="EZZ259" s="180"/>
      <c r="FAA259" s="180"/>
      <c r="FAB259" s="180"/>
      <c r="FAC259" s="180"/>
      <c r="FAD259" s="180"/>
      <c r="FAE259" s="180"/>
      <c r="FAF259" s="180"/>
      <c r="FAG259" s="180"/>
      <c r="FAH259" s="180"/>
      <c r="FAI259" s="180"/>
      <c r="FAJ259" s="180"/>
      <c r="FAK259" s="180"/>
      <c r="FAL259" s="180"/>
      <c r="FAM259" s="180"/>
      <c r="FAN259" s="180"/>
      <c r="FAO259" s="180"/>
      <c r="FAP259" s="180"/>
      <c r="FAQ259" s="180"/>
      <c r="FAR259" s="180"/>
      <c r="FAS259" s="180"/>
      <c r="FAT259" s="180"/>
      <c r="FAU259" s="180"/>
      <c r="FAV259" s="180"/>
      <c r="FAW259" s="180"/>
      <c r="FAX259" s="180"/>
      <c r="FAY259" s="180"/>
      <c r="FAZ259" s="180"/>
      <c r="FBA259" s="180"/>
      <c r="FBB259" s="180"/>
      <c r="FBC259" s="180"/>
      <c r="FBD259" s="180"/>
      <c r="FBE259" s="180"/>
      <c r="FBF259" s="180"/>
      <c r="FBG259" s="180"/>
      <c r="FBH259" s="180"/>
      <c r="FBI259" s="180"/>
      <c r="FBJ259" s="180"/>
      <c r="FBK259" s="180"/>
      <c r="FBL259" s="180"/>
      <c r="FBM259" s="180"/>
      <c r="FBN259" s="180"/>
      <c r="FBO259" s="180"/>
      <c r="FBP259" s="180"/>
      <c r="FBQ259" s="180"/>
      <c r="FBR259" s="180"/>
      <c r="FBS259" s="180"/>
      <c r="FBT259" s="180"/>
      <c r="FBU259" s="180"/>
      <c r="FBV259" s="180"/>
      <c r="FBW259" s="180"/>
      <c r="FBX259" s="180"/>
      <c r="FBY259" s="180"/>
      <c r="FBZ259" s="180"/>
      <c r="FCA259" s="180"/>
      <c r="FCB259" s="180"/>
      <c r="FCC259" s="180"/>
      <c r="FCD259" s="180"/>
      <c r="FCE259" s="180"/>
      <c r="FCF259" s="180"/>
      <c r="FCG259" s="180"/>
      <c r="FCH259" s="180"/>
      <c r="FCI259" s="180"/>
      <c r="FCJ259" s="180"/>
      <c r="FCK259" s="180"/>
      <c r="FCL259" s="180"/>
      <c r="FCM259" s="180"/>
      <c r="FCN259" s="180"/>
      <c r="FCO259" s="180"/>
      <c r="FCP259" s="180"/>
      <c r="FCQ259" s="180"/>
      <c r="FCR259" s="180"/>
      <c r="FCS259" s="180"/>
      <c r="FCT259" s="180"/>
      <c r="FCU259" s="180"/>
      <c r="FCV259" s="180"/>
      <c r="FCW259" s="180"/>
      <c r="FCX259" s="180"/>
      <c r="FCY259" s="180"/>
      <c r="FCZ259" s="180"/>
      <c r="FDA259" s="180"/>
      <c r="FDB259" s="180"/>
      <c r="FDC259" s="180"/>
      <c r="FDD259" s="180"/>
      <c r="FDE259" s="180"/>
      <c r="FDF259" s="180"/>
      <c r="FDG259" s="180"/>
      <c r="FDH259" s="180"/>
      <c r="FDI259" s="180"/>
      <c r="FDJ259" s="180"/>
      <c r="FDK259" s="180"/>
      <c r="FDL259" s="180"/>
      <c r="FDM259" s="180"/>
      <c r="FDN259" s="180"/>
      <c r="FDO259" s="180"/>
      <c r="FDP259" s="180"/>
      <c r="FDQ259" s="180"/>
      <c r="FDR259" s="180"/>
      <c r="FDS259" s="180"/>
      <c r="FDT259" s="180"/>
      <c r="FDU259" s="180"/>
      <c r="FDV259" s="180"/>
      <c r="FDW259" s="180"/>
      <c r="FDX259" s="180"/>
      <c r="FDY259" s="180"/>
      <c r="FDZ259" s="180"/>
      <c r="FEA259" s="180"/>
      <c r="FEB259" s="180"/>
      <c r="FEC259" s="180"/>
      <c r="FED259" s="180"/>
      <c r="FEE259" s="180"/>
      <c r="FEF259" s="180"/>
      <c r="FEG259" s="180"/>
      <c r="FEH259" s="180"/>
      <c r="FEI259" s="180"/>
      <c r="FEJ259" s="180"/>
      <c r="FEK259" s="180"/>
      <c r="FEL259" s="180"/>
      <c r="FEM259" s="180"/>
      <c r="FEN259" s="180"/>
      <c r="FEO259" s="180"/>
      <c r="FEP259" s="180"/>
      <c r="FEQ259" s="180"/>
      <c r="FER259" s="180"/>
      <c r="FES259" s="180"/>
      <c r="FET259" s="180"/>
      <c r="FEU259" s="180"/>
      <c r="FEV259" s="180"/>
      <c r="FEW259" s="180"/>
      <c r="FEX259" s="180"/>
      <c r="FEY259" s="180"/>
      <c r="FEZ259" s="180"/>
      <c r="FFA259" s="180"/>
      <c r="FFB259" s="180"/>
      <c r="FFC259" s="180"/>
      <c r="FFD259" s="180"/>
      <c r="FFE259" s="180"/>
      <c r="FFF259" s="180"/>
      <c r="FFG259" s="180"/>
      <c r="FFH259" s="180"/>
      <c r="FFI259" s="180"/>
      <c r="FFJ259" s="180"/>
      <c r="FFK259" s="180"/>
      <c r="FFL259" s="180"/>
      <c r="FFM259" s="180"/>
      <c r="FFN259" s="180"/>
      <c r="FFO259" s="180"/>
      <c r="FFP259" s="180"/>
      <c r="FFQ259" s="180"/>
      <c r="FFR259" s="180"/>
      <c r="FFS259" s="180"/>
      <c r="FFT259" s="180"/>
      <c r="FFU259" s="180"/>
      <c r="FFV259" s="180"/>
      <c r="FFW259" s="180"/>
      <c r="FFX259" s="180"/>
      <c r="FFY259" s="180"/>
      <c r="FFZ259" s="180"/>
      <c r="FGA259" s="180"/>
      <c r="FGB259" s="180"/>
      <c r="FGC259" s="180"/>
      <c r="FGD259" s="180"/>
      <c r="FGE259" s="180"/>
      <c r="FGF259" s="180"/>
      <c r="FGG259" s="180"/>
      <c r="FGH259" s="180"/>
      <c r="FGI259" s="180"/>
      <c r="FGJ259" s="180"/>
      <c r="FGK259" s="180"/>
      <c r="FGL259" s="180"/>
      <c r="FGM259" s="180"/>
      <c r="FGN259" s="180"/>
      <c r="FGO259" s="180"/>
      <c r="FGP259" s="180"/>
      <c r="FGQ259" s="180"/>
      <c r="FGR259" s="180"/>
      <c r="FGS259" s="180"/>
      <c r="FGT259" s="180"/>
      <c r="FGU259" s="180"/>
      <c r="FGV259" s="180"/>
      <c r="FGW259" s="180"/>
      <c r="FGX259" s="180"/>
      <c r="FGY259" s="180"/>
      <c r="FGZ259" s="180"/>
      <c r="FHA259" s="180"/>
      <c r="FHB259" s="180"/>
      <c r="FHC259" s="180"/>
      <c r="FHD259" s="180"/>
      <c r="FHE259" s="180"/>
      <c r="FHF259" s="180"/>
      <c r="FHG259" s="180"/>
      <c r="FHH259" s="180"/>
      <c r="FHI259" s="180"/>
      <c r="FHJ259" s="180"/>
      <c r="FHK259" s="180"/>
      <c r="FHL259" s="180"/>
      <c r="FHM259" s="180"/>
      <c r="FHN259" s="180"/>
      <c r="FHO259" s="180"/>
      <c r="FHP259" s="180"/>
      <c r="FHQ259" s="180"/>
      <c r="FHR259" s="180"/>
      <c r="FHS259" s="180"/>
      <c r="FHT259" s="180"/>
      <c r="FHU259" s="180"/>
      <c r="FHV259" s="180"/>
      <c r="FHW259" s="180"/>
      <c r="FHX259" s="180"/>
      <c r="FHY259" s="180"/>
      <c r="FHZ259" s="180"/>
      <c r="FIA259" s="180"/>
      <c r="FIB259" s="180"/>
      <c r="FIC259" s="180"/>
      <c r="FID259" s="180"/>
      <c r="FIE259" s="180"/>
      <c r="FIF259" s="180"/>
      <c r="FIG259" s="180"/>
      <c r="FIH259" s="180"/>
      <c r="FII259" s="180"/>
      <c r="FIJ259" s="180"/>
      <c r="FIK259" s="180"/>
      <c r="FIL259" s="180"/>
      <c r="FIM259" s="180"/>
      <c r="FIN259" s="180"/>
      <c r="FIO259" s="180"/>
      <c r="FIP259" s="180"/>
      <c r="FIQ259" s="180"/>
      <c r="FIR259" s="180"/>
      <c r="FIS259" s="180"/>
      <c r="FIT259" s="180"/>
      <c r="FIU259" s="180"/>
      <c r="FIV259" s="180"/>
      <c r="FIW259" s="180"/>
      <c r="FIX259" s="180"/>
      <c r="FIY259" s="180"/>
      <c r="FIZ259" s="180"/>
      <c r="FJA259" s="180"/>
      <c r="FJB259" s="180"/>
      <c r="FJC259" s="180"/>
      <c r="FJD259" s="180"/>
      <c r="FJE259" s="180"/>
      <c r="FJF259" s="180"/>
      <c r="FJG259" s="180"/>
      <c r="FJH259" s="180"/>
      <c r="FJI259" s="180"/>
      <c r="FJJ259" s="180"/>
      <c r="FJK259" s="180"/>
      <c r="FJL259" s="180"/>
      <c r="FJM259" s="180"/>
      <c r="FJN259" s="180"/>
      <c r="FJO259" s="180"/>
      <c r="FJP259" s="180"/>
      <c r="FJQ259" s="180"/>
      <c r="FJR259" s="180"/>
      <c r="FJS259" s="180"/>
      <c r="FJT259" s="180"/>
      <c r="FJU259" s="180"/>
      <c r="FJV259" s="180"/>
      <c r="FJW259" s="180"/>
      <c r="FJX259" s="180"/>
      <c r="FJY259" s="180"/>
      <c r="FJZ259" s="180"/>
      <c r="FKA259" s="180"/>
      <c r="FKB259" s="180"/>
      <c r="FKC259" s="180"/>
      <c r="FKD259" s="180"/>
      <c r="FKE259" s="180"/>
      <c r="FKF259" s="180"/>
      <c r="FKG259" s="180"/>
      <c r="FKH259" s="180"/>
      <c r="FKI259" s="180"/>
      <c r="FKJ259" s="180"/>
      <c r="FKK259" s="180"/>
      <c r="FKL259" s="180"/>
      <c r="FKM259" s="180"/>
      <c r="FKN259" s="180"/>
      <c r="FKO259" s="180"/>
      <c r="FKP259" s="180"/>
      <c r="FKQ259" s="180"/>
      <c r="FKR259" s="180"/>
      <c r="FKS259" s="180"/>
      <c r="FKT259" s="180"/>
      <c r="FKU259" s="180"/>
      <c r="FKV259" s="180"/>
      <c r="FKW259" s="180"/>
      <c r="FKX259" s="180"/>
      <c r="FKY259" s="180"/>
      <c r="FKZ259" s="180"/>
      <c r="FLA259" s="180"/>
      <c r="FLB259" s="180"/>
      <c r="FLC259" s="180"/>
      <c r="FLD259" s="180"/>
      <c r="FLE259" s="180"/>
      <c r="FLF259" s="180"/>
      <c r="FLG259" s="180"/>
      <c r="FLH259" s="180"/>
      <c r="FLI259" s="180"/>
      <c r="FLJ259" s="180"/>
      <c r="FLK259" s="180"/>
      <c r="FLL259" s="180"/>
      <c r="FLM259" s="180"/>
      <c r="FLN259" s="180"/>
      <c r="FLO259" s="180"/>
      <c r="FLP259" s="180"/>
      <c r="FLQ259" s="180"/>
      <c r="FLR259" s="180"/>
      <c r="FLS259" s="180"/>
      <c r="FLT259" s="180"/>
      <c r="FLU259" s="180"/>
      <c r="FLV259" s="180"/>
      <c r="FLW259" s="180"/>
      <c r="FLX259" s="180"/>
      <c r="FLY259" s="180"/>
      <c r="FLZ259" s="180"/>
      <c r="FMA259" s="180"/>
      <c r="FMB259" s="180"/>
      <c r="FMC259" s="180"/>
      <c r="FMD259" s="180"/>
      <c r="FME259" s="180"/>
      <c r="FMF259" s="180"/>
      <c r="FMG259" s="180"/>
      <c r="FMH259" s="180"/>
      <c r="FMI259" s="180"/>
      <c r="FMJ259" s="180"/>
      <c r="FMK259" s="180"/>
      <c r="FML259" s="180"/>
      <c r="FMM259" s="180"/>
      <c r="FMN259" s="180"/>
      <c r="FMO259" s="180"/>
      <c r="FMP259" s="180"/>
      <c r="FMQ259" s="180"/>
      <c r="FMR259" s="180"/>
      <c r="FMS259" s="180"/>
      <c r="FMT259" s="180"/>
      <c r="FMU259" s="180"/>
      <c r="FMV259" s="180"/>
      <c r="FMW259" s="180"/>
      <c r="FMX259" s="180"/>
      <c r="FMY259" s="180"/>
      <c r="FMZ259" s="180"/>
      <c r="FNA259" s="180"/>
      <c r="FNB259" s="180"/>
      <c r="FNC259" s="180"/>
      <c r="FND259" s="180"/>
      <c r="FNE259" s="180"/>
      <c r="FNF259" s="180"/>
      <c r="FNG259" s="180"/>
      <c r="FNH259" s="180"/>
      <c r="FNI259" s="180"/>
      <c r="FNJ259" s="180"/>
      <c r="FNK259" s="180"/>
      <c r="FNL259" s="180"/>
      <c r="FNM259" s="180"/>
      <c r="FNN259" s="180"/>
      <c r="FNO259" s="180"/>
      <c r="FNP259" s="180"/>
      <c r="FNQ259" s="180"/>
      <c r="FNR259" s="180"/>
      <c r="FNS259" s="180"/>
      <c r="FNT259" s="180"/>
      <c r="FNU259" s="180"/>
      <c r="FNV259" s="180"/>
      <c r="FNW259" s="180"/>
      <c r="FNX259" s="180"/>
      <c r="FNY259" s="180"/>
      <c r="FNZ259" s="180"/>
      <c r="FOA259" s="180"/>
      <c r="FOB259" s="180"/>
      <c r="FOC259" s="180"/>
      <c r="FOD259" s="180"/>
      <c r="FOE259" s="180"/>
      <c r="FOF259" s="180"/>
      <c r="FOG259" s="180"/>
      <c r="FOH259" s="180"/>
      <c r="FOI259" s="180"/>
      <c r="FOJ259" s="180"/>
      <c r="FOK259" s="180"/>
      <c r="FOL259" s="180"/>
      <c r="FOM259" s="180"/>
      <c r="FON259" s="180"/>
      <c r="FOO259" s="180"/>
      <c r="FOP259" s="180"/>
      <c r="FOQ259" s="180"/>
      <c r="FOR259" s="180"/>
      <c r="FOS259" s="180"/>
      <c r="FOT259" s="180"/>
      <c r="FOU259" s="180"/>
      <c r="FOV259" s="180"/>
      <c r="FOW259" s="180"/>
      <c r="FOX259" s="180"/>
      <c r="FOY259" s="180"/>
      <c r="FOZ259" s="180"/>
      <c r="FPA259" s="180"/>
      <c r="FPB259" s="180"/>
      <c r="FPC259" s="180"/>
      <c r="FPD259" s="180"/>
      <c r="FPE259" s="180"/>
      <c r="FPF259" s="180"/>
      <c r="FPG259" s="180"/>
      <c r="FPH259" s="180"/>
      <c r="FPI259" s="180"/>
      <c r="FPJ259" s="180"/>
      <c r="FPK259" s="180"/>
      <c r="FPL259" s="180"/>
      <c r="FPM259" s="180"/>
      <c r="FPN259" s="180"/>
      <c r="FPO259" s="180"/>
      <c r="FPP259" s="180"/>
      <c r="FPQ259" s="180"/>
      <c r="FPR259" s="180"/>
      <c r="FPS259" s="180"/>
      <c r="FPT259" s="180"/>
      <c r="FPU259" s="180"/>
      <c r="FPV259" s="180"/>
      <c r="FPW259" s="180"/>
      <c r="FPX259" s="180"/>
      <c r="FPY259" s="180"/>
      <c r="FPZ259" s="180"/>
      <c r="FQA259" s="180"/>
      <c r="FQB259" s="180"/>
      <c r="FQC259" s="180"/>
      <c r="FQD259" s="180"/>
      <c r="FQE259" s="180"/>
      <c r="FQF259" s="180"/>
      <c r="FQG259" s="180"/>
      <c r="FQH259" s="180"/>
      <c r="FQI259" s="180"/>
      <c r="FQJ259" s="180"/>
      <c r="FQK259" s="180"/>
      <c r="FQL259" s="180"/>
      <c r="FQM259" s="180"/>
      <c r="FQN259" s="180"/>
      <c r="FQO259" s="180"/>
      <c r="FQP259" s="180"/>
      <c r="FQQ259" s="180"/>
      <c r="FQR259" s="180"/>
      <c r="FQS259" s="180"/>
      <c r="FQT259" s="180"/>
      <c r="FQU259" s="180"/>
      <c r="FQV259" s="180"/>
      <c r="FQW259" s="180"/>
      <c r="FQX259" s="180"/>
      <c r="FQY259" s="180"/>
      <c r="FQZ259" s="180"/>
      <c r="FRA259" s="180"/>
      <c r="FRB259" s="180"/>
      <c r="FRC259" s="180"/>
      <c r="FRD259" s="180"/>
      <c r="FRE259" s="180"/>
      <c r="FRF259" s="180"/>
      <c r="FRG259" s="180"/>
      <c r="FRH259" s="180"/>
      <c r="FRI259" s="180"/>
      <c r="FRJ259" s="180"/>
      <c r="FRK259" s="180"/>
      <c r="FRL259" s="180"/>
      <c r="FRM259" s="180"/>
      <c r="FRN259" s="180"/>
      <c r="FRO259" s="180"/>
      <c r="FRP259" s="180"/>
      <c r="FRQ259" s="180"/>
      <c r="FRR259" s="180"/>
      <c r="FRS259" s="180"/>
      <c r="FRT259" s="180"/>
      <c r="FRU259" s="180"/>
      <c r="FRV259" s="180"/>
      <c r="FRW259" s="180"/>
      <c r="FRX259" s="180"/>
      <c r="FRY259" s="180"/>
      <c r="FRZ259" s="180"/>
      <c r="FSA259" s="180"/>
      <c r="FSB259" s="180"/>
      <c r="FSC259" s="180"/>
      <c r="FSD259" s="180"/>
      <c r="FSE259" s="180"/>
      <c r="FSF259" s="180"/>
      <c r="FSG259" s="180"/>
      <c r="FSH259" s="180"/>
      <c r="FSI259" s="180"/>
      <c r="FSJ259" s="180"/>
      <c r="FSK259" s="180"/>
      <c r="FSL259" s="180"/>
      <c r="FSM259" s="180"/>
      <c r="FSN259" s="180"/>
      <c r="FSO259" s="180"/>
      <c r="FSP259" s="180"/>
      <c r="FSQ259" s="180"/>
      <c r="FSR259" s="180"/>
      <c r="FSS259" s="180"/>
      <c r="FST259" s="180"/>
      <c r="FSU259" s="180"/>
      <c r="FSV259" s="180"/>
      <c r="FSW259" s="180"/>
      <c r="FSX259" s="180"/>
      <c r="FSY259" s="180"/>
      <c r="FSZ259" s="180"/>
      <c r="FTA259" s="180"/>
      <c r="FTB259" s="180"/>
      <c r="FTC259" s="180"/>
      <c r="FTD259" s="180"/>
      <c r="FTE259" s="180"/>
      <c r="FTF259" s="180"/>
      <c r="FTG259" s="180"/>
      <c r="FTH259" s="180"/>
      <c r="FTI259" s="180"/>
      <c r="FTJ259" s="180"/>
      <c r="FTK259" s="180"/>
      <c r="FTL259" s="180"/>
      <c r="FTM259" s="180"/>
      <c r="FTN259" s="180"/>
      <c r="FTO259" s="180"/>
      <c r="FTP259" s="180"/>
      <c r="FTQ259" s="180"/>
      <c r="FTR259" s="180"/>
      <c r="FTS259" s="180"/>
      <c r="FTT259" s="180"/>
      <c r="FTU259" s="180"/>
      <c r="FTV259" s="180"/>
      <c r="FTW259" s="180"/>
      <c r="FTX259" s="180"/>
      <c r="FTY259" s="180"/>
      <c r="FTZ259" s="180"/>
      <c r="FUA259" s="180"/>
      <c r="FUB259" s="180"/>
      <c r="FUC259" s="180"/>
      <c r="FUD259" s="180"/>
      <c r="FUE259" s="180"/>
      <c r="FUF259" s="180"/>
      <c r="FUG259" s="180"/>
      <c r="FUH259" s="180"/>
      <c r="FUI259" s="180"/>
      <c r="FUJ259" s="180"/>
      <c r="FUK259" s="180"/>
      <c r="FUL259" s="180"/>
      <c r="FUM259" s="180"/>
      <c r="FUN259" s="180"/>
      <c r="FUO259" s="180"/>
      <c r="FUP259" s="180"/>
      <c r="FUQ259" s="180"/>
      <c r="FUR259" s="180"/>
      <c r="FUS259" s="180"/>
      <c r="FUT259" s="180"/>
      <c r="FUU259" s="180"/>
      <c r="FUV259" s="180"/>
      <c r="FUW259" s="180"/>
      <c r="FUX259" s="180"/>
      <c r="FUY259" s="180"/>
      <c r="FUZ259" s="180"/>
      <c r="FVA259" s="180"/>
      <c r="FVB259" s="180"/>
      <c r="FVC259" s="180"/>
      <c r="FVD259" s="180"/>
      <c r="FVE259" s="180"/>
      <c r="FVF259" s="180"/>
      <c r="FVG259" s="180"/>
      <c r="FVH259" s="180"/>
      <c r="FVI259" s="180"/>
      <c r="FVJ259" s="180"/>
      <c r="FVK259" s="180"/>
      <c r="FVL259" s="180"/>
      <c r="FVM259" s="180"/>
      <c r="FVN259" s="180"/>
      <c r="FVO259" s="180"/>
      <c r="FVP259" s="180"/>
      <c r="FVQ259" s="180"/>
      <c r="FVR259" s="180"/>
      <c r="FVS259" s="180"/>
      <c r="FVT259" s="180"/>
      <c r="FVU259" s="180"/>
      <c r="FVV259" s="180"/>
      <c r="FVW259" s="180"/>
      <c r="FVX259" s="180"/>
      <c r="FVY259" s="180"/>
      <c r="FVZ259" s="180"/>
      <c r="FWA259" s="180"/>
      <c r="FWB259" s="180"/>
      <c r="FWC259" s="180"/>
      <c r="FWD259" s="180"/>
      <c r="FWE259" s="180"/>
      <c r="FWF259" s="180"/>
      <c r="FWG259" s="180"/>
      <c r="FWH259" s="180"/>
      <c r="FWI259" s="180"/>
      <c r="FWJ259" s="180"/>
      <c r="FWK259" s="180"/>
      <c r="FWL259" s="180"/>
      <c r="FWM259" s="180"/>
      <c r="FWN259" s="180"/>
      <c r="FWO259" s="180"/>
      <c r="FWP259" s="180"/>
      <c r="FWQ259" s="180"/>
      <c r="FWR259" s="180"/>
      <c r="FWS259" s="180"/>
      <c r="FWT259" s="180"/>
      <c r="FWU259" s="180"/>
      <c r="FWV259" s="180"/>
      <c r="FWW259" s="180"/>
      <c r="FWX259" s="180"/>
      <c r="FWY259" s="180"/>
      <c r="FWZ259" s="180"/>
      <c r="FXA259" s="180"/>
      <c r="FXB259" s="180"/>
      <c r="FXC259" s="180"/>
      <c r="FXD259" s="180"/>
      <c r="FXE259" s="180"/>
      <c r="FXF259" s="180"/>
      <c r="FXG259" s="180"/>
      <c r="FXH259" s="180"/>
      <c r="FXI259" s="180"/>
      <c r="FXJ259" s="180"/>
      <c r="FXK259" s="180"/>
      <c r="FXL259" s="180"/>
      <c r="FXM259" s="180"/>
      <c r="FXN259" s="180"/>
      <c r="FXO259" s="180"/>
      <c r="FXP259" s="180"/>
      <c r="FXQ259" s="180"/>
      <c r="FXR259" s="180"/>
      <c r="FXS259" s="180"/>
      <c r="FXT259" s="180"/>
      <c r="FXU259" s="180"/>
      <c r="FXV259" s="180"/>
      <c r="FXW259" s="180"/>
      <c r="FXX259" s="180"/>
      <c r="FXY259" s="180"/>
      <c r="FXZ259" s="180"/>
      <c r="FYA259" s="180"/>
      <c r="FYB259" s="180"/>
      <c r="FYC259" s="180"/>
      <c r="FYD259" s="180"/>
      <c r="FYE259" s="180"/>
      <c r="FYF259" s="180"/>
      <c r="FYG259" s="180"/>
      <c r="FYH259" s="180"/>
      <c r="FYI259" s="180"/>
      <c r="FYJ259" s="180"/>
      <c r="FYK259" s="180"/>
      <c r="FYL259" s="180"/>
      <c r="FYM259" s="180"/>
      <c r="FYN259" s="180"/>
      <c r="FYO259" s="180"/>
      <c r="FYP259" s="180"/>
      <c r="FYQ259" s="180"/>
      <c r="FYR259" s="180"/>
      <c r="FYS259" s="180"/>
      <c r="FYT259" s="180"/>
      <c r="FYU259" s="180"/>
      <c r="FYV259" s="180"/>
      <c r="FYW259" s="180"/>
      <c r="FYX259" s="180"/>
      <c r="FYY259" s="180"/>
      <c r="FYZ259" s="180"/>
      <c r="FZA259" s="180"/>
      <c r="FZB259" s="180"/>
      <c r="FZC259" s="180"/>
      <c r="FZD259" s="180"/>
      <c r="FZE259" s="180"/>
      <c r="FZF259" s="180"/>
      <c r="FZG259" s="180"/>
      <c r="FZH259" s="180"/>
      <c r="FZI259" s="180"/>
      <c r="FZJ259" s="180"/>
      <c r="FZK259" s="180"/>
      <c r="FZL259" s="180"/>
      <c r="FZM259" s="180"/>
      <c r="FZN259" s="180"/>
      <c r="FZO259" s="180"/>
      <c r="FZP259" s="180"/>
      <c r="FZQ259" s="180"/>
      <c r="FZR259" s="180"/>
      <c r="FZS259" s="180"/>
      <c r="FZT259" s="180"/>
      <c r="FZU259" s="180"/>
      <c r="FZV259" s="180"/>
      <c r="FZW259" s="180"/>
      <c r="FZX259" s="180"/>
      <c r="FZY259" s="180"/>
      <c r="FZZ259" s="180"/>
      <c r="GAA259" s="180"/>
      <c r="GAB259" s="180"/>
      <c r="GAC259" s="180"/>
      <c r="GAD259" s="180"/>
      <c r="GAE259" s="180"/>
      <c r="GAF259" s="180"/>
      <c r="GAG259" s="180"/>
      <c r="GAH259" s="180"/>
      <c r="GAI259" s="180"/>
      <c r="GAJ259" s="180"/>
      <c r="GAK259" s="180"/>
      <c r="GAL259" s="180"/>
      <c r="GAM259" s="180"/>
      <c r="GAN259" s="180"/>
      <c r="GAO259" s="180"/>
      <c r="GAP259" s="180"/>
      <c r="GAQ259" s="180"/>
      <c r="GAR259" s="180"/>
      <c r="GAS259" s="180"/>
      <c r="GAT259" s="180"/>
      <c r="GAU259" s="180"/>
      <c r="GAV259" s="180"/>
      <c r="GAW259" s="180"/>
      <c r="GAX259" s="180"/>
      <c r="GAY259" s="180"/>
      <c r="GAZ259" s="180"/>
      <c r="GBA259" s="180"/>
      <c r="GBB259" s="180"/>
      <c r="GBC259" s="180"/>
      <c r="GBD259" s="180"/>
      <c r="GBE259" s="180"/>
      <c r="GBF259" s="180"/>
      <c r="GBG259" s="180"/>
      <c r="GBH259" s="180"/>
      <c r="GBI259" s="180"/>
      <c r="GBJ259" s="180"/>
      <c r="GBK259" s="180"/>
      <c r="GBL259" s="180"/>
      <c r="GBM259" s="180"/>
      <c r="GBN259" s="180"/>
      <c r="GBO259" s="180"/>
      <c r="GBP259" s="180"/>
      <c r="GBQ259" s="180"/>
      <c r="GBR259" s="180"/>
      <c r="GBS259" s="180"/>
      <c r="GBT259" s="180"/>
      <c r="GBU259" s="180"/>
      <c r="GBV259" s="180"/>
      <c r="GBW259" s="180"/>
      <c r="GBX259" s="180"/>
      <c r="GBY259" s="180"/>
      <c r="GBZ259" s="180"/>
      <c r="GCA259" s="180"/>
      <c r="GCB259" s="180"/>
      <c r="GCC259" s="180"/>
      <c r="GCD259" s="180"/>
      <c r="GCE259" s="180"/>
      <c r="GCF259" s="180"/>
      <c r="GCG259" s="180"/>
      <c r="GCH259" s="180"/>
      <c r="GCI259" s="180"/>
      <c r="GCJ259" s="180"/>
      <c r="GCK259" s="180"/>
      <c r="GCL259" s="180"/>
      <c r="GCM259" s="180"/>
      <c r="GCN259" s="180"/>
      <c r="GCO259" s="180"/>
      <c r="GCP259" s="180"/>
      <c r="GCQ259" s="180"/>
      <c r="GCR259" s="180"/>
      <c r="GCS259" s="180"/>
      <c r="GCT259" s="180"/>
      <c r="GCU259" s="180"/>
      <c r="GCV259" s="180"/>
      <c r="GCW259" s="180"/>
      <c r="GCX259" s="180"/>
      <c r="GCY259" s="180"/>
      <c r="GCZ259" s="180"/>
      <c r="GDA259" s="180"/>
      <c r="GDB259" s="180"/>
      <c r="GDC259" s="180"/>
      <c r="GDD259" s="180"/>
      <c r="GDE259" s="180"/>
      <c r="GDF259" s="180"/>
      <c r="GDG259" s="180"/>
      <c r="GDH259" s="180"/>
      <c r="GDI259" s="180"/>
      <c r="GDJ259" s="180"/>
      <c r="GDK259" s="180"/>
      <c r="GDL259" s="180"/>
      <c r="GDM259" s="180"/>
      <c r="GDN259" s="180"/>
      <c r="GDO259" s="180"/>
      <c r="GDP259" s="180"/>
      <c r="GDQ259" s="180"/>
      <c r="GDR259" s="180"/>
      <c r="GDS259" s="180"/>
      <c r="GDT259" s="180"/>
      <c r="GDU259" s="180"/>
      <c r="GDV259" s="180"/>
      <c r="GDW259" s="180"/>
      <c r="GDX259" s="180"/>
      <c r="GDY259" s="180"/>
      <c r="GDZ259" s="180"/>
      <c r="GEA259" s="180"/>
      <c r="GEB259" s="180"/>
      <c r="GEC259" s="180"/>
      <c r="GED259" s="180"/>
      <c r="GEE259" s="180"/>
      <c r="GEF259" s="180"/>
      <c r="GEG259" s="180"/>
      <c r="GEH259" s="180"/>
      <c r="GEI259" s="180"/>
      <c r="GEJ259" s="180"/>
      <c r="GEK259" s="180"/>
      <c r="GEL259" s="180"/>
      <c r="GEM259" s="180"/>
      <c r="GEN259" s="180"/>
      <c r="GEO259" s="180"/>
      <c r="GEP259" s="180"/>
      <c r="GEQ259" s="180"/>
      <c r="GER259" s="180"/>
      <c r="GES259" s="180"/>
      <c r="GET259" s="180"/>
      <c r="GEU259" s="180"/>
      <c r="GEV259" s="180"/>
      <c r="GEW259" s="180"/>
      <c r="GEX259" s="180"/>
      <c r="GEY259" s="180"/>
      <c r="GEZ259" s="180"/>
      <c r="GFA259" s="180"/>
      <c r="GFB259" s="180"/>
      <c r="GFC259" s="180"/>
      <c r="GFD259" s="180"/>
      <c r="GFE259" s="180"/>
      <c r="GFF259" s="180"/>
      <c r="GFG259" s="180"/>
      <c r="GFH259" s="180"/>
      <c r="GFI259" s="180"/>
      <c r="GFJ259" s="180"/>
      <c r="GFK259" s="180"/>
      <c r="GFL259" s="180"/>
      <c r="GFM259" s="180"/>
      <c r="GFN259" s="180"/>
      <c r="GFO259" s="180"/>
      <c r="GFP259" s="180"/>
      <c r="GFQ259" s="180"/>
      <c r="GFR259" s="180"/>
      <c r="GFS259" s="180"/>
      <c r="GFT259" s="180"/>
      <c r="GFU259" s="180"/>
      <c r="GFV259" s="180"/>
      <c r="GFW259" s="180"/>
      <c r="GFX259" s="180"/>
      <c r="GFY259" s="180"/>
      <c r="GFZ259" s="180"/>
      <c r="GGA259" s="180"/>
      <c r="GGB259" s="180"/>
      <c r="GGC259" s="180"/>
      <c r="GGD259" s="180"/>
      <c r="GGE259" s="180"/>
      <c r="GGF259" s="180"/>
      <c r="GGG259" s="180"/>
      <c r="GGH259" s="180"/>
      <c r="GGI259" s="180"/>
      <c r="GGJ259" s="180"/>
      <c r="GGK259" s="180"/>
      <c r="GGL259" s="180"/>
      <c r="GGM259" s="180"/>
      <c r="GGN259" s="180"/>
      <c r="GGO259" s="180"/>
      <c r="GGP259" s="180"/>
      <c r="GGQ259" s="180"/>
      <c r="GGR259" s="180"/>
      <c r="GGS259" s="180"/>
      <c r="GGT259" s="180"/>
      <c r="GGU259" s="180"/>
      <c r="GGV259" s="180"/>
      <c r="GGW259" s="180"/>
      <c r="GGX259" s="180"/>
      <c r="GGY259" s="180"/>
      <c r="GGZ259" s="180"/>
      <c r="GHA259" s="180"/>
      <c r="GHB259" s="180"/>
      <c r="GHC259" s="180"/>
      <c r="GHD259" s="180"/>
      <c r="GHE259" s="180"/>
      <c r="GHF259" s="180"/>
      <c r="GHG259" s="180"/>
      <c r="GHH259" s="180"/>
      <c r="GHI259" s="180"/>
      <c r="GHJ259" s="180"/>
      <c r="GHK259" s="180"/>
      <c r="GHL259" s="180"/>
      <c r="GHM259" s="180"/>
      <c r="GHN259" s="180"/>
      <c r="GHO259" s="180"/>
      <c r="GHP259" s="180"/>
      <c r="GHQ259" s="180"/>
      <c r="GHR259" s="180"/>
      <c r="GHS259" s="180"/>
      <c r="GHT259" s="180"/>
      <c r="GHU259" s="180"/>
      <c r="GHV259" s="180"/>
      <c r="GHW259" s="180"/>
      <c r="GHX259" s="180"/>
      <c r="GHY259" s="180"/>
      <c r="GHZ259" s="180"/>
      <c r="GIA259" s="180"/>
      <c r="GIB259" s="180"/>
      <c r="GIC259" s="180"/>
      <c r="GID259" s="180"/>
      <c r="GIE259" s="180"/>
      <c r="GIF259" s="180"/>
      <c r="GIG259" s="180"/>
      <c r="GIH259" s="180"/>
      <c r="GII259" s="180"/>
      <c r="GIJ259" s="180"/>
      <c r="GIK259" s="180"/>
      <c r="GIL259" s="180"/>
      <c r="GIM259" s="180"/>
      <c r="GIN259" s="180"/>
      <c r="GIO259" s="180"/>
      <c r="GIP259" s="180"/>
      <c r="GIQ259" s="180"/>
      <c r="GIR259" s="180"/>
      <c r="GIS259" s="180"/>
      <c r="GIT259" s="180"/>
      <c r="GIU259" s="180"/>
      <c r="GIV259" s="180"/>
      <c r="GIW259" s="180"/>
      <c r="GIX259" s="180"/>
      <c r="GIY259" s="180"/>
      <c r="GIZ259" s="180"/>
      <c r="GJA259" s="180"/>
      <c r="GJB259" s="180"/>
      <c r="GJC259" s="180"/>
      <c r="GJD259" s="180"/>
      <c r="GJE259" s="180"/>
      <c r="GJF259" s="180"/>
      <c r="GJG259" s="180"/>
      <c r="GJH259" s="180"/>
      <c r="GJI259" s="180"/>
      <c r="GJJ259" s="180"/>
      <c r="GJK259" s="180"/>
      <c r="GJL259" s="180"/>
      <c r="GJM259" s="180"/>
      <c r="GJN259" s="180"/>
      <c r="GJO259" s="180"/>
      <c r="GJP259" s="180"/>
      <c r="GJQ259" s="180"/>
      <c r="GJR259" s="180"/>
      <c r="GJS259" s="180"/>
      <c r="GJT259" s="180"/>
      <c r="GJU259" s="180"/>
      <c r="GJV259" s="180"/>
      <c r="GJW259" s="180"/>
      <c r="GJX259" s="180"/>
      <c r="GJY259" s="180"/>
      <c r="GJZ259" s="180"/>
      <c r="GKA259" s="180"/>
      <c r="GKB259" s="180"/>
      <c r="GKC259" s="180"/>
      <c r="GKD259" s="180"/>
      <c r="GKE259" s="180"/>
      <c r="GKF259" s="180"/>
      <c r="GKG259" s="180"/>
      <c r="GKH259" s="180"/>
      <c r="GKI259" s="180"/>
      <c r="GKJ259" s="180"/>
      <c r="GKK259" s="180"/>
      <c r="GKL259" s="180"/>
      <c r="GKM259" s="180"/>
      <c r="GKN259" s="180"/>
      <c r="GKO259" s="180"/>
      <c r="GKP259" s="180"/>
      <c r="GKQ259" s="180"/>
      <c r="GKR259" s="180"/>
      <c r="GKS259" s="180"/>
      <c r="GKT259" s="180"/>
      <c r="GKU259" s="180"/>
      <c r="GKV259" s="180"/>
      <c r="GKW259" s="180"/>
      <c r="GKX259" s="180"/>
      <c r="GKY259" s="180"/>
      <c r="GKZ259" s="180"/>
      <c r="GLA259" s="180"/>
      <c r="GLB259" s="180"/>
      <c r="GLC259" s="180"/>
      <c r="GLD259" s="180"/>
      <c r="GLE259" s="180"/>
      <c r="GLF259" s="180"/>
      <c r="GLG259" s="180"/>
      <c r="GLH259" s="180"/>
      <c r="GLI259" s="180"/>
      <c r="GLJ259" s="180"/>
      <c r="GLK259" s="180"/>
      <c r="GLL259" s="180"/>
      <c r="GLM259" s="180"/>
      <c r="GLN259" s="180"/>
      <c r="GLO259" s="180"/>
      <c r="GLP259" s="180"/>
      <c r="GLQ259" s="180"/>
      <c r="GLR259" s="180"/>
      <c r="GLS259" s="180"/>
      <c r="GLT259" s="180"/>
      <c r="GLU259" s="180"/>
      <c r="GLV259" s="180"/>
      <c r="GLW259" s="180"/>
      <c r="GLX259" s="180"/>
      <c r="GLY259" s="180"/>
      <c r="GLZ259" s="180"/>
      <c r="GMA259" s="180"/>
      <c r="GMB259" s="180"/>
      <c r="GMC259" s="180"/>
      <c r="GMD259" s="180"/>
      <c r="GME259" s="180"/>
      <c r="GMF259" s="180"/>
      <c r="GMG259" s="180"/>
      <c r="GMH259" s="180"/>
      <c r="GMI259" s="180"/>
      <c r="GMJ259" s="180"/>
      <c r="GMK259" s="180"/>
      <c r="GML259" s="180"/>
      <c r="GMM259" s="180"/>
      <c r="GMN259" s="180"/>
      <c r="GMO259" s="180"/>
      <c r="GMP259" s="180"/>
      <c r="GMQ259" s="180"/>
      <c r="GMR259" s="180"/>
      <c r="GMS259" s="180"/>
      <c r="GMT259" s="180"/>
      <c r="GMU259" s="180"/>
      <c r="GMV259" s="180"/>
      <c r="GMW259" s="180"/>
      <c r="GMX259" s="180"/>
      <c r="GMY259" s="180"/>
      <c r="GMZ259" s="180"/>
      <c r="GNA259" s="180"/>
      <c r="GNB259" s="180"/>
      <c r="GNC259" s="180"/>
      <c r="GND259" s="180"/>
      <c r="GNE259" s="180"/>
      <c r="GNF259" s="180"/>
      <c r="GNG259" s="180"/>
      <c r="GNH259" s="180"/>
      <c r="GNI259" s="180"/>
      <c r="GNJ259" s="180"/>
      <c r="GNK259" s="180"/>
      <c r="GNL259" s="180"/>
      <c r="GNM259" s="180"/>
      <c r="GNN259" s="180"/>
      <c r="GNO259" s="180"/>
      <c r="GNP259" s="180"/>
      <c r="GNQ259" s="180"/>
      <c r="GNR259" s="180"/>
      <c r="GNS259" s="180"/>
      <c r="GNT259" s="180"/>
      <c r="GNU259" s="180"/>
      <c r="GNV259" s="180"/>
      <c r="GNW259" s="180"/>
      <c r="GNX259" s="180"/>
      <c r="GNY259" s="180"/>
      <c r="GNZ259" s="180"/>
      <c r="GOA259" s="180"/>
      <c r="GOB259" s="180"/>
      <c r="GOC259" s="180"/>
      <c r="GOD259" s="180"/>
      <c r="GOE259" s="180"/>
      <c r="GOF259" s="180"/>
      <c r="GOG259" s="180"/>
      <c r="GOH259" s="180"/>
      <c r="GOI259" s="180"/>
      <c r="GOJ259" s="180"/>
      <c r="GOK259" s="180"/>
      <c r="GOL259" s="180"/>
      <c r="GOM259" s="180"/>
      <c r="GON259" s="180"/>
      <c r="GOO259" s="180"/>
      <c r="GOP259" s="180"/>
      <c r="GOQ259" s="180"/>
      <c r="GOR259" s="180"/>
      <c r="GOS259" s="180"/>
      <c r="GOT259" s="180"/>
      <c r="GOU259" s="180"/>
      <c r="GOV259" s="180"/>
      <c r="GOW259" s="180"/>
      <c r="GOX259" s="180"/>
      <c r="GOY259" s="180"/>
      <c r="GOZ259" s="180"/>
      <c r="GPA259" s="180"/>
      <c r="GPB259" s="180"/>
      <c r="GPC259" s="180"/>
      <c r="GPD259" s="180"/>
      <c r="GPE259" s="180"/>
      <c r="GPF259" s="180"/>
      <c r="GPG259" s="180"/>
      <c r="GPH259" s="180"/>
      <c r="GPI259" s="180"/>
      <c r="GPJ259" s="180"/>
      <c r="GPK259" s="180"/>
      <c r="GPL259" s="180"/>
      <c r="GPM259" s="180"/>
      <c r="GPN259" s="180"/>
      <c r="GPO259" s="180"/>
      <c r="GPP259" s="180"/>
      <c r="GPQ259" s="180"/>
      <c r="GPR259" s="180"/>
      <c r="GPS259" s="180"/>
      <c r="GPT259" s="180"/>
      <c r="GPU259" s="180"/>
      <c r="GPV259" s="180"/>
      <c r="GPW259" s="180"/>
      <c r="GPX259" s="180"/>
      <c r="GPY259" s="180"/>
      <c r="GPZ259" s="180"/>
      <c r="GQA259" s="180"/>
      <c r="GQB259" s="180"/>
      <c r="GQC259" s="180"/>
      <c r="GQD259" s="180"/>
      <c r="GQE259" s="180"/>
      <c r="GQF259" s="180"/>
      <c r="GQG259" s="180"/>
      <c r="GQH259" s="180"/>
      <c r="GQI259" s="180"/>
      <c r="GQJ259" s="180"/>
      <c r="GQK259" s="180"/>
      <c r="GQL259" s="180"/>
      <c r="GQM259" s="180"/>
      <c r="GQN259" s="180"/>
      <c r="GQO259" s="180"/>
      <c r="GQP259" s="180"/>
      <c r="GQQ259" s="180"/>
      <c r="GQR259" s="180"/>
      <c r="GQS259" s="180"/>
      <c r="GQT259" s="180"/>
      <c r="GQU259" s="180"/>
      <c r="GQV259" s="180"/>
      <c r="GQW259" s="180"/>
      <c r="GQX259" s="180"/>
      <c r="GQY259" s="180"/>
      <c r="GQZ259" s="180"/>
      <c r="GRA259" s="180"/>
      <c r="GRB259" s="180"/>
      <c r="GRC259" s="180"/>
      <c r="GRD259" s="180"/>
      <c r="GRE259" s="180"/>
      <c r="GRF259" s="180"/>
      <c r="GRG259" s="180"/>
      <c r="GRH259" s="180"/>
      <c r="GRI259" s="180"/>
      <c r="GRJ259" s="180"/>
      <c r="GRK259" s="180"/>
      <c r="GRL259" s="180"/>
      <c r="GRM259" s="180"/>
      <c r="GRN259" s="180"/>
      <c r="GRO259" s="180"/>
      <c r="GRP259" s="180"/>
      <c r="GRQ259" s="180"/>
      <c r="GRR259" s="180"/>
      <c r="GRS259" s="180"/>
      <c r="GRT259" s="180"/>
      <c r="GRU259" s="180"/>
      <c r="GRV259" s="180"/>
      <c r="GRW259" s="180"/>
      <c r="GRX259" s="180"/>
      <c r="GRY259" s="180"/>
      <c r="GRZ259" s="180"/>
      <c r="GSA259" s="180"/>
      <c r="GSB259" s="180"/>
      <c r="GSC259" s="180"/>
      <c r="GSD259" s="180"/>
      <c r="GSE259" s="180"/>
      <c r="GSF259" s="180"/>
      <c r="GSG259" s="180"/>
      <c r="GSH259" s="180"/>
      <c r="GSI259" s="180"/>
      <c r="GSJ259" s="180"/>
      <c r="GSK259" s="180"/>
      <c r="GSL259" s="180"/>
      <c r="GSM259" s="180"/>
      <c r="GSN259" s="180"/>
      <c r="GSO259" s="180"/>
      <c r="GSP259" s="180"/>
      <c r="GSQ259" s="180"/>
      <c r="GSR259" s="180"/>
      <c r="GSS259" s="180"/>
      <c r="GST259" s="180"/>
      <c r="GSU259" s="180"/>
      <c r="GSV259" s="180"/>
      <c r="GSW259" s="180"/>
      <c r="GSX259" s="180"/>
      <c r="GSY259" s="180"/>
      <c r="GSZ259" s="180"/>
      <c r="GTA259" s="180"/>
      <c r="GTB259" s="180"/>
      <c r="GTC259" s="180"/>
      <c r="GTD259" s="180"/>
      <c r="GTE259" s="180"/>
      <c r="GTF259" s="180"/>
      <c r="GTG259" s="180"/>
      <c r="GTH259" s="180"/>
      <c r="GTI259" s="180"/>
      <c r="GTJ259" s="180"/>
      <c r="GTK259" s="180"/>
      <c r="GTL259" s="180"/>
      <c r="GTM259" s="180"/>
      <c r="GTN259" s="180"/>
      <c r="GTO259" s="180"/>
      <c r="GTP259" s="180"/>
      <c r="GTQ259" s="180"/>
      <c r="GTR259" s="180"/>
      <c r="GTS259" s="180"/>
      <c r="GTT259" s="180"/>
      <c r="GTU259" s="180"/>
      <c r="GTV259" s="180"/>
      <c r="GTW259" s="180"/>
      <c r="GTX259" s="180"/>
      <c r="GTY259" s="180"/>
      <c r="GTZ259" s="180"/>
      <c r="GUA259" s="180"/>
      <c r="GUB259" s="180"/>
      <c r="GUC259" s="180"/>
      <c r="GUD259" s="180"/>
      <c r="GUE259" s="180"/>
      <c r="GUF259" s="180"/>
      <c r="GUG259" s="180"/>
      <c r="GUH259" s="180"/>
      <c r="GUI259" s="180"/>
      <c r="GUJ259" s="180"/>
      <c r="GUK259" s="180"/>
      <c r="GUL259" s="180"/>
      <c r="GUM259" s="180"/>
      <c r="GUN259" s="180"/>
      <c r="GUO259" s="180"/>
      <c r="GUP259" s="180"/>
      <c r="GUQ259" s="180"/>
      <c r="GUR259" s="180"/>
      <c r="GUS259" s="180"/>
      <c r="GUT259" s="180"/>
      <c r="GUU259" s="180"/>
      <c r="GUV259" s="180"/>
      <c r="GUW259" s="180"/>
      <c r="GUX259" s="180"/>
      <c r="GUY259" s="180"/>
      <c r="GUZ259" s="180"/>
      <c r="GVA259" s="180"/>
      <c r="GVB259" s="180"/>
      <c r="GVC259" s="180"/>
      <c r="GVD259" s="180"/>
      <c r="GVE259" s="180"/>
      <c r="GVF259" s="180"/>
      <c r="GVG259" s="180"/>
      <c r="GVH259" s="180"/>
      <c r="GVI259" s="180"/>
      <c r="GVJ259" s="180"/>
      <c r="GVK259" s="180"/>
      <c r="GVL259" s="180"/>
      <c r="GVM259" s="180"/>
      <c r="GVN259" s="180"/>
      <c r="GVO259" s="180"/>
      <c r="GVP259" s="180"/>
      <c r="GVQ259" s="180"/>
      <c r="GVR259" s="180"/>
      <c r="GVS259" s="180"/>
      <c r="GVT259" s="180"/>
      <c r="GVU259" s="180"/>
      <c r="GVV259" s="180"/>
      <c r="GVW259" s="180"/>
      <c r="GVX259" s="180"/>
      <c r="GVY259" s="180"/>
      <c r="GVZ259" s="180"/>
      <c r="GWA259" s="180"/>
      <c r="GWB259" s="180"/>
      <c r="GWC259" s="180"/>
      <c r="GWD259" s="180"/>
      <c r="GWE259" s="180"/>
      <c r="GWF259" s="180"/>
      <c r="GWG259" s="180"/>
      <c r="GWH259" s="180"/>
      <c r="GWI259" s="180"/>
      <c r="GWJ259" s="180"/>
      <c r="GWK259" s="180"/>
      <c r="GWL259" s="180"/>
      <c r="GWM259" s="180"/>
      <c r="GWN259" s="180"/>
      <c r="GWO259" s="180"/>
      <c r="GWP259" s="180"/>
      <c r="GWQ259" s="180"/>
      <c r="GWR259" s="180"/>
      <c r="GWS259" s="180"/>
      <c r="GWT259" s="180"/>
      <c r="GWU259" s="180"/>
      <c r="GWV259" s="180"/>
      <c r="GWW259" s="180"/>
      <c r="GWX259" s="180"/>
      <c r="GWY259" s="180"/>
      <c r="GWZ259" s="180"/>
      <c r="GXA259" s="180"/>
      <c r="GXB259" s="180"/>
      <c r="GXC259" s="180"/>
      <c r="GXD259" s="180"/>
      <c r="GXE259" s="180"/>
      <c r="GXF259" s="180"/>
      <c r="GXG259" s="180"/>
      <c r="GXH259" s="180"/>
      <c r="GXI259" s="180"/>
      <c r="GXJ259" s="180"/>
      <c r="GXK259" s="180"/>
      <c r="GXL259" s="180"/>
      <c r="GXM259" s="180"/>
      <c r="GXN259" s="180"/>
      <c r="GXO259" s="180"/>
      <c r="GXP259" s="180"/>
      <c r="GXQ259" s="180"/>
      <c r="GXR259" s="180"/>
      <c r="GXS259" s="180"/>
      <c r="GXT259" s="180"/>
      <c r="GXU259" s="180"/>
      <c r="GXV259" s="180"/>
      <c r="GXW259" s="180"/>
      <c r="GXX259" s="180"/>
      <c r="GXY259" s="180"/>
      <c r="GXZ259" s="180"/>
      <c r="GYA259" s="180"/>
      <c r="GYB259" s="180"/>
      <c r="GYC259" s="180"/>
      <c r="GYD259" s="180"/>
      <c r="GYE259" s="180"/>
      <c r="GYF259" s="180"/>
      <c r="GYG259" s="180"/>
      <c r="GYH259" s="180"/>
      <c r="GYI259" s="180"/>
      <c r="GYJ259" s="180"/>
      <c r="GYK259" s="180"/>
      <c r="GYL259" s="180"/>
      <c r="GYM259" s="180"/>
      <c r="GYN259" s="180"/>
      <c r="GYO259" s="180"/>
      <c r="GYP259" s="180"/>
      <c r="GYQ259" s="180"/>
      <c r="GYR259" s="180"/>
      <c r="GYS259" s="180"/>
      <c r="GYT259" s="180"/>
      <c r="GYU259" s="180"/>
      <c r="GYV259" s="180"/>
      <c r="GYW259" s="180"/>
      <c r="GYX259" s="180"/>
      <c r="GYY259" s="180"/>
      <c r="GYZ259" s="180"/>
      <c r="GZA259" s="180"/>
      <c r="GZB259" s="180"/>
      <c r="GZC259" s="180"/>
      <c r="GZD259" s="180"/>
      <c r="GZE259" s="180"/>
      <c r="GZF259" s="180"/>
      <c r="GZG259" s="180"/>
      <c r="GZH259" s="180"/>
      <c r="GZI259" s="180"/>
      <c r="GZJ259" s="180"/>
      <c r="GZK259" s="180"/>
      <c r="GZL259" s="180"/>
      <c r="GZM259" s="180"/>
      <c r="GZN259" s="180"/>
      <c r="GZO259" s="180"/>
      <c r="GZP259" s="180"/>
      <c r="GZQ259" s="180"/>
      <c r="GZR259" s="180"/>
      <c r="GZS259" s="180"/>
      <c r="GZT259" s="180"/>
      <c r="GZU259" s="180"/>
      <c r="GZV259" s="180"/>
      <c r="GZW259" s="180"/>
      <c r="GZX259" s="180"/>
      <c r="GZY259" s="180"/>
      <c r="GZZ259" s="180"/>
      <c r="HAA259" s="180"/>
      <c r="HAB259" s="180"/>
      <c r="HAC259" s="180"/>
      <c r="HAD259" s="180"/>
      <c r="HAE259" s="180"/>
      <c r="HAF259" s="180"/>
      <c r="HAG259" s="180"/>
      <c r="HAH259" s="180"/>
      <c r="HAI259" s="180"/>
      <c r="HAJ259" s="180"/>
      <c r="HAK259" s="180"/>
      <c r="HAL259" s="180"/>
      <c r="HAM259" s="180"/>
      <c r="HAN259" s="180"/>
      <c r="HAO259" s="180"/>
      <c r="HAP259" s="180"/>
      <c r="HAQ259" s="180"/>
      <c r="HAR259" s="180"/>
      <c r="HAS259" s="180"/>
      <c r="HAT259" s="180"/>
      <c r="HAU259" s="180"/>
      <c r="HAV259" s="180"/>
      <c r="HAW259" s="180"/>
      <c r="HAX259" s="180"/>
      <c r="HAY259" s="180"/>
      <c r="HAZ259" s="180"/>
      <c r="HBA259" s="180"/>
      <c r="HBB259" s="180"/>
      <c r="HBC259" s="180"/>
      <c r="HBD259" s="180"/>
      <c r="HBE259" s="180"/>
      <c r="HBF259" s="180"/>
      <c r="HBG259" s="180"/>
      <c r="HBH259" s="180"/>
      <c r="HBI259" s="180"/>
      <c r="HBJ259" s="180"/>
      <c r="HBK259" s="180"/>
      <c r="HBL259" s="180"/>
      <c r="HBM259" s="180"/>
      <c r="HBN259" s="180"/>
      <c r="HBO259" s="180"/>
      <c r="HBP259" s="180"/>
      <c r="HBQ259" s="180"/>
      <c r="HBR259" s="180"/>
      <c r="HBS259" s="180"/>
      <c r="HBT259" s="180"/>
      <c r="HBU259" s="180"/>
      <c r="HBV259" s="180"/>
      <c r="HBW259" s="180"/>
      <c r="HBX259" s="180"/>
      <c r="HBY259" s="180"/>
      <c r="HBZ259" s="180"/>
      <c r="HCA259" s="180"/>
      <c r="HCB259" s="180"/>
      <c r="HCC259" s="180"/>
      <c r="HCD259" s="180"/>
      <c r="HCE259" s="180"/>
      <c r="HCF259" s="180"/>
      <c r="HCG259" s="180"/>
      <c r="HCH259" s="180"/>
      <c r="HCI259" s="180"/>
      <c r="HCJ259" s="180"/>
      <c r="HCK259" s="180"/>
      <c r="HCL259" s="180"/>
      <c r="HCM259" s="180"/>
      <c r="HCN259" s="180"/>
      <c r="HCO259" s="180"/>
      <c r="HCP259" s="180"/>
      <c r="HCQ259" s="180"/>
      <c r="HCR259" s="180"/>
      <c r="HCS259" s="180"/>
      <c r="HCT259" s="180"/>
      <c r="HCU259" s="180"/>
      <c r="HCV259" s="180"/>
      <c r="HCW259" s="180"/>
      <c r="HCX259" s="180"/>
      <c r="HCY259" s="180"/>
      <c r="HCZ259" s="180"/>
      <c r="HDA259" s="180"/>
      <c r="HDB259" s="180"/>
      <c r="HDC259" s="180"/>
      <c r="HDD259" s="180"/>
      <c r="HDE259" s="180"/>
      <c r="HDF259" s="180"/>
      <c r="HDG259" s="180"/>
      <c r="HDH259" s="180"/>
      <c r="HDI259" s="180"/>
      <c r="HDJ259" s="180"/>
      <c r="HDK259" s="180"/>
      <c r="HDL259" s="180"/>
      <c r="HDM259" s="180"/>
      <c r="HDN259" s="180"/>
      <c r="HDO259" s="180"/>
      <c r="HDP259" s="180"/>
      <c r="HDQ259" s="180"/>
      <c r="HDR259" s="180"/>
      <c r="HDS259" s="180"/>
      <c r="HDT259" s="180"/>
      <c r="HDU259" s="180"/>
      <c r="HDV259" s="180"/>
      <c r="HDW259" s="180"/>
      <c r="HDX259" s="180"/>
      <c r="HDY259" s="180"/>
      <c r="HDZ259" s="180"/>
      <c r="HEA259" s="180"/>
      <c r="HEB259" s="180"/>
      <c r="HEC259" s="180"/>
      <c r="HED259" s="180"/>
      <c r="HEE259" s="180"/>
      <c r="HEF259" s="180"/>
      <c r="HEG259" s="180"/>
      <c r="HEH259" s="180"/>
      <c r="HEI259" s="180"/>
      <c r="HEJ259" s="180"/>
      <c r="HEK259" s="180"/>
      <c r="HEL259" s="180"/>
      <c r="HEM259" s="180"/>
      <c r="HEN259" s="180"/>
      <c r="HEO259" s="180"/>
      <c r="HEP259" s="180"/>
      <c r="HEQ259" s="180"/>
      <c r="HER259" s="180"/>
      <c r="HES259" s="180"/>
      <c r="HET259" s="180"/>
      <c r="HEU259" s="180"/>
      <c r="HEV259" s="180"/>
      <c r="HEW259" s="180"/>
      <c r="HEX259" s="180"/>
      <c r="HEY259" s="180"/>
      <c r="HEZ259" s="180"/>
      <c r="HFA259" s="180"/>
      <c r="HFB259" s="180"/>
      <c r="HFC259" s="180"/>
      <c r="HFD259" s="180"/>
      <c r="HFE259" s="180"/>
      <c r="HFF259" s="180"/>
      <c r="HFG259" s="180"/>
      <c r="HFH259" s="180"/>
      <c r="HFI259" s="180"/>
      <c r="HFJ259" s="180"/>
      <c r="HFK259" s="180"/>
      <c r="HFL259" s="180"/>
      <c r="HFM259" s="180"/>
      <c r="HFN259" s="180"/>
      <c r="HFO259" s="180"/>
      <c r="HFP259" s="180"/>
      <c r="HFQ259" s="180"/>
      <c r="HFR259" s="180"/>
      <c r="HFS259" s="180"/>
      <c r="HFT259" s="180"/>
      <c r="HFU259" s="180"/>
      <c r="HFV259" s="180"/>
      <c r="HFW259" s="180"/>
      <c r="HFX259" s="180"/>
      <c r="HFY259" s="180"/>
      <c r="HFZ259" s="180"/>
      <c r="HGA259" s="180"/>
      <c r="HGB259" s="180"/>
      <c r="HGC259" s="180"/>
      <c r="HGD259" s="180"/>
      <c r="HGE259" s="180"/>
      <c r="HGF259" s="180"/>
      <c r="HGG259" s="180"/>
      <c r="HGH259" s="180"/>
      <c r="HGI259" s="180"/>
      <c r="HGJ259" s="180"/>
      <c r="HGK259" s="180"/>
      <c r="HGL259" s="180"/>
      <c r="HGM259" s="180"/>
      <c r="HGN259" s="180"/>
      <c r="HGO259" s="180"/>
      <c r="HGP259" s="180"/>
      <c r="HGQ259" s="180"/>
      <c r="HGR259" s="180"/>
      <c r="HGS259" s="180"/>
      <c r="HGT259" s="180"/>
      <c r="HGU259" s="180"/>
      <c r="HGV259" s="180"/>
      <c r="HGW259" s="180"/>
      <c r="HGX259" s="180"/>
      <c r="HGY259" s="180"/>
      <c r="HGZ259" s="180"/>
      <c r="HHA259" s="180"/>
      <c r="HHB259" s="180"/>
      <c r="HHC259" s="180"/>
      <c r="HHD259" s="180"/>
      <c r="HHE259" s="180"/>
      <c r="HHF259" s="180"/>
      <c r="HHG259" s="180"/>
      <c r="HHH259" s="180"/>
      <c r="HHI259" s="180"/>
      <c r="HHJ259" s="180"/>
      <c r="HHK259" s="180"/>
      <c r="HHL259" s="180"/>
      <c r="HHM259" s="180"/>
      <c r="HHN259" s="180"/>
      <c r="HHO259" s="180"/>
      <c r="HHP259" s="180"/>
      <c r="HHQ259" s="180"/>
      <c r="HHR259" s="180"/>
      <c r="HHS259" s="180"/>
      <c r="HHT259" s="180"/>
      <c r="HHU259" s="180"/>
      <c r="HHV259" s="180"/>
      <c r="HHW259" s="180"/>
      <c r="HHX259" s="180"/>
      <c r="HHY259" s="180"/>
      <c r="HHZ259" s="180"/>
      <c r="HIA259" s="180"/>
      <c r="HIB259" s="180"/>
      <c r="HIC259" s="180"/>
      <c r="HID259" s="180"/>
      <c r="HIE259" s="180"/>
      <c r="HIF259" s="180"/>
      <c r="HIG259" s="180"/>
      <c r="HIH259" s="180"/>
      <c r="HII259" s="180"/>
      <c r="HIJ259" s="180"/>
      <c r="HIK259" s="180"/>
      <c r="HIL259" s="180"/>
      <c r="HIM259" s="180"/>
      <c r="HIN259" s="180"/>
      <c r="HIO259" s="180"/>
      <c r="HIP259" s="180"/>
      <c r="HIQ259" s="180"/>
      <c r="HIR259" s="180"/>
      <c r="HIS259" s="180"/>
      <c r="HIT259" s="180"/>
      <c r="HIU259" s="180"/>
      <c r="HIV259" s="180"/>
      <c r="HIW259" s="180"/>
      <c r="HIX259" s="180"/>
      <c r="HIY259" s="180"/>
      <c r="HIZ259" s="180"/>
      <c r="HJA259" s="180"/>
      <c r="HJB259" s="180"/>
      <c r="HJC259" s="180"/>
      <c r="HJD259" s="180"/>
      <c r="HJE259" s="180"/>
      <c r="HJF259" s="180"/>
      <c r="HJG259" s="180"/>
      <c r="HJH259" s="180"/>
      <c r="HJI259" s="180"/>
      <c r="HJJ259" s="180"/>
      <c r="HJK259" s="180"/>
      <c r="HJL259" s="180"/>
      <c r="HJM259" s="180"/>
      <c r="HJN259" s="180"/>
      <c r="HJO259" s="180"/>
      <c r="HJP259" s="180"/>
      <c r="HJQ259" s="180"/>
      <c r="HJR259" s="180"/>
      <c r="HJS259" s="180"/>
      <c r="HJT259" s="180"/>
      <c r="HJU259" s="180"/>
      <c r="HJV259" s="180"/>
      <c r="HJW259" s="180"/>
      <c r="HJX259" s="180"/>
      <c r="HJY259" s="180"/>
      <c r="HJZ259" s="180"/>
      <c r="HKA259" s="180"/>
      <c r="HKB259" s="180"/>
      <c r="HKC259" s="180"/>
      <c r="HKD259" s="180"/>
      <c r="HKE259" s="180"/>
      <c r="HKF259" s="180"/>
      <c r="HKG259" s="180"/>
      <c r="HKH259" s="180"/>
      <c r="HKI259" s="180"/>
      <c r="HKJ259" s="180"/>
      <c r="HKK259" s="180"/>
      <c r="HKL259" s="180"/>
      <c r="HKM259" s="180"/>
      <c r="HKN259" s="180"/>
      <c r="HKO259" s="180"/>
      <c r="HKP259" s="180"/>
      <c r="HKQ259" s="180"/>
      <c r="HKR259" s="180"/>
      <c r="HKS259" s="180"/>
      <c r="HKT259" s="180"/>
      <c r="HKU259" s="180"/>
      <c r="HKV259" s="180"/>
      <c r="HKW259" s="180"/>
      <c r="HKX259" s="180"/>
      <c r="HKY259" s="180"/>
      <c r="HKZ259" s="180"/>
      <c r="HLA259" s="180"/>
      <c r="HLB259" s="180"/>
      <c r="HLC259" s="180"/>
      <c r="HLD259" s="180"/>
      <c r="HLE259" s="180"/>
      <c r="HLF259" s="180"/>
      <c r="HLG259" s="180"/>
      <c r="HLH259" s="180"/>
      <c r="HLI259" s="180"/>
      <c r="HLJ259" s="180"/>
      <c r="HLK259" s="180"/>
      <c r="HLL259" s="180"/>
      <c r="HLM259" s="180"/>
      <c r="HLN259" s="180"/>
      <c r="HLO259" s="180"/>
      <c r="HLP259" s="180"/>
      <c r="HLQ259" s="180"/>
      <c r="HLR259" s="180"/>
      <c r="HLS259" s="180"/>
      <c r="HLT259" s="180"/>
      <c r="HLU259" s="180"/>
      <c r="HLV259" s="180"/>
      <c r="HLW259" s="180"/>
      <c r="HLX259" s="180"/>
      <c r="HLY259" s="180"/>
      <c r="HLZ259" s="180"/>
      <c r="HMA259" s="180"/>
      <c r="HMB259" s="180"/>
      <c r="HMC259" s="180"/>
      <c r="HMD259" s="180"/>
      <c r="HME259" s="180"/>
      <c r="HMF259" s="180"/>
      <c r="HMG259" s="180"/>
      <c r="HMH259" s="180"/>
      <c r="HMI259" s="180"/>
      <c r="HMJ259" s="180"/>
      <c r="HMK259" s="180"/>
      <c r="HML259" s="180"/>
      <c r="HMM259" s="180"/>
      <c r="HMN259" s="180"/>
      <c r="HMO259" s="180"/>
      <c r="HMP259" s="180"/>
      <c r="HMQ259" s="180"/>
      <c r="HMR259" s="180"/>
      <c r="HMS259" s="180"/>
      <c r="HMT259" s="180"/>
      <c r="HMU259" s="180"/>
      <c r="HMV259" s="180"/>
      <c r="HMW259" s="180"/>
      <c r="HMX259" s="180"/>
      <c r="HMY259" s="180"/>
      <c r="HMZ259" s="180"/>
      <c r="HNA259" s="180"/>
      <c r="HNB259" s="180"/>
      <c r="HNC259" s="180"/>
      <c r="HND259" s="180"/>
      <c r="HNE259" s="180"/>
      <c r="HNF259" s="180"/>
      <c r="HNG259" s="180"/>
      <c r="HNH259" s="180"/>
      <c r="HNI259" s="180"/>
      <c r="HNJ259" s="180"/>
      <c r="HNK259" s="180"/>
      <c r="HNL259" s="180"/>
      <c r="HNM259" s="180"/>
      <c r="HNN259" s="180"/>
      <c r="HNO259" s="180"/>
      <c r="HNP259" s="180"/>
      <c r="HNQ259" s="180"/>
      <c r="HNR259" s="180"/>
      <c r="HNS259" s="180"/>
      <c r="HNT259" s="180"/>
      <c r="HNU259" s="180"/>
      <c r="HNV259" s="180"/>
      <c r="HNW259" s="180"/>
      <c r="HNX259" s="180"/>
      <c r="HNY259" s="180"/>
      <c r="HNZ259" s="180"/>
      <c r="HOA259" s="180"/>
      <c r="HOB259" s="180"/>
      <c r="HOC259" s="180"/>
      <c r="HOD259" s="180"/>
      <c r="HOE259" s="180"/>
      <c r="HOF259" s="180"/>
      <c r="HOG259" s="180"/>
      <c r="HOH259" s="180"/>
      <c r="HOI259" s="180"/>
      <c r="HOJ259" s="180"/>
      <c r="HOK259" s="180"/>
      <c r="HOL259" s="180"/>
      <c r="HOM259" s="180"/>
      <c r="HON259" s="180"/>
      <c r="HOO259" s="180"/>
      <c r="HOP259" s="180"/>
      <c r="HOQ259" s="180"/>
      <c r="HOR259" s="180"/>
      <c r="HOS259" s="180"/>
      <c r="HOT259" s="180"/>
      <c r="HOU259" s="180"/>
      <c r="HOV259" s="180"/>
      <c r="HOW259" s="180"/>
      <c r="HOX259" s="180"/>
      <c r="HOY259" s="180"/>
      <c r="HOZ259" s="180"/>
      <c r="HPA259" s="180"/>
      <c r="HPB259" s="180"/>
      <c r="HPC259" s="180"/>
      <c r="HPD259" s="180"/>
      <c r="HPE259" s="180"/>
      <c r="HPF259" s="180"/>
      <c r="HPG259" s="180"/>
      <c r="HPH259" s="180"/>
      <c r="HPI259" s="180"/>
      <c r="HPJ259" s="180"/>
      <c r="HPK259" s="180"/>
      <c r="HPL259" s="180"/>
      <c r="HPM259" s="180"/>
      <c r="HPN259" s="180"/>
      <c r="HPO259" s="180"/>
      <c r="HPP259" s="180"/>
      <c r="HPQ259" s="180"/>
      <c r="HPR259" s="180"/>
      <c r="HPS259" s="180"/>
      <c r="HPT259" s="180"/>
      <c r="HPU259" s="180"/>
      <c r="HPV259" s="180"/>
      <c r="HPW259" s="180"/>
      <c r="HPX259" s="180"/>
      <c r="HPY259" s="180"/>
      <c r="HPZ259" s="180"/>
      <c r="HQA259" s="180"/>
      <c r="HQB259" s="180"/>
      <c r="HQC259" s="180"/>
      <c r="HQD259" s="180"/>
      <c r="HQE259" s="180"/>
      <c r="HQF259" s="180"/>
      <c r="HQG259" s="180"/>
      <c r="HQH259" s="180"/>
      <c r="HQI259" s="180"/>
      <c r="HQJ259" s="180"/>
      <c r="HQK259" s="180"/>
      <c r="HQL259" s="180"/>
      <c r="HQM259" s="180"/>
      <c r="HQN259" s="180"/>
      <c r="HQO259" s="180"/>
      <c r="HQP259" s="180"/>
      <c r="HQQ259" s="180"/>
      <c r="HQR259" s="180"/>
      <c r="HQS259" s="180"/>
      <c r="HQT259" s="180"/>
      <c r="HQU259" s="180"/>
      <c r="HQV259" s="180"/>
      <c r="HQW259" s="180"/>
      <c r="HQX259" s="180"/>
      <c r="HQY259" s="180"/>
      <c r="HQZ259" s="180"/>
      <c r="HRA259" s="180"/>
      <c r="HRB259" s="180"/>
      <c r="HRC259" s="180"/>
      <c r="HRD259" s="180"/>
      <c r="HRE259" s="180"/>
      <c r="HRF259" s="180"/>
      <c r="HRG259" s="180"/>
      <c r="HRH259" s="180"/>
      <c r="HRI259" s="180"/>
      <c r="HRJ259" s="180"/>
      <c r="HRK259" s="180"/>
      <c r="HRL259" s="180"/>
      <c r="HRM259" s="180"/>
      <c r="HRN259" s="180"/>
      <c r="HRO259" s="180"/>
      <c r="HRP259" s="180"/>
      <c r="HRQ259" s="180"/>
      <c r="HRR259" s="180"/>
      <c r="HRS259" s="180"/>
      <c r="HRT259" s="180"/>
      <c r="HRU259" s="180"/>
      <c r="HRV259" s="180"/>
      <c r="HRW259" s="180"/>
      <c r="HRX259" s="180"/>
      <c r="HRY259" s="180"/>
      <c r="HRZ259" s="180"/>
      <c r="HSA259" s="180"/>
      <c r="HSB259" s="180"/>
      <c r="HSC259" s="180"/>
      <c r="HSD259" s="180"/>
      <c r="HSE259" s="180"/>
      <c r="HSF259" s="180"/>
      <c r="HSG259" s="180"/>
      <c r="HSH259" s="180"/>
      <c r="HSI259" s="180"/>
      <c r="HSJ259" s="180"/>
      <c r="HSK259" s="180"/>
      <c r="HSL259" s="180"/>
      <c r="HSM259" s="180"/>
      <c r="HSN259" s="180"/>
      <c r="HSO259" s="180"/>
      <c r="HSP259" s="180"/>
      <c r="HSQ259" s="180"/>
      <c r="HSR259" s="180"/>
      <c r="HSS259" s="180"/>
      <c r="HST259" s="180"/>
      <c r="HSU259" s="180"/>
      <c r="HSV259" s="180"/>
      <c r="HSW259" s="180"/>
      <c r="HSX259" s="180"/>
      <c r="HSY259" s="180"/>
      <c r="HSZ259" s="180"/>
      <c r="HTA259" s="180"/>
      <c r="HTB259" s="180"/>
      <c r="HTC259" s="180"/>
      <c r="HTD259" s="180"/>
      <c r="HTE259" s="180"/>
      <c r="HTF259" s="180"/>
      <c r="HTG259" s="180"/>
      <c r="HTH259" s="180"/>
      <c r="HTI259" s="180"/>
      <c r="HTJ259" s="180"/>
      <c r="HTK259" s="180"/>
      <c r="HTL259" s="180"/>
      <c r="HTM259" s="180"/>
      <c r="HTN259" s="180"/>
      <c r="HTO259" s="180"/>
      <c r="HTP259" s="180"/>
      <c r="HTQ259" s="180"/>
      <c r="HTR259" s="180"/>
      <c r="HTS259" s="180"/>
      <c r="HTT259" s="180"/>
      <c r="HTU259" s="180"/>
      <c r="HTV259" s="180"/>
      <c r="HTW259" s="180"/>
      <c r="HTX259" s="180"/>
      <c r="HTY259" s="180"/>
      <c r="HTZ259" s="180"/>
      <c r="HUA259" s="180"/>
      <c r="HUB259" s="180"/>
      <c r="HUC259" s="180"/>
      <c r="HUD259" s="180"/>
      <c r="HUE259" s="180"/>
      <c r="HUF259" s="180"/>
      <c r="HUG259" s="180"/>
      <c r="HUH259" s="180"/>
      <c r="HUI259" s="180"/>
      <c r="HUJ259" s="180"/>
      <c r="HUK259" s="180"/>
      <c r="HUL259" s="180"/>
      <c r="HUM259" s="180"/>
      <c r="HUN259" s="180"/>
      <c r="HUO259" s="180"/>
      <c r="HUP259" s="180"/>
      <c r="HUQ259" s="180"/>
      <c r="HUR259" s="180"/>
      <c r="HUS259" s="180"/>
      <c r="HUT259" s="180"/>
      <c r="HUU259" s="180"/>
      <c r="HUV259" s="180"/>
      <c r="HUW259" s="180"/>
      <c r="HUX259" s="180"/>
      <c r="HUY259" s="180"/>
      <c r="HUZ259" s="180"/>
      <c r="HVA259" s="180"/>
      <c r="HVB259" s="180"/>
      <c r="HVC259" s="180"/>
      <c r="HVD259" s="180"/>
      <c r="HVE259" s="180"/>
      <c r="HVF259" s="180"/>
      <c r="HVG259" s="180"/>
      <c r="HVH259" s="180"/>
      <c r="HVI259" s="180"/>
      <c r="HVJ259" s="180"/>
      <c r="HVK259" s="180"/>
      <c r="HVL259" s="180"/>
      <c r="HVM259" s="180"/>
      <c r="HVN259" s="180"/>
      <c r="HVO259" s="180"/>
      <c r="HVP259" s="180"/>
      <c r="HVQ259" s="180"/>
      <c r="HVR259" s="180"/>
      <c r="HVS259" s="180"/>
      <c r="HVT259" s="180"/>
      <c r="HVU259" s="180"/>
      <c r="HVV259" s="180"/>
      <c r="HVW259" s="180"/>
      <c r="HVX259" s="180"/>
      <c r="HVY259" s="180"/>
      <c r="HVZ259" s="180"/>
      <c r="HWA259" s="180"/>
      <c r="HWB259" s="180"/>
      <c r="HWC259" s="180"/>
      <c r="HWD259" s="180"/>
      <c r="HWE259" s="180"/>
      <c r="HWF259" s="180"/>
      <c r="HWG259" s="180"/>
      <c r="HWH259" s="180"/>
      <c r="HWI259" s="180"/>
      <c r="HWJ259" s="180"/>
      <c r="HWK259" s="180"/>
      <c r="HWL259" s="180"/>
      <c r="HWM259" s="180"/>
      <c r="HWN259" s="180"/>
      <c r="HWO259" s="180"/>
      <c r="HWP259" s="180"/>
      <c r="HWQ259" s="180"/>
      <c r="HWR259" s="180"/>
      <c r="HWS259" s="180"/>
      <c r="HWT259" s="180"/>
      <c r="HWU259" s="180"/>
      <c r="HWV259" s="180"/>
      <c r="HWW259" s="180"/>
      <c r="HWX259" s="180"/>
      <c r="HWY259" s="180"/>
      <c r="HWZ259" s="180"/>
      <c r="HXA259" s="180"/>
      <c r="HXB259" s="180"/>
      <c r="HXC259" s="180"/>
      <c r="HXD259" s="180"/>
      <c r="HXE259" s="180"/>
      <c r="HXF259" s="180"/>
      <c r="HXG259" s="180"/>
      <c r="HXH259" s="180"/>
      <c r="HXI259" s="180"/>
      <c r="HXJ259" s="180"/>
      <c r="HXK259" s="180"/>
      <c r="HXL259" s="180"/>
      <c r="HXM259" s="180"/>
      <c r="HXN259" s="180"/>
      <c r="HXO259" s="180"/>
      <c r="HXP259" s="180"/>
      <c r="HXQ259" s="180"/>
      <c r="HXR259" s="180"/>
      <c r="HXS259" s="180"/>
      <c r="HXT259" s="180"/>
      <c r="HXU259" s="180"/>
      <c r="HXV259" s="180"/>
      <c r="HXW259" s="180"/>
      <c r="HXX259" s="180"/>
      <c r="HXY259" s="180"/>
      <c r="HXZ259" s="180"/>
      <c r="HYA259" s="180"/>
      <c r="HYB259" s="180"/>
      <c r="HYC259" s="180"/>
      <c r="HYD259" s="180"/>
      <c r="HYE259" s="180"/>
      <c r="HYF259" s="180"/>
      <c r="HYG259" s="180"/>
      <c r="HYH259" s="180"/>
      <c r="HYI259" s="180"/>
      <c r="HYJ259" s="180"/>
      <c r="HYK259" s="180"/>
      <c r="HYL259" s="180"/>
      <c r="HYM259" s="180"/>
      <c r="HYN259" s="180"/>
      <c r="HYO259" s="180"/>
      <c r="HYP259" s="180"/>
      <c r="HYQ259" s="180"/>
      <c r="HYR259" s="180"/>
      <c r="HYS259" s="180"/>
      <c r="HYT259" s="180"/>
      <c r="HYU259" s="180"/>
      <c r="HYV259" s="180"/>
      <c r="HYW259" s="180"/>
      <c r="HYX259" s="180"/>
      <c r="HYY259" s="180"/>
      <c r="HYZ259" s="180"/>
      <c r="HZA259" s="180"/>
      <c r="HZB259" s="180"/>
      <c r="HZC259" s="180"/>
      <c r="HZD259" s="180"/>
      <c r="HZE259" s="180"/>
      <c r="HZF259" s="180"/>
      <c r="HZG259" s="180"/>
      <c r="HZH259" s="180"/>
      <c r="HZI259" s="180"/>
      <c r="HZJ259" s="180"/>
      <c r="HZK259" s="180"/>
      <c r="HZL259" s="180"/>
      <c r="HZM259" s="180"/>
      <c r="HZN259" s="180"/>
      <c r="HZO259" s="180"/>
      <c r="HZP259" s="180"/>
      <c r="HZQ259" s="180"/>
      <c r="HZR259" s="180"/>
      <c r="HZS259" s="180"/>
      <c r="HZT259" s="180"/>
      <c r="HZU259" s="180"/>
      <c r="HZV259" s="180"/>
      <c r="HZW259" s="180"/>
      <c r="HZX259" s="180"/>
      <c r="HZY259" s="180"/>
      <c r="HZZ259" s="180"/>
      <c r="IAA259" s="180"/>
      <c r="IAB259" s="180"/>
      <c r="IAC259" s="180"/>
      <c r="IAD259" s="180"/>
      <c r="IAE259" s="180"/>
      <c r="IAF259" s="180"/>
      <c r="IAG259" s="180"/>
      <c r="IAH259" s="180"/>
      <c r="IAI259" s="180"/>
      <c r="IAJ259" s="180"/>
      <c r="IAK259" s="180"/>
      <c r="IAL259" s="180"/>
      <c r="IAM259" s="180"/>
      <c r="IAN259" s="180"/>
      <c r="IAO259" s="180"/>
      <c r="IAP259" s="180"/>
      <c r="IAQ259" s="180"/>
      <c r="IAR259" s="180"/>
      <c r="IAS259" s="180"/>
      <c r="IAT259" s="180"/>
      <c r="IAU259" s="180"/>
      <c r="IAV259" s="180"/>
      <c r="IAW259" s="180"/>
      <c r="IAX259" s="180"/>
      <c r="IAY259" s="180"/>
      <c r="IAZ259" s="180"/>
      <c r="IBA259" s="180"/>
      <c r="IBB259" s="180"/>
      <c r="IBC259" s="180"/>
      <c r="IBD259" s="180"/>
      <c r="IBE259" s="180"/>
      <c r="IBF259" s="180"/>
      <c r="IBG259" s="180"/>
      <c r="IBH259" s="180"/>
      <c r="IBI259" s="180"/>
      <c r="IBJ259" s="180"/>
      <c r="IBK259" s="180"/>
      <c r="IBL259" s="180"/>
      <c r="IBM259" s="180"/>
      <c r="IBN259" s="180"/>
      <c r="IBO259" s="180"/>
      <c r="IBP259" s="180"/>
      <c r="IBQ259" s="180"/>
      <c r="IBR259" s="180"/>
      <c r="IBS259" s="180"/>
      <c r="IBT259" s="180"/>
      <c r="IBU259" s="180"/>
      <c r="IBV259" s="180"/>
      <c r="IBW259" s="180"/>
      <c r="IBX259" s="180"/>
      <c r="IBY259" s="180"/>
      <c r="IBZ259" s="180"/>
      <c r="ICA259" s="180"/>
      <c r="ICB259" s="180"/>
      <c r="ICC259" s="180"/>
      <c r="ICD259" s="180"/>
      <c r="ICE259" s="180"/>
      <c r="ICF259" s="180"/>
      <c r="ICG259" s="180"/>
      <c r="ICH259" s="180"/>
      <c r="ICI259" s="180"/>
      <c r="ICJ259" s="180"/>
      <c r="ICK259" s="180"/>
      <c r="ICL259" s="180"/>
      <c r="ICM259" s="180"/>
      <c r="ICN259" s="180"/>
      <c r="ICO259" s="180"/>
      <c r="ICP259" s="180"/>
      <c r="ICQ259" s="180"/>
      <c r="ICR259" s="180"/>
      <c r="ICS259" s="180"/>
      <c r="ICT259" s="180"/>
      <c r="ICU259" s="180"/>
      <c r="ICV259" s="180"/>
      <c r="ICW259" s="180"/>
      <c r="ICX259" s="180"/>
      <c r="ICY259" s="180"/>
      <c r="ICZ259" s="180"/>
      <c r="IDA259" s="180"/>
      <c r="IDB259" s="180"/>
      <c r="IDC259" s="180"/>
      <c r="IDD259" s="180"/>
      <c r="IDE259" s="180"/>
      <c r="IDF259" s="180"/>
      <c r="IDG259" s="180"/>
      <c r="IDH259" s="180"/>
      <c r="IDI259" s="180"/>
      <c r="IDJ259" s="180"/>
      <c r="IDK259" s="180"/>
      <c r="IDL259" s="180"/>
      <c r="IDM259" s="180"/>
      <c r="IDN259" s="180"/>
      <c r="IDO259" s="180"/>
      <c r="IDP259" s="180"/>
      <c r="IDQ259" s="180"/>
      <c r="IDR259" s="180"/>
      <c r="IDS259" s="180"/>
      <c r="IDT259" s="180"/>
      <c r="IDU259" s="180"/>
      <c r="IDV259" s="180"/>
      <c r="IDW259" s="180"/>
      <c r="IDX259" s="180"/>
      <c r="IDY259" s="180"/>
      <c r="IDZ259" s="180"/>
      <c r="IEA259" s="180"/>
      <c r="IEB259" s="180"/>
      <c r="IEC259" s="180"/>
      <c r="IED259" s="180"/>
      <c r="IEE259" s="180"/>
      <c r="IEF259" s="180"/>
      <c r="IEG259" s="180"/>
      <c r="IEH259" s="180"/>
      <c r="IEI259" s="180"/>
      <c r="IEJ259" s="180"/>
      <c r="IEK259" s="180"/>
      <c r="IEL259" s="180"/>
      <c r="IEM259" s="180"/>
      <c r="IEN259" s="180"/>
      <c r="IEO259" s="180"/>
      <c r="IEP259" s="180"/>
      <c r="IEQ259" s="180"/>
      <c r="IER259" s="180"/>
      <c r="IES259" s="180"/>
      <c r="IET259" s="180"/>
      <c r="IEU259" s="180"/>
      <c r="IEV259" s="180"/>
      <c r="IEW259" s="180"/>
      <c r="IEX259" s="180"/>
      <c r="IEY259" s="180"/>
      <c r="IEZ259" s="180"/>
      <c r="IFA259" s="180"/>
      <c r="IFB259" s="180"/>
      <c r="IFC259" s="180"/>
      <c r="IFD259" s="180"/>
      <c r="IFE259" s="180"/>
      <c r="IFF259" s="180"/>
      <c r="IFG259" s="180"/>
      <c r="IFH259" s="180"/>
      <c r="IFI259" s="180"/>
      <c r="IFJ259" s="180"/>
      <c r="IFK259" s="180"/>
      <c r="IFL259" s="180"/>
      <c r="IFM259" s="180"/>
      <c r="IFN259" s="180"/>
      <c r="IFO259" s="180"/>
      <c r="IFP259" s="180"/>
      <c r="IFQ259" s="180"/>
      <c r="IFR259" s="180"/>
      <c r="IFS259" s="180"/>
      <c r="IFT259" s="180"/>
      <c r="IFU259" s="180"/>
      <c r="IFV259" s="180"/>
      <c r="IFW259" s="180"/>
      <c r="IFX259" s="180"/>
      <c r="IFY259" s="180"/>
      <c r="IFZ259" s="180"/>
      <c r="IGA259" s="180"/>
      <c r="IGB259" s="180"/>
      <c r="IGC259" s="180"/>
      <c r="IGD259" s="180"/>
      <c r="IGE259" s="180"/>
      <c r="IGF259" s="180"/>
      <c r="IGG259" s="180"/>
      <c r="IGH259" s="180"/>
      <c r="IGI259" s="180"/>
      <c r="IGJ259" s="180"/>
      <c r="IGK259" s="180"/>
      <c r="IGL259" s="180"/>
      <c r="IGM259" s="180"/>
      <c r="IGN259" s="180"/>
      <c r="IGO259" s="180"/>
      <c r="IGP259" s="180"/>
      <c r="IGQ259" s="180"/>
      <c r="IGR259" s="180"/>
      <c r="IGS259" s="180"/>
      <c r="IGT259" s="180"/>
      <c r="IGU259" s="180"/>
      <c r="IGV259" s="180"/>
      <c r="IGW259" s="180"/>
      <c r="IGX259" s="180"/>
      <c r="IGY259" s="180"/>
      <c r="IGZ259" s="180"/>
      <c r="IHA259" s="180"/>
      <c r="IHB259" s="180"/>
      <c r="IHC259" s="180"/>
      <c r="IHD259" s="180"/>
      <c r="IHE259" s="180"/>
      <c r="IHF259" s="180"/>
      <c r="IHG259" s="180"/>
      <c r="IHH259" s="180"/>
      <c r="IHI259" s="180"/>
      <c r="IHJ259" s="180"/>
      <c r="IHK259" s="180"/>
      <c r="IHL259" s="180"/>
      <c r="IHM259" s="180"/>
      <c r="IHN259" s="180"/>
      <c r="IHO259" s="180"/>
      <c r="IHP259" s="180"/>
      <c r="IHQ259" s="180"/>
      <c r="IHR259" s="180"/>
      <c r="IHS259" s="180"/>
      <c r="IHT259" s="180"/>
      <c r="IHU259" s="180"/>
      <c r="IHV259" s="180"/>
      <c r="IHW259" s="180"/>
      <c r="IHX259" s="180"/>
      <c r="IHY259" s="180"/>
      <c r="IHZ259" s="180"/>
      <c r="IIA259" s="180"/>
      <c r="IIB259" s="180"/>
      <c r="IIC259" s="180"/>
      <c r="IID259" s="180"/>
      <c r="IIE259" s="180"/>
      <c r="IIF259" s="180"/>
      <c r="IIG259" s="180"/>
      <c r="IIH259" s="180"/>
      <c r="III259" s="180"/>
      <c r="IIJ259" s="180"/>
      <c r="IIK259" s="180"/>
      <c r="IIL259" s="180"/>
      <c r="IIM259" s="180"/>
      <c r="IIN259" s="180"/>
      <c r="IIO259" s="180"/>
      <c r="IIP259" s="180"/>
      <c r="IIQ259" s="180"/>
      <c r="IIR259" s="180"/>
      <c r="IIS259" s="180"/>
      <c r="IIT259" s="180"/>
      <c r="IIU259" s="180"/>
      <c r="IIV259" s="180"/>
      <c r="IIW259" s="180"/>
      <c r="IIX259" s="180"/>
      <c r="IIY259" s="180"/>
      <c r="IIZ259" s="180"/>
      <c r="IJA259" s="180"/>
      <c r="IJB259" s="180"/>
      <c r="IJC259" s="180"/>
      <c r="IJD259" s="180"/>
      <c r="IJE259" s="180"/>
      <c r="IJF259" s="180"/>
      <c r="IJG259" s="180"/>
      <c r="IJH259" s="180"/>
      <c r="IJI259" s="180"/>
      <c r="IJJ259" s="180"/>
      <c r="IJK259" s="180"/>
      <c r="IJL259" s="180"/>
      <c r="IJM259" s="180"/>
      <c r="IJN259" s="180"/>
      <c r="IJO259" s="180"/>
      <c r="IJP259" s="180"/>
      <c r="IJQ259" s="180"/>
      <c r="IJR259" s="180"/>
      <c r="IJS259" s="180"/>
      <c r="IJT259" s="180"/>
      <c r="IJU259" s="180"/>
      <c r="IJV259" s="180"/>
      <c r="IJW259" s="180"/>
      <c r="IJX259" s="180"/>
      <c r="IJY259" s="180"/>
      <c r="IJZ259" s="180"/>
      <c r="IKA259" s="180"/>
      <c r="IKB259" s="180"/>
      <c r="IKC259" s="180"/>
      <c r="IKD259" s="180"/>
      <c r="IKE259" s="180"/>
      <c r="IKF259" s="180"/>
      <c r="IKG259" s="180"/>
      <c r="IKH259" s="180"/>
      <c r="IKI259" s="180"/>
      <c r="IKJ259" s="180"/>
      <c r="IKK259" s="180"/>
      <c r="IKL259" s="180"/>
      <c r="IKM259" s="180"/>
      <c r="IKN259" s="180"/>
      <c r="IKO259" s="180"/>
      <c r="IKP259" s="180"/>
      <c r="IKQ259" s="180"/>
      <c r="IKR259" s="180"/>
      <c r="IKS259" s="180"/>
      <c r="IKT259" s="180"/>
      <c r="IKU259" s="180"/>
      <c r="IKV259" s="180"/>
      <c r="IKW259" s="180"/>
      <c r="IKX259" s="180"/>
      <c r="IKY259" s="180"/>
      <c r="IKZ259" s="180"/>
      <c r="ILA259" s="180"/>
      <c r="ILB259" s="180"/>
      <c r="ILC259" s="180"/>
      <c r="ILD259" s="180"/>
      <c r="ILE259" s="180"/>
      <c r="ILF259" s="180"/>
      <c r="ILG259" s="180"/>
      <c r="ILH259" s="180"/>
      <c r="ILI259" s="180"/>
      <c r="ILJ259" s="180"/>
      <c r="ILK259" s="180"/>
      <c r="ILL259" s="180"/>
      <c r="ILM259" s="180"/>
      <c r="ILN259" s="180"/>
      <c r="ILO259" s="180"/>
      <c r="ILP259" s="180"/>
      <c r="ILQ259" s="180"/>
      <c r="ILR259" s="180"/>
      <c r="ILS259" s="180"/>
      <c r="ILT259" s="180"/>
      <c r="ILU259" s="180"/>
      <c r="ILV259" s="180"/>
      <c r="ILW259" s="180"/>
      <c r="ILX259" s="180"/>
      <c r="ILY259" s="180"/>
      <c r="ILZ259" s="180"/>
      <c r="IMA259" s="180"/>
      <c r="IMB259" s="180"/>
      <c r="IMC259" s="180"/>
      <c r="IMD259" s="180"/>
      <c r="IME259" s="180"/>
      <c r="IMF259" s="180"/>
      <c r="IMG259" s="180"/>
      <c r="IMH259" s="180"/>
      <c r="IMI259" s="180"/>
      <c r="IMJ259" s="180"/>
      <c r="IMK259" s="180"/>
      <c r="IML259" s="180"/>
      <c r="IMM259" s="180"/>
      <c r="IMN259" s="180"/>
      <c r="IMO259" s="180"/>
      <c r="IMP259" s="180"/>
      <c r="IMQ259" s="180"/>
      <c r="IMR259" s="180"/>
      <c r="IMS259" s="180"/>
      <c r="IMT259" s="180"/>
      <c r="IMU259" s="180"/>
      <c r="IMV259" s="180"/>
      <c r="IMW259" s="180"/>
      <c r="IMX259" s="180"/>
      <c r="IMY259" s="180"/>
      <c r="IMZ259" s="180"/>
      <c r="INA259" s="180"/>
      <c r="INB259" s="180"/>
      <c r="INC259" s="180"/>
      <c r="IND259" s="180"/>
      <c r="INE259" s="180"/>
      <c r="INF259" s="180"/>
      <c r="ING259" s="180"/>
      <c r="INH259" s="180"/>
      <c r="INI259" s="180"/>
      <c r="INJ259" s="180"/>
      <c r="INK259" s="180"/>
      <c r="INL259" s="180"/>
      <c r="INM259" s="180"/>
      <c r="INN259" s="180"/>
      <c r="INO259" s="180"/>
      <c r="INP259" s="180"/>
      <c r="INQ259" s="180"/>
      <c r="INR259" s="180"/>
      <c r="INS259" s="180"/>
      <c r="INT259" s="180"/>
      <c r="INU259" s="180"/>
      <c r="INV259" s="180"/>
      <c r="INW259" s="180"/>
      <c r="INX259" s="180"/>
      <c r="INY259" s="180"/>
      <c r="INZ259" s="180"/>
      <c r="IOA259" s="180"/>
      <c r="IOB259" s="180"/>
      <c r="IOC259" s="180"/>
      <c r="IOD259" s="180"/>
      <c r="IOE259" s="180"/>
      <c r="IOF259" s="180"/>
      <c r="IOG259" s="180"/>
      <c r="IOH259" s="180"/>
      <c r="IOI259" s="180"/>
      <c r="IOJ259" s="180"/>
      <c r="IOK259" s="180"/>
      <c r="IOL259" s="180"/>
      <c r="IOM259" s="180"/>
      <c r="ION259" s="180"/>
      <c r="IOO259" s="180"/>
      <c r="IOP259" s="180"/>
      <c r="IOQ259" s="180"/>
      <c r="IOR259" s="180"/>
      <c r="IOS259" s="180"/>
      <c r="IOT259" s="180"/>
      <c r="IOU259" s="180"/>
      <c r="IOV259" s="180"/>
      <c r="IOW259" s="180"/>
      <c r="IOX259" s="180"/>
      <c r="IOY259" s="180"/>
      <c r="IOZ259" s="180"/>
      <c r="IPA259" s="180"/>
      <c r="IPB259" s="180"/>
      <c r="IPC259" s="180"/>
      <c r="IPD259" s="180"/>
      <c r="IPE259" s="180"/>
      <c r="IPF259" s="180"/>
      <c r="IPG259" s="180"/>
      <c r="IPH259" s="180"/>
      <c r="IPI259" s="180"/>
      <c r="IPJ259" s="180"/>
      <c r="IPK259" s="180"/>
      <c r="IPL259" s="180"/>
      <c r="IPM259" s="180"/>
      <c r="IPN259" s="180"/>
      <c r="IPO259" s="180"/>
      <c r="IPP259" s="180"/>
      <c r="IPQ259" s="180"/>
      <c r="IPR259" s="180"/>
      <c r="IPS259" s="180"/>
      <c r="IPT259" s="180"/>
      <c r="IPU259" s="180"/>
      <c r="IPV259" s="180"/>
      <c r="IPW259" s="180"/>
      <c r="IPX259" s="180"/>
      <c r="IPY259" s="180"/>
      <c r="IPZ259" s="180"/>
      <c r="IQA259" s="180"/>
      <c r="IQB259" s="180"/>
      <c r="IQC259" s="180"/>
      <c r="IQD259" s="180"/>
      <c r="IQE259" s="180"/>
      <c r="IQF259" s="180"/>
      <c r="IQG259" s="180"/>
      <c r="IQH259" s="180"/>
      <c r="IQI259" s="180"/>
      <c r="IQJ259" s="180"/>
      <c r="IQK259" s="180"/>
      <c r="IQL259" s="180"/>
      <c r="IQM259" s="180"/>
      <c r="IQN259" s="180"/>
      <c r="IQO259" s="180"/>
      <c r="IQP259" s="180"/>
      <c r="IQQ259" s="180"/>
      <c r="IQR259" s="180"/>
      <c r="IQS259" s="180"/>
      <c r="IQT259" s="180"/>
      <c r="IQU259" s="180"/>
      <c r="IQV259" s="180"/>
      <c r="IQW259" s="180"/>
      <c r="IQX259" s="180"/>
      <c r="IQY259" s="180"/>
      <c r="IQZ259" s="180"/>
      <c r="IRA259" s="180"/>
      <c r="IRB259" s="180"/>
      <c r="IRC259" s="180"/>
      <c r="IRD259" s="180"/>
      <c r="IRE259" s="180"/>
      <c r="IRF259" s="180"/>
      <c r="IRG259" s="180"/>
      <c r="IRH259" s="180"/>
      <c r="IRI259" s="180"/>
      <c r="IRJ259" s="180"/>
      <c r="IRK259" s="180"/>
      <c r="IRL259" s="180"/>
      <c r="IRM259" s="180"/>
      <c r="IRN259" s="180"/>
      <c r="IRO259" s="180"/>
      <c r="IRP259" s="180"/>
      <c r="IRQ259" s="180"/>
      <c r="IRR259" s="180"/>
      <c r="IRS259" s="180"/>
      <c r="IRT259" s="180"/>
      <c r="IRU259" s="180"/>
      <c r="IRV259" s="180"/>
      <c r="IRW259" s="180"/>
      <c r="IRX259" s="180"/>
      <c r="IRY259" s="180"/>
      <c r="IRZ259" s="180"/>
      <c r="ISA259" s="180"/>
      <c r="ISB259" s="180"/>
      <c r="ISC259" s="180"/>
      <c r="ISD259" s="180"/>
      <c r="ISE259" s="180"/>
      <c r="ISF259" s="180"/>
      <c r="ISG259" s="180"/>
      <c r="ISH259" s="180"/>
      <c r="ISI259" s="180"/>
      <c r="ISJ259" s="180"/>
      <c r="ISK259" s="180"/>
      <c r="ISL259" s="180"/>
      <c r="ISM259" s="180"/>
      <c r="ISN259" s="180"/>
      <c r="ISO259" s="180"/>
      <c r="ISP259" s="180"/>
      <c r="ISQ259" s="180"/>
      <c r="ISR259" s="180"/>
      <c r="ISS259" s="180"/>
      <c r="IST259" s="180"/>
      <c r="ISU259" s="180"/>
      <c r="ISV259" s="180"/>
      <c r="ISW259" s="180"/>
      <c r="ISX259" s="180"/>
      <c r="ISY259" s="180"/>
      <c r="ISZ259" s="180"/>
      <c r="ITA259" s="180"/>
      <c r="ITB259" s="180"/>
      <c r="ITC259" s="180"/>
      <c r="ITD259" s="180"/>
      <c r="ITE259" s="180"/>
      <c r="ITF259" s="180"/>
      <c r="ITG259" s="180"/>
      <c r="ITH259" s="180"/>
      <c r="ITI259" s="180"/>
      <c r="ITJ259" s="180"/>
      <c r="ITK259" s="180"/>
      <c r="ITL259" s="180"/>
      <c r="ITM259" s="180"/>
      <c r="ITN259" s="180"/>
      <c r="ITO259" s="180"/>
      <c r="ITP259" s="180"/>
      <c r="ITQ259" s="180"/>
      <c r="ITR259" s="180"/>
      <c r="ITS259" s="180"/>
      <c r="ITT259" s="180"/>
      <c r="ITU259" s="180"/>
      <c r="ITV259" s="180"/>
      <c r="ITW259" s="180"/>
      <c r="ITX259" s="180"/>
      <c r="ITY259" s="180"/>
      <c r="ITZ259" s="180"/>
      <c r="IUA259" s="180"/>
      <c r="IUB259" s="180"/>
      <c r="IUC259" s="180"/>
      <c r="IUD259" s="180"/>
      <c r="IUE259" s="180"/>
      <c r="IUF259" s="180"/>
      <c r="IUG259" s="180"/>
      <c r="IUH259" s="180"/>
      <c r="IUI259" s="180"/>
      <c r="IUJ259" s="180"/>
      <c r="IUK259" s="180"/>
      <c r="IUL259" s="180"/>
      <c r="IUM259" s="180"/>
      <c r="IUN259" s="180"/>
      <c r="IUO259" s="180"/>
      <c r="IUP259" s="180"/>
      <c r="IUQ259" s="180"/>
      <c r="IUR259" s="180"/>
      <c r="IUS259" s="180"/>
      <c r="IUT259" s="180"/>
      <c r="IUU259" s="180"/>
      <c r="IUV259" s="180"/>
      <c r="IUW259" s="180"/>
      <c r="IUX259" s="180"/>
      <c r="IUY259" s="180"/>
      <c r="IUZ259" s="180"/>
      <c r="IVA259" s="180"/>
      <c r="IVB259" s="180"/>
      <c r="IVC259" s="180"/>
      <c r="IVD259" s="180"/>
      <c r="IVE259" s="180"/>
      <c r="IVF259" s="180"/>
      <c r="IVG259" s="180"/>
      <c r="IVH259" s="180"/>
      <c r="IVI259" s="180"/>
      <c r="IVJ259" s="180"/>
      <c r="IVK259" s="180"/>
      <c r="IVL259" s="180"/>
      <c r="IVM259" s="180"/>
      <c r="IVN259" s="180"/>
      <c r="IVO259" s="180"/>
      <c r="IVP259" s="180"/>
      <c r="IVQ259" s="180"/>
      <c r="IVR259" s="180"/>
      <c r="IVS259" s="180"/>
      <c r="IVT259" s="180"/>
      <c r="IVU259" s="180"/>
      <c r="IVV259" s="180"/>
      <c r="IVW259" s="180"/>
      <c r="IVX259" s="180"/>
      <c r="IVY259" s="180"/>
      <c r="IVZ259" s="180"/>
      <c r="IWA259" s="180"/>
      <c r="IWB259" s="180"/>
      <c r="IWC259" s="180"/>
      <c r="IWD259" s="180"/>
      <c r="IWE259" s="180"/>
      <c r="IWF259" s="180"/>
      <c r="IWG259" s="180"/>
      <c r="IWH259" s="180"/>
      <c r="IWI259" s="180"/>
      <c r="IWJ259" s="180"/>
      <c r="IWK259" s="180"/>
      <c r="IWL259" s="180"/>
      <c r="IWM259" s="180"/>
      <c r="IWN259" s="180"/>
      <c r="IWO259" s="180"/>
      <c r="IWP259" s="180"/>
      <c r="IWQ259" s="180"/>
      <c r="IWR259" s="180"/>
      <c r="IWS259" s="180"/>
      <c r="IWT259" s="180"/>
      <c r="IWU259" s="180"/>
      <c r="IWV259" s="180"/>
      <c r="IWW259" s="180"/>
      <c r="IWX259" s="180"/>
      <c r="IWY259" s="180"/>
      <c r="IWZ259" s="180"/>
      <c r="IXA259" s="180"/>
      <c r="IXB259" s="180"/>
      <c r="IXC259" s="180"/>
      <c r="IXD259" s="180"/>
      <c r="IXE259" s="180"/>
      <c r="IXF259" s="180"/>
      <c r="IXG259" s="180"/>
      <c r="IXH259" s="180"/>
      <c r="IXI259" s="180"/>
      <c r="IXJ259" s="180"/>
      <c r="IXK259" s="180"/>
      <c r="IXL259" s="180"/>
      <c r="IXM259" s="180"/>
      <c r="IXN259" s="180"/>
      <c r="IXO259" s="180"/>
      <c r="IXP259" s="180"/>
      <c r="IXQ259" s="180"/>
      <c r="IXR259" s="180"/>
      <c r="IXS259" s="180"/>
      <c r="IXT259" s="180"/>
      <c r="IXU259" s="180"/>
      <c r="IXV259" s="180"/>
      <c r="IXW259" s="180"/>
      <c r="IXX259" s="180"/>
      <c r="IXY259" s="180"/>
      <c r="IXZ259" s="180"/>
      <c r="IYA259" s="180"/>
      <c r="IYB259" s="180"/>
      <c r="IYC259" s="180"/>
      <c r="IYD259" s="180"/>
      <c r="IYE259" s="180"/>
      <c r="IYF259" s="180"/>
      <c r="IYG259" s="180"/>
      <c r="IYH259" s="180"/>
      <c r="IYI259" s="180"/>
      <c r="IYJ259" s="180"/>
      <c r="IYK259" s="180"/>
      <c r="IYL259" s="180"/>
      <c r="IYM259" s="180"/>
      <c r="IYN259" s="180"/>
      <c r="IYO259" s="180"/>
      <c r="IYP259" s="180"/>
      <c r="IYQ259" s="180"/>
      <c r="IYR259" s="180"/>
      <c r="IYS259" s="180"/>
      <c r="IYT259" s="180"/>
      <c r="IYU259" s="180"/>
      <c r="IYV259" s="180"/>
      <c r="IYW259" s="180"/>
      <c r="IYX259" s="180"/>
      <c r="IYY259" s="180"/>
      <c r="IYZ259" s="180"/>
      <c r="IZA259" s="180"/>
      <c r="IZB259" s="180"/>
      <c r="IZC259" s="180"/>
      <c r="IZD259" s="180"/>
      <c r="IZE259" s="180"/>
      <c r="IZF259" s="180"/>
      <c r="IZG259" s="180"/>
      <c r="IZH259" s="180"/>
      <c r="IZI259" s="180"/>
      <c r="IZJ259" s="180"/>
      <c r="IZK259" s="180"/>
      <c r="IZL259" s="180"/>
      <c r="IZM259" s="180"/>
      <c r="IZN259" s="180"/>
      <c r="IZO259" s="180"/>
      <c r="IZP259" s="180"/>
      <c r="IZQ259" s="180"/>
      <c r="IZR259" s="180"/>
      <c r="IZS259" s="180"/>
      <c r="IZT259" s="180"/>
      <c r="IZU259" s="180"/>
      <c r="IZV259" s="180"/>
      <c r="IZW259" s="180"/>
      <c r="IZX259" s="180"/>
      <c r="IZY259" s="180"/>
      <c r="IZZ259" s="180"/>
      <c r="JAA259" s="180"/>
      <c r="JAB259" s="180"/>
      <c r="JAC259" s="180"/>
      <c r="JAD259" s="180"/>
      <c r="JAE259" s="180"/>
      <c r="JAF259" s="180"/>
      <c r="JAG259" s="180"/>
      <c r="JAH259" s="180"/>
      <c r="JAI259" s="180"/>
      <c r="JAJ259" s="180"/>
      <c r="JAK259" s="180"/>
      <c r="JAL259" s="180"/>
      <c r="JAM259" s="180"/>
      <c r="JAN259" s="180"/>
      <c r="JAO259" s="180"/>
      <c r="JAP259" s="180"/>
      <c r="JAQ259" s="180"/>
      <c r="JAR259" s="180"/>
      <c r="JAS259" s="180"/>
      <c r="JAT259" s="180"/>
      <c r="JAU259" s="180"/>
      <c r="JAV259" s="180"/>
      <c r="JAW259" s="180"/>
      <c r="JAX259" s="180"/>
      <c r="JAY259" s="180"/>
      <c r="JAZ259" s="180"/>
      <c r="JBA259" s="180"/>
      <c r="JBB259" s="180"/>
      <c r="JBC259" s="180"/>
      <c r="JBD259" s="180"/>
      <c r="JBE259" s="180"/>
      <c r="JBF259" s="180"/>
      <c r="JBG259" s="180"/>
      <c r="JBH259" s="180"/>
      <c r="JBI259" s="180"/>
      <c r="JBJ259" s="180"/>
      <c r="JBK259" s="180"/>
      <c r="JBL259" s="180"/>
      <c r="JBM259" s="180"/>
      <c r="JBN259" s="180"/>
      <c r="JBO259" s="180"/>
      <c r="JBP259" s="180"/>
      <c r="JBQ259" s="180"/>
      <c r="JBR259" s="180"/>
      <c r="JBS259" s="180"/>
      <c r="JBT259" s="180"/>
      <c r="JBU259" s="180"/>
      <c r="JBV259" s="180"/>
      <c r="JBW259" s="180"/>
      <c r="JBX259" s="180"/>
      <c r="JBY259" s="180"/>
      <c r="JBZ259" s="180"/>
      <c r="JCA259" s="180"/>
      <c r="JCB259" s="180"/>
      <c r="JCC259" s="180"/>
      <c r="JCD259" s="180"/>
      <c r="JCE259" s="180"/>
      <c r="JCF259" s="180"/>
      <c r="JCG259" s="180"/>
      <c r="JCH259" s="180"/>
      <c r="JCI259" s="180"/>
      <c r="JCJ259" s="180"/>
      <c r="JCK259" s="180"/>
      <c r="JCL259" s="180"/>
      <c r="JCM259" s="180"/>
      <c r="JCN259" s="180"/>
      <c r="JCO259" s="180"/>
      <c r="JCP259" s="180"/>
      <c r="JCQ259" s="180"/>
      <c r="JCR259" s="180"/>
      <c r="JCS259" s="180"/>
      <c r="JCT259" s="180"/>
      <c r="JCU259" s="180"/>
      <c r="JCV259" s="180"/>
      <c r="JCW259" s="180"/>
      <c r="JCX259" s="180"/>
      <c r="JCY259" s="180"/>
      <c r="JCZ259" s="180"/>
      <c r="JDA259" s="180"/>
      <c r="JDB259" s="180"/>
      <c r="JDC259" s="180"/>
      <c r="JDD259" s="180"/>
      <c r="JDE259" s="180"/>
      <c r="JDF259" s="180"/>
      <c r="JDG259" s="180"/>
      <c r="JDH259" s="180"/>
      <c r="JDI259" s="180"/>
      <c r="JDJ259" s="180"/>
      <c r="JDK259" s="180"/>
      <c r="JDL259" s="180"/>
      <c r="JDM259" s="180"/>
      <c r="JDN259" s="180"/>
      <c r="JDO259" s="180"/>
      <c r="JDP259" s="180"/>
      <c r="JDQ259" s="180"/>
      <c r="JDR259" s="180"/>
      <c r="JDS259" s="180"/>
      <c r="JDT259" s="180"/>
      <c r="JDU259" s="180"/>
      <c r="JDV259" s="180"/>
      <c r="JDW259" s="180"/>
      <c r="JDX259" s="180"/>
      <c r="JDY259" s="180"/>
      <c r="JDZ259" s="180"/>
      <c r="JEA259" s="180"/>
      <c r="JEB259" s="180"/>
      <c r="JEC259" s="180"/>
      <c r="JED259" s="180"/>
      <c r="JEE259" s="180"/>
      <c r="JEF259" s="180"/>
      <c r="JEG259" s="180"/>
      <c r="JEH259" s="180"/>
      <c r="JEI259" s="180"/>
      <c r="JEJ259" s="180"/>
      <c r="JEK259" s="180"/>
      <c r="JEL259" s="180"/>
      <c r="JEM259" s="180"/>
      <c r="JEN259" s="180"/>
      <c r="JEO259" s="180"/>
      <c r="JEP259" s="180"/>
      <c r="JEQ259" s="180"/>
      <c r="JER259" s="180"/>
      <c r="JES259" s="180"/>
      <c r="JET259" s="180"/>
      <c r="JEU259" s="180"/>
      <c r="JEV259" s="180"/>
      <c r="JEW259" s="180"/>
      <c r="JEX259" s="180"/>
      <c r="JEY259" s="180"/>
      <c r="JEZ259" s="180"/>
      <c r="JFA259" s="180"/>
      <c r="JFB259" s="180"/>
      <c r="JFC259" s="180"/>
      <c r="JFD259" s="180"/>
      <c r="JFE259" s="180"/>
      <c r="JFF259" s="180"/>
      <c r="JFG259" s="180"/>
      <c r="JFH259" s="180"/>
      <c r="JFI259" s="180"/>
      <c r="JFJ259" s="180"/>
      <c r="JFK259" s="180"/>
      <c r="JFL259" s="180"/>
      <c r="JFM259" s="180"/>
      <c r="JFN259" s="180"/>
      <c r="JFO259" s="180"/>
      <c r="JFP259" s="180"/>
      <c r="JFQ259" s="180"/>
      <c r="JFR259" s="180"/>
      <c r="JFS259" s="180"/>
      <c r="JFT259" s="180"/>
      <c r="JFU259" s="180"/>
      <c r="JFV259" s="180"/>
      <c r="JFW259" s="180"/>
      <c r="JFX259" s="180"/>
      <c r="JFY259" s="180"/>
      <c r="JFZ259" s="180"/>
      <c r="JGA259" s="180"/>
      <c r="JGB259" s="180"/>
      <c r="JGC259" s="180"/>
      <c r="JGD259" s="180"/>
      <c r="JGE259" s="180"/>
      <c r="JGF259" s="180"/>
      <c r="JGG259" s="180"/>
      <c r="JGH259" s="180"/>
      <c r="JGI259" s="180"/>
      <c r="JGJ259" s="180"/>
      <c r="JGK259" s="180"/>
      <c r="JGL259" s="180"/>
      <c r="JGM259" s="180"/>
      <c r="JGN259" s="180"/>
      <c r="JGO259" s="180"/>
      <c r="JGP259" s="180"/>
      <c r="JGQ259" s="180"/>
      <c r="JGR259" s="180"/>
      <c r="JGS259" s="180"/>
      <c r="JGT259" s="180"/>
      <c r="JGU259" s="180"/>
      <c r="JGV259" s="180"/>
      <c r="JGW259" s="180"/>
      <c r="JGX259" s="180"/>
      <c r="JGY259" s="180"/>
      <c r="JGZ259" s="180"/>
      <c r="JHA259" s="180"/>
      <c r="JHB259" s="180"/>
      <c r="JHC259" s="180"/>
      <c r="JHD259" s="180"/>
      <c r="JHE259" s="180"/>
      <c r="JHF259" s="180"/>
      <c r="JHG259" s="180"/>
      <c r="JHH259" s="180"/>
      <c r="JHI259" s="180"/>
      <c r="JHJ259" s="180"/>
      <c r="JHK259" s="180"/>
      <c r="JHL259" s="180"/>
      <c r="JHM259" s="180"/>
      <c r="JHN259" s="180"/>
      <c r="JHO259" s="180"/>
      <c r="JHP259" s="180"/>
      <c r="JHQ259" s="180"/>
      <c r="JHR259" s="180"/>
      <c r="JHS259" s="180"/>
      <c r="JHT259" s="180"/>
      <c r="JHU259" s="180"/>
      <c r="JHV259" s="180"/>
      <c r="JHW259" s="180"/>
      <c r="JHX259" s="180"/>
      <c r="JHY259" s="180"/>
      <c r="JHZ259" s="180"/>
      <c r="JIA259" s="180"/>
      <c r="JIB259" s="180"/>
      <c r="JIC259" s="180"/>
      <c r="JID259" s="180"/>
      <c r="JIE259" s="180"/>
      <c r="JIF259" s="180"/>
      <c r="JIG259" s="180"/>
      <c r="JIH259" s="180"/>
      <c r="JII259" s="180"/>
      <c r="JIJ259" s="180"/>
      <c r="JIK259" s="180"/>
      <c r="JIL259" s="180"/>
      <c r="JIM259" s="180"/>
      <c r="JIN259" s="180"/>
      <c r="JIO259" s="180"/>
      <c r="JIP259" s="180"/>
      <c r="JIQ259" s="180"/>
      <c r="JIR259" s="180"/>
      <c r="JIS259" s="180"/>
      <c r="JIT259" s="180"/>
      <c r="JIU259" s="180"/>
      <c r="JIV259" s="180"/>
      <c r="JIW259" s="180"/>
      <c r="JIX259" s="180"/>
      <c r="JIY259" s="180"/>
      <c r="JIZ259" s="180"/>
      <c r="JJA259" s="180"/>
      <c r="JJB259" s="180"/>
      <c r="JJC259" s="180"/>
      <c r="JJD259" s="180"/>
      <c r="JJE259" s="180"/>
      <c r="JJF259" s="180"/>
      <c r="JJG259" s="180"/>
      <c r="JJH259" s="180"/>
      <c r="JJI259" s="180"/>
      <c r="JJJ259" s="180"/>
      <c r="JJK259" s="180"/>
      <c r="JJL259" s="180"/>
      <c r="JJM259" s="180"/>
      <c r="JJN259" s="180"/>
      <c r="JJO259" s="180"/>
      <c r="JJP259" s="180"/>
      <c r="JJQ259" s="180"/>
      <c r="JJR259" s="180"/>
      <c r="JJS259" s="180"/>
      <c r="JJT259" s="180"/>
      <c r="JJU259" s="180"/>
      <c r="JJV259" s="180"/>
      <c r="JJW259" s="180"/>
      <c r="JJX259" s="180"/>
      <c r="JJY259" s="180"/>
      <c r="JJZ259" s="180"/>
      <c r="JKA259" s="180"/>
      <c r="JKB259" s="180"/>
      <c r="JKC259" s="180"/>
      <c r="JKD259" s="180"/>
      <c r="JKE259" s="180"/>
      <c r="JKF259" s="180"/>
      <c r="JKG259" s="180"/>
      <c r="JKH259" s="180"/>
      <c r="JKI259" s="180"/>
      <c r="JKJ259" s="180"/>
      <c r="JKK259" s="180"/>
      <c r="JKL259" s="180"/>
      <c r="JKM259" s="180"/>
      <c r="JKN259" s="180"/>
      <c r="JKO259" s="180"/>
      <c r="JKP259" s="180"/>
      <c r="JKQ259" s="180"/>
      <c r="JKR259" s="180"/>
      <c r="JKS259" s="180"/>
      <c r="JKT259" s="180"/>
      <c r="JKU259" s="180"/>
      <c r="JKV259" s="180"/>
      <c r="JKW259" s="180"/>
      <c r="JKX259" s="180"/>
      <c r="JKY259" s="180"/>
      <c r="JKZ259" s="180"/>
      <c r="JLA259" s="180"/>
      <c r="JLB259" s="180"/>
      <c r="JLC259" s="180"/>
      <c r="JLD259" s="180"/>
      <c r="JLE259" s="180"/>
      <c r="JLF259" s="180"/>
      <c r="JLG259" s="180"/>
      <c r="JLH259" s="180"/>
      <c r="JLI259" s="180"/>
      <c r="JLJ259" s="180"/>
      <c r="JLK259" s="180"/>
      <c r="JLL259" s="180"/>
      <c r="JLM259" s="180"/>
      <c r="JLN259" s="180"/>
      <c r="JLO259" s="180"/>
      <c r="JLP259" s="180"/>
      <c r="JLQ259" s="180"/>
      <c r="JLR259" s="180"/>
      <c r="JLS259" s="180"/>
      <c r="JLT259" s="180"/>
      <c r="JLU259" s="180"/>
      <c r="JLV259" s="180"/>
      <c r="JLW259" s="180"/>
      <c r="JLX259" s="180"/>
      <c r="JLY259" s="180"/>
      <c r="JLZ259" s="180"/>
      <c r="JMA259" s="180"/>
      <c r="JMB259" s="180"/>
      <c r="JMC259" s="180"/>
      <c r="JMD259" s="180"/>
      <c r="JME259" s="180"/>
      <c r="JMF259" s="180"/>
      <c r="JMG259" s="180"/>
      <c r="JMH259" s="180"/>
      <c r="JMI259" s="180"/>
      <c r="JMJ259" s="180"/>
      <c r="JMK259" s="180"/>
      <c r="JML259" s="180"/>
      <c r="JMM259" s="180"/>
      <c r="JMN259" s="180"/>
      <c r="JMO259" s="180"/>
      <c r="JMP259" s="180"/>
      <c r="JMQ259" s="180"/>
      <c r="JMR259" s="180"/>
      <c r="JMS259" s="180"/>
      <c r="JMT259" s="180"/>
      <c r="JMU259" s="180"/>
      <c r="JMV259" s="180"/>
      <c r="JMW259" s="180"/>
      <c r="JMX259" s="180"/>
      <c r="JMY259" s="180"/>
      <c r="JMZ259" s="180"/>
      <c r="JNA259" s="180"/>
      <c r="JNB259" s="180"/>
      <c r="JNC259" s="180"/>
      <c r="JND259" s="180"/>
      <c r="JNE259" s="180"/>
      <c r="JNF259" s="180"/>
      <c r="JNG259" s="180"/>
      <c r="JNH259" s="180"/>
      <c r="JNI259" s="180"/>
      <c r="JNJ259" s="180"/>
      <c r="JNK259" s="180"/>
      <c r="JNL259" s="180"/>
      <c r="JNM259" s="180"/>
      <c r="JNN259" s="180"/>
      <c r="JNO259" s="180"/>
      <c r="JNP259" s="180"/>
      <c r="JNQ259" s="180"/>
      <c r="JNR259" s="180"/>
      <c r="JNS259" s="180"/>
      <c r="JNT259" s="180"/>
      <c r="JNU259" s="180"/>
      <c r="JNV259" s="180"/>
      <c r="JNW259" s="180"/>
      <c r="JNX259" s="180"/>
      <c r="JNY259" s="180"/>
      <c r="JNZ259" s="180"/>
      <c r="JOA259" s="180"/>
      <c r="JOB259" s="180"/>
      <c r="JOC259" s="180"/>
      <c r="JOD259" s="180"/>
      <c r="JOE259" s="180"/>
      <c r="JOF259" s="180"/>
      <c r="JOG259" s="180"/>
      <c r="JOH259" s="180"/>
      <c r="JOI259" s="180"/>
      <c r="JOJ259" s="180"/>
      <c r="JOK259" s="180"/>
      <c r="JOL259" s="180"/>
      <c r="JOM259" s="180"/>
      <c r="JON259" s="180"/>
      <c r="JOO259" s="180"/>
      <c r="JOP259" s="180"/>
      <c r="JOQ259" s="180"/>
      <c r="JOR259" s="180"/>
      <c r="JOS259" s="180"/>
      <c r="JOT259" s="180"/>
      <c r="JOU259" s="180"/>
      <c r="JOV259" s="180"/>
      <c r="JOW259" s="180"/>
      <c r="JOX259" s="180"/>
      <c r="JOY259" s="180"/>
      <c r="JOZ259" s="180"/>
      <c r="JPA259" s="180"/>
      <c r="JPB259" s="180"/>
      <c r="JPC259" s="180"/>
      <c r="JPD259" s="180"/>
      <c r="JPE259" s="180"/>
      <c r="JPF259" s="180"/>
      <c r="JPG259" s="180"/>
      <c r="JPH259" s="180"/>
      <c r="JPI259" s="180"/>
      <c r="JPJ259" s="180"/>
      <c r="JPK259" s="180"/>
      <c r="JPL259" s="180"/>
      <c r="JPM259" s="180"/>
      <c r="JPN259" s="180"/>
      <c r="JPO259" s="180"/>
      <c r="JPP259" s="180"/>
      <c r="JPQ259" s="180"/>
      <c r="JPR259" s="180"/>
      <c r="JPS259" s="180"/>
      <c r="JPT259" s="180"/>
      <c r="JPU259" s="180"/>
      <c r="JPV259" s="180"/>
      <c r="JPW259" s="180"/>
      <c r="JPX259" s="180"/>
      <c r="JPY259" s="180"/>
      <c r="JPZ259" s="180"/>
      <c r="JQA259" s="180"/>
      <c r="JQB259" s="180"/>
      <c r="JQC259" s="180"/>
      <c r="JQD259" s="180"/>
      <c r="JQE259" s="180"/>
      <c r="JQF259" s="180"/>
      <c r="JQG259" s="180"/>
      <c r="JQH259" s="180"/>
      <c r="JQI259" s="180"/>
      <c r="JQJ259" s="180"/>
      <c r="JQK259" s="180"/>
      <c r="JQL259" s="180"/>
      <c r="JQM259" s="180"/>
      <c r="JQN259" s="180"/>
      <c r="JQO259" s="180"/>
      <c r="JQP259" s="180"/>
      <c r="JQQ259" s="180"/>
      <c r="JQR259" s="180"/>
      <c r="JQS259" s="180"/>
      <c r="JQT259" s="180"/>
      <c r="JQU259" s="180"/>
      <c r="JQV259" s="180"/>
      <c r="JQW259" s="180"/>
      <c r="JQX259" s="180"/>
      <c r="JQY259" s="180"/>
      <c r="JQZ259" s="180"/>
      <c r="JRA259" s="180"/>
      <c r="JRB259" s="180"/>
      <c r="JRC259" s="180"/>
      <c r="JRD259" s="180"/>
      <c r="JRE259" s="180"/>
      <c r="JRF259" s="180"/>
      <c r="JRG259" s="180"/>
      <c r="JRH259" s="180"/>
      <c r="JRI259" s="180"/>
      <c r="JRJ259" s="180"/>
      <c r="JRK259" s="180"/>
      <c r="JRL259" s="180"/>
      <c r="JRM259" s="180"/>
      <c r="JRN259" s="180"/>
      <c r="JRO259" s="180"/>
      <c r="JRP259" s="180"/>
      <c r="JRQ259" s="180"/>
      <c r="JRR259" s="180"/>
      <c r="JRS259" s="180"/>
      <c r="JRT259" s="180"/>
      <c r="JRU259" s="180"/>
      <c r="JRV259" s="180"/>
      <c r="JRW259" s="180"/>
      <c r="JRX259" s="180"/>
      <c r="JRY259" s="180"/>
      <c r="JRZ259" s="180"/>
      <c r="JSA259" s="180"/>
      <c r="JSB259" s="180"/>
      <c r="JSC259" s="180"/>
      <c r="JSD259" s="180"/>
      <c r="JSE259" s="180"/>
      <c r="JSF259" s="180"/>
      <c r="JSG259" s="180"/>
      <c r="JSH259" s="180"/>
      <c r="JSI259" s="180"/>
      <c r="JSJ259" s="180"/>
      <c r="JSK259" s="180"/>
      <c r="JSL259" s="180"/>
      <c r="JSM259" s="180"/>
      <c r="JSN259" s="180"/>
      <c r="JSO259" s="180"/>
      <c r="JSP259" s="180"/>
      <c r="JSQ259" s="180"/>
      <c r="JSR259" s="180"/>
      <c r="JSS259" s="180"/>
      <c r="JST259" s="180"/>
      <c r="JSU259" s="180"/>
      <c r="JSV259" s="180"/>
      <c r="JSW259" s="180"/>
      <c r="JSX259" s="180"/>
      <c r="JSY259" s="180"/>
      <c r="JSZ259" s="180"/>
      <c r="JTA259" s="180"/>
      <c r="JTB259" s="180"/>
      <c r="JTC259" s="180"/>
      <c r="JTD259" s="180"/>
      <c r="JTE259" s="180"/>
      <c r="JTF259" s="180"/>
      <c r="JTG259" s="180"/>
      <c r="JTH259" s="180"/>
      <c r="JTI259" s="180"/>
      <c r="JTJ259" s="180"/>
      <c r="JTK259" s="180"/>
      <c r="JTL259" s="180"/>
      <c r="JTM259" s="180"/>
      <c r="JTN259" s="180"/>
      <c r="JTO259" s="180"/>
      <c r="JTP259" s="180"/>
      <c r="JTQ259" s="180"/>
      <c r="JTR259" s="180"/>
      <c r="JTS259" s="180"/>
      <c r="JTT259" s="180"/>
      <c r="JTU259" s="180"/>
      <c r="JTV259" s="180"/>
      <c r="JTW259" s="180"/>
      <c r="JTX259" s="180"/>
      <c r="JTY259" s="180"/>
      <c r="JTZ259" s="180"/>
      <c r="JUA259" s="180"/>
      <c r="JUB259" s="180"/>
      <c r="JUC259" s="180"/>
      <c r="JUD259" s="180"/>
      <c r="JUE259" s="180"/>
      <c r="JUF259" s="180"/>
      <c r="JUG259" s="180"/>
      <c r="JUH259" s="180"/>
      <c r="JUI259" s="180"/>
      <c r="JUJ259" s="180"/>
      <c r="JUK259" s="180"/>
      <c r="JUL259" s="180"/>
      <c r="JUM259" s="180"/>
      <c r="JUN259" s="180"/>
      <c r="JUO259" s="180"/>
      <c r="JUP259" s="180"/>
      <c r="JUQ259" s="180"/>
      <c r="JUR259" s="180"/>
      <c r="JUS259" s="180"/>
      <c r="JUT259" s="180"/>
      <c r="JUU259" s="180"/>
      <c r="JUV259" s="180"/>
      <c r="JUW259" s="180"/>
      <c r="JUX259" s="180"/>
      <c r="JUY259" s="180"/>
      <c r="JUZ259" s="180"/>
      <c r="JVA259" s="180"/>
      <c r="JVB259" s="180"/>
      <c r="JVC259" s="180"/>
      <c r="JVD259" s="180"/>
      <c r="JVE259" s="180"/>
      <c r="JVF259" s="180"/>
      <c r="JVG259" s="180"/>
      <c r="JVH259" s="180"/>
      <c r="JVI259" s="180"/>
      <c r="JVJ259" s="180"/>
      <c r="JVK259" s="180"/>
      <c r="JVL259" s="180"/>
      <c r="JVM259" s="180"/>
      <c r="JVN259" s="180"/>
      <c r="JVO259" s="180"/>
      <c r="JVP259" s="180"/>
      <c r="JVQ259" s="180"/>
      <c r="JVR259" s="180"/>
      <c r="JVS259" s="180"/>
      <c r="JVT259" s="180"/>
      <c r="JVU259" s="180"/>
      <c r="JVV259" s="180"/>
      <c r="JVW259" s="180"/>
      <c r="JVX259" s="180"/>
      <c r="JVY259" s="180"/>
      <c r="JVZ259" s="180"/>
      <c r="JWA259" s="180"/>
      <c r="JWB259" s="180"/>
      <c r="JWC259" s="180"/>
      <c r="JWD259" s="180"/>
      <c r="JWE259" s="180"/>
      <c r="JWF259" s="180"/>
      <c r="JWG259" s="180"/>
      <c r="JWH259" s="180"/>
      <c r="JWI259" s="180"/>
      <c r="JWJ259" s="180"/>
      <c r="JWK259" s="180"/>
      <c r="JWL259" s="180"/>
      <c r="JWM259" s="180"/>
      <c r="JWN259" s="180"/>
      <c r="JWO259" s="180"/>
      <c r="JWP259" s="180"/>
      <c r="JWQ259" s="180"/>
      <c r="JWR259" s="180"/>
      <c r="JWS259" s="180"/>
      <c r="JWT259" s="180"/>
      <c r="JWU259" s="180"/>
      <c r="JWV259" s="180"/>
      <c r="JWW259" s="180"/>
      <c r="JWX259" s="180"/>
      <c r="JWY259" s="180"/>
      <c r="JWZ259" s="180"/>
      <c r="JXA259" s="180"/>
      <c r="JXB259" s="180"/>
      <c r="JXC259" s="180"/>
      <c r="JXD259" s="180"/>
      <c r="JXE259" s="180"/>
      <c r="JXF259" s="180"/>
      <c r="JXG259" s="180"/>
      <c r="JXH259" s="180"/>
      <c r="JXI259" s="180"/>
      <c r="JXJ259" s="180"/>
      <c r="JXK259" s="180"/>
      <c r="JXL259" s="180"/>
      <c r="JXM259" s="180"/>
      <c r="JXN259" s="180"/>
      <c r="JXO259" s="180"/>
      <c r="JXP259" s="180"/>
      <c r="JXQ259" s="180"/>
      <c r="JXR259" s="180"/>
      <c r="JXS259" s="180"/>
      <c r="JXT259" s="180"/>
      <c r="JXU259" s="180"/>
      <c r="JXV259" s="180"/>
      <c r="JXW259" s="180"/>
      <c r="JXX259" s="180"/>
      <c r="JXY259" s="180"/>
      <c r="JXZ259" s="180"/>
      <c r="JYA259" s="180"/>
      <c r="JYB259" s="180"/>
      <c r="JYC259" s="180"/>
      <c r="JYD259" s="180"/>
      <c r="JYE259" s="180"/>
      <c r="JYF259" s="180"/>
      <c r="JYG259" s="180"/>
      <c r="JYH259" s="180"/>
      <c r="JYI259" s="180"/>
      <c r="JYJ259" s="180"/>
      <c r="JYK259" s="180"/>
      <c r="JYL259" s="180"/>
      <c r="JYM259" s="180"/>
      <c r="JYN259" s="180"/>
      <c r="JYO259" s="180"/>
      <c r="JYP259" s="180"/>
      <c r="JYQ259" s="180"/>
      <c r="JYR259" s="180"/>
      <c r="JYS259" s="180"/>
      <c r="JYT259" s="180"/>
      <c r="JYU259" s="180"/>
      <c r="JYV259" s="180"/>
      <c r="JYW259" s="180"/>
      <c r="JYX259" s="180"/>
      <c r="JYY259" s="180"/>
      <c r="JYZ259" s="180"/>
      <c r="JZA259" s="180"/>
      <c r="JZB259" s="180"/>
      <c r="JZC259" s="180"/>
      <c r="JZD259" s="180"/>
      <c r="JZE259" s="180"/>
      <c r="JZF259" s="180"/>
      <c r="JZG259" s="180"/>
      <c r="JZH259" s="180"/>
      <c r="JZI259" s="180"/>
      <c r="JZJ259" s="180"/>
      <c r="JZK259" s="180"/>
      <c r="JZL259" s="180"/>
      <c r="JZM259" s="180"/>
      <c r="JZN259" s="180"/>
      <c r="JZO259" s="180"/>
      <c r="JZP259" s="180"/>
      <c r="JZQ259" s="180"/>
      <c r="JZR259" s="180"/>
      <c r="JZS259" s="180"/>
      <c r="JZT259" s="180"/>
      <c r="JZU259" s="180"/>
      <c r="JZV259" s="180"/>
      <c r="JZW259" s="180"/>
      <c r="JZX259" s="180"/>
      <c r="JZY259" s="180"/>
      <c r="JZZ259" s="180"/>
      <c r="KAA259" s="180"/>
      <c r="KAB259" s="180"/>
      <c r="KAC259" s="180"/>
      <c r="KAD259" s="180"/>
      <c r="KAE259" s="180"/>
      <c r="KAF259" s="180"/>
      <c r="KAG259" s="180"/>
      <c r="KAH259" s="180"/>
      <c r="KAI259" s="180"/>
      <c r="KAJ259" s="180"/>
      <c r="KAK259" s="180"/>
      <c r="KAL259" s="180"/>
      <c r="KAM259" s="180"/>
      <c r="KAN259" s="180"/>
      <c r="KAO259" s="180"/>
      <c r="KAP259" s="180"/>
      <c r="KAQ259" s="180"/>
      <c r="KAR259" s="180"/>
      <c r="KAS259" s="180"/>
      <c r="KAT259" s="180"/>
      <c r="KAU259" s="180"/>
      <c r="KAV259" s="180"/>
      <c r="KAW259" s="180"/>
      <c r="KAX259" s="180"/>
      <c r="KAY259" s="180"/>
      <c r="KAZ259" s="180"/>
      <c r="KBA259" s="180"/>
      <c r="KBB259" s="180"/>
      <c r="KBC259" s="180"/>
      <c r="KBD259" s="180"/>
      <c r="KBE259" s="180"/>
      <c r="KBF259" s="180"/>
      <c r="KBG259" s="180"/>
      <c r="KBH259" s="180"/>
      <c r="KBI259" s="180"/>
      <c r="KBJ259" s="180"/>
      <c r="KBK259" s="180"/>
      <c r="KBL259" s="180"/>
      <c r="KBM259" s="180"/>
      <c r="KBN259" s="180"/>
      <c r="KBO259" s="180"/>
      <c r="KBP259" s="180"/>
      <c r="KBQ259" s="180"/>
      <c r="KBR259" s="180"/>
      <c r="KBS259" s="180"/>
      <c r="KBT259" s="180"/>
      <c r="KBU259" s="180"/>
      <c r="KBV259" s="180"/>
      <c r="KBW259" s="180"/>
      <c r="KBX259" s="180"/>
      <c r="KBY259" s="180"/>
      <c r="KBZ259" s="180"/>
      <c r="KCA259" s="180"/>
      <c r="KCB259" s="180"/>
      <c r="KCC259" s="180"/>
      <c r="KCD259" s="180"/>
      <c r="KCE259" s="180"/>
      <c r="KCF259" s="180"/>
      <c r="KCG259" s="180"/>
      <c r="KCH259" s="180"/>
      <c r="KCI259" s="180"/>
      <c r="KCJ259" s="180"/>
      <c r="KCK259" s="180"/>
      <c r="KCL259" s="180"/>
      <c r="KCM259" s="180"/>
      <c r="KCN259" s="180"/>
      <c r="KCO259" s="180"/>
      <c r="KCP259" s="180"/>
      <c r="KCQ259" s="180"/>
      <c r="KCR259" s="180"/>
      <c r="KCS259" s="180"/>
      <c r="KCT259" s="180"/>
      <c r="KCU259" s="180"/>
      <c r="KCV259" s="180"/>
      <c r="KCW259" s="180"/>
      <c r="KCX259" s="180"/>
      <c r="KCY259" s="180"/>
      <c r="KCZ259" s="180"/>
      <c r="KDA259" s="180"/>
      <c r="KDB259" s="180"/>
      <c r="KDC259" s="180"/>
      <c r="KDD259" s="180"/>
      <c r="KDE259" s="180"/>
      <c r="KDF259" s="180"/>
      <c r="KDG259" s="180"/>
      <c r="KDH259" s="180"/>
      <c r="KDI259" s="180"/>
      <c r="KDJ259" s="180"/>
      <c r="KDK259" s="180"/>
      <c r="KDL259" s="180"/>
      <c r="KDM259" s="180"/>
      <c r="KDN259" s="180"/>
      <c r="KDO259" s="180"/>
      <c r="KDP259" s="180"/>
      <c r="KDQ259" s="180"/>
      <c r="KDR259" s="180"/>
      <c r="KDS259" s="180"/>
      <c r="KDT259" s="180"/>
      <c r="KDU259" s="180"/>
      <c r="KDV259" s="180"/>
      <c r="KDW259" s="180"/>
      <c r="KDX259" s="180"/>
      <c r="KDY259" s="180"/>
      <c r="KDZ259" s="180"/>
      <c r="KEA259" s="180"/>
      <c r="KEB259" s="180"/>
      <c r="KEC259" s="180"/>
      <c r="KED259" s="180"/>
      <c r="KEE259" s="180"/>
      <c r="KEF259" s="180"/>
      <c r="KEG259" s="180"/>
      <c r="KEH259" s="180"/>
      <c r="KEI259" s="180"/>
      <c r="KEJ259" s="180"/>
      <c r="KEK259" s="180"/>
      <c r="KEL259" s="180"/>
      <c r="KEM259" s="180"/>
      <c r="KEN259" s="180"/>
      <c r="KEO259" s="180"/>
      <c r="KEP259" s="180"/>
      <c r="KEQ259" s="180"/>
      <c r="KER259" s="180"/>
      <c r="KES259" s="180"/>
      <c r="KET259" s="180"/>
      <c r="KEU259" s="180"/>
      <c r="KEV259" s="180"/>
      <c r="KEW259" s="180"/>
      <c r="KEX259" s="180"/>
      <c r="KEY259" s="180"/>
      <c r="KEZ259" s="180"/>
      <c r="KFA259" s="180"/>
      <c r="KFB259" s="180"/>
      <c r="KFC259" s="180"/>
      <c r="KFD259" s="180"/>
      <c r="KFE259" s="180"/>
      <c r="KFF259" s="180"/>
      <c r="KFG259" s="180"/>
      <c r="KFH259" s="180"/>
      <c r="KFI259" s="180"/>
      <c r="KFJ259" s="180"/>
      <c r="KFK259" s="180"/>
      <c r="KFL259" s="180"/>
      <c r="KFM259" s="180"/>
      <c r="KFN259" s="180"/>
      <c r="KFO259" s="180"/>
      <c r="KFP259" s="180"/>
      <c r="KFQ259" s="180"/>
      <c r="KFR259" s="180"/>
      <c r="KFS259" s="180"/>
      <c r="KFT259" s="180"/>
      <c r="KFU259" s="180"/>
      <c r="KFV259" s="180"/>
      <c r="KFW259" s="180"/>
      <c r="KFX259" s="180"/>
      <c r="KFY259" s="180"/>
      <c r="KFZ259" s="180"/>
      <c r="KGA259" s="180"/>
      <c r="KGB259" s="180"/>
      <c r="KGC259" s="180"/>
      <c r="KGD259" s="180"/>
      <c r="KGE259" s="180"/>
      <c r="KGF259" s="180"/>
      <c r="KGG259" s="180"/>
      <c r="KGH259" s="180"/>
      <c r="KGI259" s="180"/>
      <c r="KGJ259" s="180"/>
      <c r="KGK259" s="180"/>
      <c r="KGL259" s="180"/>
      <c r="KGM259" s="180"/>
      <c r="KGN259" s="180"/>
      <c r="KGO259" s="180"/>
      <c r="KGP259" s="180"/>
      <c r="KGQ259" s="180"/>
      <c r="KGR259" s="180"/>
      <c r="KGS259" s="180"/>
      <c r="KGT259" s="180"/>
      <c r="KGU259" s="180"/>
      <c r="KGV259" s="180"/>
      <c r="KGW259" s="180"/>
      <c r="KGX259" s="180"/>
      <c r="KGY259" s="180"/>
      <c r="KGZ259" s="180"/>
      <c r="KHA259" s="180"/>
      <c r="KHB259" s="180"/>
      <c r="KHC259" s="180"/>
      <c r="KHD259" s="180"/>
      <c r="KHE259" s="180"/>
      <c r="KHF259" s="180"/>
      <c r="KHG259" s="180"/>
      <c r="KHH259" s="180"/>
      <c r="KHI259" s="180"/>
      <c r="KHJ259" s="180"/>
      <c r="KHK259" s="180"/>
      <c r="KHL259" s="180"/>
      <c r="KHM259" s="180"/>
      <c r="KHN259" s="180"/>
      <c r="KHO259" s="180"/>
      <c r="KHP259" s="180"/>
      <c r="KHQ259" s="180"/>
      <c r="KHR259" s="180"/>
      <c r="KHS259" s="180"/>
      <c r="KHT259" s="180"/>
      <c r="KHU259" s="180"/>
      <c r="KHV259" s="180"/>
      <c r="KHW259" s="180"/>
      <c r="KHX259" s="180"/>
      <c r="KHY259" s="180"/>
      <c r="KHZ259" s="180"/>
      <c r="KIA259" s="180"/>
      <c r="KIB259" s="180"/>
      <c r="KIC259" s="180"/>
      <c r="KID259" s="180"/>
      <c r="KIE259" s="180"/>
      <c r="KIF259" s="180"/>
      <c r="KIG259" s="180"/>
      <c r="KIH259" s="180"/>
      <c r="KII259" s="180"/>
      <c r="KIJ259" s="180"/>
      <c r="KIK259" s="180"/>
      <c r="KIL259" s="180"/>
      <c r="KIM259" s="180"/>
      <c r="KIN259" s="180"/>
      <c r="KIO259" s="180"/>
      <c r="KIP259" s="180"/>
      <c r="KIQ259" s="180"/>
      <c r="KIR259" s="180"/>
      <c r="KIS259" s="180"/>
      <c r="KIT259" s="180"/>
      <c r="KIU259" s="180"/>
      <c r="KIV259" s="180"/>
      <c r="KIW259" s="180"/>
      <c r="KIX259" s="180"/>
      <c r="KIY259" s="180"/>
      <c r="KIZ259" s="180"/>
      <c r="KJA259" s="180"/>
      <c r="KJB259" s="180"/>
      <c r="KJC259" s="180"/>
      <c r="KJD259" s="180"/>
      <c r="KJE259" s="180"/>
      <c r="KJF259" s="180"/>
      <c r="KJG259" s="180"/>
      <c r="KJH259" s="180"/>
      <c r="KJI259" s="180"/>
      <c r="KJJ259" s="180"/>
      <c r="KJK259" s="180"/>
      <c r="KJL259" s="180"/>
      <c r="KJM259" s="180"/>
      <c r="KJN259" s="180"/>
      <c r="KJO259" s="180"/>
      <c r="KJP259" s="180"/>
      <c r="KJQ259" s="180"/>
      <c r="KJR259" s="180"/>
      <c r="KJS259" s="180"/>
      <c r="KJT259" s="180"/>
      <c r="KJU259" s="180"/>
      <c r="KJV259" s="180"/>
      <c r="KJW259" s="180"/>
      <c r="KJX259" s="180"/>
      <c r="KJY259" s="180"/>
      <c r="KJZ259" s="180"/>
      <c r="KKA259" s="180"/>
      <c r="KKB259" s="180"/>
      <c r="KKC259" s="180"/>
      <c r="KKD259" s="180"/>
      <c r="KKE259" s="180"/>
      <c r="KKF259" s="180"/>
      <c r="KKG259" s="180"/>
      <c r="KKH259" s="180"/>
      <c r="KKI259" s="180"/>
      <c r="KKJ259" s="180"/>
      <c r="KKK259" s="180"/>
      <c r="KKL259" s="180"/>
      <c r="KKM259" s="180"/>
      <c r="KKN259" s="180"/>
      <c r="KKO259" s="180"/>
      <c r="KKP259" s="180"/>
      <c r="KKQ259" s="180"/>
      <c r="KKR259" s="180"/>
      <c r="KKS259" s="180"/>
      <c r="KKT259" s="180"/>
      <c r="KKU259" s="180"/>
      <c r="KKV259" s="180"/>
      <c r="KKW259" s="180"/>
      <c r="KKX259" s="180"/>
      <c r="KKY259" s="180"/>
      <c r="KKZ259" s="180"/>
      <c r="KLA259" s="180"/>
      <c r="KLB259" s="180"/>
      <c r="KLC259" s="180"/>
      <c r="KLD259" s="180"/>
      <c r="KLE259" s="180"/>
      <c r="KLF259" s="180"/>
      <c r="KLG259" s="180"/>
      <c r="KLH259" s="180"/>
      <c r="KLI259" s="180"/>
      <c r="KLJ259" s="180"/>
      <c r="KLK259" s="180"/>
      <c r="KLL259" s="180"/>
      <c r="KLM259" s="180"/>
      <c r="KLN259" s="180"/>
      <c r="KLO259" s="180"/>
      <c r="KLP259" s="180"/>
      <c r="KLQ259" s="180"/>
      <c r="KLR259" s="180"/>
      <c r="KLS259" s="180"/>
      <c r="KLT259" s="180"/>
      <c r="KLU259" s="180"/>
      <c r="KLV259" s="180"/>
      <c r="KLW259" s="180"/>
      <c r="KLX259" s="180"/>
      <c r="KLY259" s="180"/>
      <c r="KLZ259" s="180"/>
      <c r="KMA259" s="180"/>
      <c r="KMB259" s="180"/>
      <c r="KMC259" s="180"/>
      <c r="KMD259" s="180"/>
      <c r="KME259" s="180"/>
      <c r="KMF259" s="180"/>
      <c r="KMG259" s="180"/>
      <c r="KMH259" s="180"/>
      <c r="KMI259" s="180"/>
      <c r="KMJ259" s="180"/>
      <c r="KMK259" s="180"/>
      <c r="KML259" s="180"/>
      <c r="KMM259" s="180"/>
      <c r="KMN259" s="180"/>
      <c r="KMO259" s="180"/>
      <c r="KMP259" s="180"/>
      <c r="KMQ259" s="180"/>
      <c r="KMR259" s="180"/>
      <c r="KMS259" s="180"/>
      <c r="KMT259" s="180"/>
      <c r="KMU259" s="180"/>
      <c r="KMV259" s="180"/>
      <c r="KMW259" s="180"/>
      <c r="KMX259" s="180"/>
      <c r="KMY259" s="180"/>
      <c r="KMZ259" s="180"/>
      <c r="KNA259" s="180"/>
      <c r="KNB259" s="180"/>
      <c r="KNC259" s="180"/>
      <c r="KND259" s="180"/>
      <c r="KNE259" s="180"/>
      <c r="KNF259" s="180"/>
      <c r="KNG259" s="180"/>
      <c r="KNH259" s="180"/>
      <c r="KNI259" s="180"/>
      <c r="KNJ259" s="180"/>
      <c r="KNK259" s="180"/>
      <c r="KNL259" s="180"/>
      <c r="KNM259" s="180"/>
      <c r="KNN259" s="180"/>
      <c r="KNO259" s="180"/>
      <c r="KNP259" s="180"/>
      <c r="KNQ259" s="180"/>
      <c r="KNR259" s="180"/>
      <c r="KNS259" s="180"/>
      <c r="KNT259" s="180"/>
      <c r="KNU259" s="180"/>
      <c r="KNV259" s="180"/>
      <c r="KNW259" s="180"/>
      <c r="KNX259" s="180"/>
      <c r="KNY259" s="180"/>
      <c r="KNZ259" s="180"/>
      <c r="KOA259" s="180"/>
      <c r="KOB259" s="180"/>
      <c r="KOC259" s="180"/>
      <c r="KOD259" s="180"/>
      <c r="KOE259" s="180"/>
      <c r="KOF259" s="180"/>
      <c r="KOG259" s="180"/>
      <c r="KOH259" s="180"/>
      <c r="KOI259" s="180"/>
      <c r="KOJ259" s="180"/>
      <c r="KOK259" s="180"/>
      <c r="KOL259" s="180"/>
      <c r="KOM259" s="180"/>
      <c r="KON259" s="180"/>
      <c r="KOO259" s="180"/>
      <c r="KOP259" s="180"/>
      <c r="KOQ259" s="180"/>
      <c r="KOR259" s="180"/>
      <c r="KOS259" s="180"/>
      <c r="KOT259" s="180"/>
      <c r="KOU259" s="180"/>
      <c r="KOV259" s="180"/>
      <c r="KOW259" s="180"/>
      <c r="KOX259" s="180"/>
      <c r="KOY259" s="180"/>
      <c r="KOZ259" s="180"/>
      <c r="KPA259" s="180"/>
      <c r="KPB259" s="180"/>
      <c r="KPC259" s="180"/>
      <c r="KPD259" s="180"/>
      <c r="KPE259" s="180"/>
      <c r="KPF259" s="180"/>
      <c r="KPG259" s="180"/>
      <c r="KPH259" s="180"/>
      <c r="KPI259" s="180"/>
      <c r="KPJ259" s="180"/>
      <c r="KPK259" s="180"/>
      <c r="KPL259" s="180"/>
      <c r="KPM259" s="180"/>
      <c r="KPN259" s="180"/>
      <c r="KPO259" s="180"/>
      <c r="KPP259" s="180"/>
      <c r="KPQ259" s="180"/>
      <c r="KPR259" s="180"/>
      <c r="KPS259" s="180"/>
      <c r="KPT259" s="180"/>
      <c r="KPU259" s="180"/>
      <c r="KPV259" s="180"/>
      <c r="KPW259" s="180"/>
      <c r="KPX259" s="180"/>
      <c r="KPY259" s="180"/>
      <c r="KPZ259" s="180"/>
      <c r="KQA259" s="180"/>
      <c r="KQB259" s="180"/>
      <c r="KQC259" s="180"/>
      <c r="KQD259" s="180"/>
      <c r="KQE259" s="180"/>
      <c r="KQF259" s="180"/>
      <c r="KQG259" s="180"/>
      <c r="KQH259" s="180"/>
      <c r="KQI259" s="180"/>
      <c r="KQJ259" s="180"/>
      <c r="KQK259" s="180"/>
      <c r="KQL259" s="180"/>
      <c r="KQM259" s="180"/>
      <c r="KQN259" s="180"/>
      <c r="KQO259" s="180"/>
      <c r="KQP259" s="180"/>
      <c r="KQQ259" s="180"/>
      <c r="KQR259" s="180"/>
      <c r="KQS259" s="180"/>
      <c r="KQT259" s="180"/>
      <c r="KQU259" s="180"/>
      <c r="KQV259" s="180"/>
      <c r="KQW259" s="180"/>
      <c r="KQX259" s="180"/>
      <c r="KQY259" s="180"/>
      <c r="KQZ259" s="180"/>
      <c r="KRA259" s="180"/>
      <c r="KRB259" s="180"/>
      <c r="KRC259" s="180"/>
      <c r="KRD259" s="180"/>
      <c r="KRE259" s="180"/>
      <c r="KRF259" s="180"/>
      <c r="KRG259" s="180"/>
      <c r="KRH259" s="180"/>
      <c r="KRI259" s="180"/>
      <c r="KRJ259" s="180"/>
      <c r="KRK259" s="180"/>
      <c r="KRL259" s="180"/>
      <c r="KRM259" s="180"/>
      <c r="KRN259" s="180"/>
      <c r="KRO259" s="180"/>
      <c r="KRP259" s="180"/>
      <c r="KRQ259" s="180"/>
      <c r="KRR259" s="180"/>
      <c r="KRS259" s="180"/>
      <c r="KRT259" s="180"/>
      <c r="KRU259" s="180"/>
      <c r="KRV259" s="180"/>
      <c r="KRW259" s="180"/>
      <c r="KRX259" s="180"/>
      <c r="KRY259" s="180"/>
      <c r="KRZ259" s="180"/>
      <c r="KSA259" s="180"/>
      <c r="KSB259" s="180"/>
      <c r="KSC259" s="180"/>
      <c r="KSD259" s="180"/>
      <c r="KSE259" s="180"/>
      <c r="KSF259" s="180"/>
      <c r="KSG259" s="180"/>
      <c r="KSH259" s="180"/>
      <c r="KSI259" s="180"/>
      <c r="KSJ259" s="180"/>
      <c r="KSK259" s="180"/>
      <c r="KSL259" s="180"/>
      <c r="KSM259" s="180"/>
      <c r="KSN259" s="180"/>
      <c r="KSO259" s="180"/>
      <c r="KSP259" s="180"/>
      <c r="KSQ259" s="180"/>
      <c r="KSR259" s="180"/>
      <c r="KSS259" s="180"/>
      <c r="KST259" s="180"/>
      <c r="KSU259" s="180"/>
      <c r="KSV259" s="180"/>
      <c r="KSW259" s="180"/>
      <c r="KSX259" s="180"/>
      <c r="KSY259" s="180"/>
      <c r="KSZ259" s="180"/>
      <c r="KTA259" s="180"/>
      <c r="KTB259" s="180"/>
      <c r="KTC259" s="180"/>
      <c r="KTD259" s="180"/>
      <c r="KTE259" s="180"/>
      <c r="KTF259" s="180"/>
      <c r="KTG259" s="180"/>
      <c r="KTH259" s="180"/>
      <c r="KTI259" s="180"/>
      <c r="KTJ259" s="180"/>
      <c r="KTK259" s="180"/>
      <c r="KTL259" s="180"/>
      <c r="KTM259" s="180"/>
      <c r="KTN259" s="180"/>
      <c r="KTO259" s="180"/>
      <c r="KTP259" s="180"/>
      <c r="KTQ259" s="180"/>
      <c r="KTR259" s="180"/>
      <c r="KTS259" s="180"/>
      <c r="KTT259" s="180"/>
      <c r="KTU259" s="180"/>
      <c r="KTV259" s="180"/>
      <c r="KTW259" s="180"/>
      <c r="KTX259" s="180"/>
      <c r="KTY259" s="180"/>
      <c r="KTZ259" s="180"/>
      <c r="KUA259" s="180"/>
      <c r="KUB259" s="180"/>
      <c r="KUC259" s="180"/>
      <c r="KUD259" s="180"/>
      <c r="KUE259" s="180"/>
      <c r="KUF259" s="180"/>
      <c r="KUG259" s="180"/>
      <c r="KUH259" s="180"/>
      <c r="KUI259" s="180"/>
      <c r="KUJ259" s="180"/>
      <c r="KUK259" s="180"/>
      <c r="KUL259" s="180"/>
      <c r="KUM259" s="180"/>
      <c r="KUN259" s="180"/>
      <c r="KUO259" s="180"/>
      <c r="KUP259" s="180"/>
      <c r="KUQ259" s="180"/>
      <c r="KUR259" s="180"/>
      <c r="KUS259" s="180"/>
      <c r="KUT259" s="180"/>
      <c r="KUU259" s="180"/>
      <c r="KUV259" s="180"/>
      <c r="KUW259" s="180"/>
      <c r="KUX259" s="180"/>
      <c r="KUY259" s="180"/>
      <c r="KUZ259" s="180"/>
      <c r="KVA259" s="180"/>
      <c r="KVB259" s="180"/>
      <c r="KVC259" s="180"/>
      <c r="KVD259" s="180"/>
      <c r="KVE259" s="180"/>
      <c r="KVF259" s="180"/>
      <c r="KVG259" s="180"/>
      <c r="KVH259" s="180"/>
      <c r="KVI259" s="180"/>
      <c r="KVJ259" s="180"/>
      <c r="KVK259" s="180"/>
      <c r="KVL259" s="180"/>
      <c r="KVM259" s="180"/>
      <c r="KVN259" s="180"/>
      <c r="KVO259" s="180"/>
      <c r="KVP259" s="180"/>
      <c r="KVQ259" s="180"/>
      <c r="KVR259" s="180"/>
      <c r="KVS259" s="180"/>
      <c r="KVT259" s="180"/>
      <c r="KVU259" s="180"/>
      <c r="KVV259" s="180"/>
      <c r="KVW259" s="180"/>
      <c r="KVX259" s="180"/>
      <c r="KVY259" s="180"/>
      <c r="KVZ259" s="180"/>
      <c r="KWA259" s="180"/>
      <c r="KWB259" s="180"/>
      <c r="KWC259" s="180"/>
      <c r="KWD259" s="180"/>
      <c r="KWE259" s="180"/>
      <c r="KWF259" s="180"/>
      <c r="KWG259" s="180"/>
      <c r="KWH259" s="180"/>
      <c r="KWI259" s="180"/>
      <c r="KWJ259" s="180"/>
      <c r="KWK259" s="180"/>
      <c r="KWL259" s="180"/>
      <c r="KWM259" s="180"/>
      <c r="KWN259" s="180"/>
      <c r="KWO259" s="180"/>
      <c r="KWP259" s="180"/>
      <c r="KWQ259" s="180"/>
      <c r="KWR259" s="180"/>
      <c r="KWS259" s="180"/>
      <c r="KWT259" s="180"/>
      <c r="KWU259" s="180"/>
      <c r="KWV259" s="180"/>
      <c r="KWW259" s="180"/>
      <c r="KWX259" s="180"/>
      <c r="KWY259" s="180"/>
      <c r="KWZ259" s="180"/>
      <c r="KXA259" s="180"/>
      <c r="KXB259" s="180"/>
      <c r="KXC259" s="180"/>
      <c r="KXD259" s="180"/>
      <c r="KXE259" s="180"/>
      <c r="KXF259" s="180"/>
      <c r="KXG259" s="180"/>
      <c r="KXH259" s="180"/>
      <c r="KXI259" s="180"/>
      <c r="KXJ259" s="180"/>
      <c r="KXK259" s="180"/>
      <c r="KXL259" s="180"/>
      <c r="KXM259" s="180"/>
      <c r="KXN259" s="180"/>
      <c r="KXO259" s="180"/>
      <c r="KXP259" s="180"/>
      <c r="KXQ259" s="180"/>
      <c r="KXR259" s="180"/>
      <c r="KXS259" s="180"/>
      <c r="KXT259" s="180"/>
      <c r="KXU259" s="180"/>
      <c r="KXV259" s="180"/>
      <c r="KXW259" s="180"/>
      <c r="KXX259" s="180"/>
      <c r="KXY259" s="180"/>
      <c r="KXZ259" s="180"/>
      <c r="KYA259" s="180"/>
      <c r="KYB259" s="180"/>
      <c r="KYC259" s="180"/>
      <c r="KYD259" s="180"/>
      <c r="KYE259" s="180"/>
      <c r="KYF259" s="180"/>
      <c r="KYG259" s="180"/>
      <c r="KYH259" s="180"/>
      <c r="KYI259" s="180"/>
      <c r="KYJ259" s="180"/>
      <c r="KYK259" s="180"/>
      <c r="KYL259" s="180"/>
      <c r="KYM259" s="180"/>
      <c r="KYN259" s="180"/>
      <c r="KYO259" s="180"/>
      <c r="KYP259" s="180"/>
      <c r="KYQ259" s="180"/>
      <c r="KYR259" s="180"/>
      <c r="KYS259" s="180"/>
      <c r="KYT259" s="180"/>
      <c r="KYU259" s="180"/>
      <c r="KYV259" s="180"/>
      <c r="KYW259" s="180"/>
      <c r="KYX259" s="180"/>
      <c r="KYY259" s="180"/>
      <c r="KYZ259" s="180"/>
      <c r="KZA259" s="180"/>
      <c r="KZB259" s="180"/>
      <c r="KZC259" s="180"/>
      <c r="KZD259" s="180"/>
      <c r="KZE259" s="180"/>
      <c r="KZF259" s="180"/>
      <c r="KZG259" s="180"/>
      <c r="KZH259" s="180"/>
      <c r="KZI259" s="180"/>
      <c r="KZJ259" s="180"/>
      <c r="KZK259" s="180"/>
      <c r="KZL259" s="180"/>
      <c r="KZM259" s="180"/>
      <c r="KZN259" s="180"/>
      <c r="KZO259" s="180"/>
      <c r="KZP259" s="180"/>
      <c r="KZQ259" s="180"/>
      <c r="KZR259" s="180"/>
      <c r="KZS259" s="180"/>
      <c r="KZT259" s="180"/>
      <c r="KZU259" s="180"/>
      <c r="KZV259" s="180"/>
      <c r="KZW259" s="180"/>
      <c r="KZX259" s="180"/>
      <c r="KZY259" s="180"/>
      <c r="KZZ259" s="180"/>
      <c r="LAA259" s="180"/>
      <c r="LAB259" s="180"/>
      <c r="LAC259" s="180"/>
      <c r="LAD259" s="180"/>
      <c r="LAE259" s="180"/>
      <c r="LAF259" s="180"/>
      <c r="LAG259" s="180"/>
      <c r="LAH259" s="180"/>
      <c r="LAI259" s="180"/>
      <c r="LAJ259" s="180"/>
      <c r="LAK259" s="180"/>
      <c r="LAL259" s="180"/>
      <c r="LAM259" s="180"/>
      <c r="LAN259" s="180"/>
      <c r="LAO259" s="180"/>
      <c r="LAP259" s="180"/>
      <c r="LAQ259" s="180"/>
      <c r="LAR259" s="180"/>
      <c r="LAS259" s="180"/>
      <c r="LAT259" s="180"/>
      <c r="LAU259" s="180"/>
      <c r="LAV259" s="180"/>
      <c r="LAW259" s="180"/>
      <c r="LAX259" s="180"/>
      <c r="LAY259" s="180"/>
      <c r="LAZ259" s="180"/>
      <c r="LBA259" s="180"/>
      <c r="LBB259" s="180"/>
      <c r="LBC259" s="180"/>
      <c r="LBD259" s="180"/>
      <c r="LBE259" s="180"/>
      <c r="LBF259" s="180"/>
      <c r="LBG259" s="180"/>
      <c r="LBH259" s="180"/>
      <c r="LBI259" s="180"/>
      <c r="LBJ259" s="180"/>
      <c r="LBK259" s="180"/>
      <c r="LBL259" s="180"/>
      <c r="LBM259" s="180"/>
      <c r="LBN259" s="180"/>
      <c r="LBO259" s="180"/>
      <c r="LBP259" s="180"/>
      <c r="LBQ259" s="180"/>
      <c r="LBR259" s="180"/>
      <c r="LBS259" s="180"/>
      <c r="LBT259" s="180"/>
      <c r="LBU259" s="180"/>
      <c r="LBV259" s="180"/>
      <c r="LBW259" s="180"/>
      <c r="LBX259" s="180"/>
      <c r="LBY259" s="180"/>
      <c r="LBZ259" s="180"/>
      <c r="LCA259" s="180"/>
      <c r="LCB259" s="180"/>
      <c r="LCC259" s="180"/>
      <c r="LCD259" s="180"/>
      <c r="LCE259" s="180"/>
      <c r="LCF259" s="180"/>
      <c r="LCG259" s="180"/>
      <c r="LCH259" s="180"/>
      <c r="LCI259" s="180"/>
      <c r="LCJ259" s="180"/>
      <c r="LCK259" s="180"/>
      <c r="LCL259" s="180"/>
      <c r="LCM259" s="180"/>
      <c r="LCN259" s="180"/>
      <c r="LCO259" s="180"/>
      <c r="LCP259" s="180"/>
      <c r="LCQ259" s="180"/>
      <c r="LCR259" s="180"/>
      <c r="LCS259" s="180"/>
      <c r="LCT259" s="180"/>
      <c r="LCU259" s="180"/>
      <c r="LCV259" s="180"/>
      <c r="LCW259" s="180"/>
      <c r="LCX259" s="180"/>
      <c r="LCY259" s="180"/>
      <c r="LCZ259" s="180"/>
      <c r="LDA259" s="180"/>
      <c r="LDB259" s="180"/>
      <c r="LDC259" s="180"/>
      <c r="LDD259" s="180"/>
      <c r="LDE259" s="180"/>
      <c r="LDF259" s="180"/>
      <c r="LDG259" s="180"/>
      <c r="LDH259" s="180"/>
      <c r="LDI259" s="180"/>
      <c r="LDJ259" s="180"/>
      <c r="LDK259" s="180"/>
      <c r="LDL259" s="180"/>
      <c r="LDM259" s="180"/>
      <c r="LDN259" s="180"/>
      <c r="LDO259" s="180"/>
      <c r="LDP259" s="180"/>
      <c r="LDQ259" s="180"/>
      <c r="LDR259" s="180"/>
      <c r="LDS259" s="180"/>
      <c r="LDT259" s="180"/>
      <c r="LDU259" s="180"/>
      <c r="LDV259" s="180"/>
      <c r="LDW259" s="180"/>
      <c r="LDX259" s="180"/>
      <c r="LDY259" s="180"/>
      <c r="LDZ259" s="180"/>
      <c r="LEA259" s="180"/>
      <c r="LEB259" s="180"/>
      <c r="LEC259" s="180"/>
      <c r="LED259" s="180"/>
      <c r="LEE259" s="180"/>
      <c r="LEF259" s="180"/>
      <c r="LEG259" s="180"/>
      <c r="LEH259" s="180"/>
      <c r="LEI259" s="180"/>
      <c r="LEJ259" s="180"/>
      <c r="LEK259" s="180"/>
      <c r="LEL259" s="180"/>
      <c r="LEM259" s="180"/>
      <c r="LEN259" s="180"/>
      <c r="LEO259" s="180"/>
      <c r="LEP259" s="180"/>
      <c r="LEQ259" s="180"/>
      <c r="LER259" s="180"/>
      <c r="LES259" s="180"/>
      <c r="LET259" s="180"/>
      <c r="LEU259" s="180"/>
      <c r="LEV259" s="180"/>
      <c r="LEW259" s="180"/>
      <c r="LEX259" s="180"/>
      <c r="LEY259" s="180"/>
      <c r="LEZ259" s="180"/>
      <c r="LFA259" s="180"/>
      <c r="LFB259" s="180"/>
      <c r="LFC259" s="180"/>
      <c r="LFD259" s="180"/>
      <c r="LFE259" s="180"/>
      <c r="LFF259" s="180"/>
      <c r="LFG259" s="180"/>
      <c r="LFH259" s="180"/>
      <c r="LFI259" s="180"/>
      <c r="LFJ259" s="180"/>
      <c r="LFK259" s="180"/>
      <c r="LFL259" s="180"/>
      <c r="LFM259" s="180"/>
      <c r="LFN259" s="180"/>
      <c r="LFO259" s="180"/>
      <c r="LFP259" s="180"/>
      <c r="LFQ259" s="180"/>
      <c r="LFR259" s="180"/>
      <c r="LFS259" s="180"/>
      <c r="LFT259" s="180"/>
      <c r="LFU259" s="180"/>
      <c r="LFV259" s="180"/>
      <c r="LFW259" s="180"/>
      <c r="LFX259" s="180"/>
      <c r="LFY259" s="180"/>
      <c r="LFZ259" s="180"/>
      <c r="LGA259" s="180"/>
      <c r="LGB259" s="180"/>
      <c r="LGC259" s="180"/>
      <c r="LGD259" s="180"/>
      <c r="LGE259" s="180"/>
      <c r="LGF259" s="180"/>
      <c r="LGG259" s="180"/>
      <c r="LGH259" s="180"/>
      <c r="LGI259" s="180"/>
      <c r="LGJ259" s="180"/>
      <c r="LGK259" s="180"/>
      <c r="LGL259" s="180"/>
      <c r="LGM259" s="180"/>
      <c r="LGN259" s="180"/>
      <c r="LGO259" s="180"/>
      <c r="LGP259" s="180"/>
      <c r="LGQ259" s="180"/>
      <c r="LGR259" s="180"/>
      <c r="LGS259" s="180"/>
      <c r="LGT259" s="180"/>
      <c r="LGU259" s="180"/>
      <c r="LGV259" s="180"/>
      <c r="LGW259" s="180"/>
      <c r="LGX259" s="180"/>
      <c r="LGY259" s="180"/>
      <c r="LGZ259" s="180"/>
      <c r="LHA259" s="180"/>
      <c r="LHB259" s="180"/>
      <c r="LHC259" s="180"/>
      <c r="LHD259" s="180"/>
      <c r="LHE259" s="180"/>
      <c r="LHF259" s="180"/>
      <c r="LHG259" s="180"/>
      <c r="LHH259" s="180"/>
      <c r="LHI259" s="180"/>
      <c r="LHJ259" s="180"/>
      <c r="LHK259" s="180"/>
      <c r="LHL259" s="180"/>
      <c r="LHM259" s="180"/>
      <c r="LHN259" s="180"/>
      <c r="LHO259" s="180"/>
      <c r="LHP259" s="180"/>
      <c r="LHQ259" s="180"/>
      <c r="LHR259" s="180"/>
      <c r="LHS259" s="180"/>
      <c r="LHT259" s="180"/>
      <c r="LHU259" s="180"/>
      <c r="LHV259" s="180"/>
      <c r="LHW259" s="180"/>
      <c r="LHX259" s="180"/>
      <c r="LHY259" s="180"/>
      <c r="LHZ259" s="180"/>
      <c r="LIA259" s="180"/>
      <c r="LIB259" s="180"/>
      <c r="LIC259" s="180"/>
      <c r="LID259" s="180"/>
      <c r="LIE259" s="180"/>
      <c r="LIF259" s="180"/>
      <c r="LIG259" s="180"/>
      <c r="LIH259" s="180"/>
      <c r="LII259" s="180"/>
      <c r="LIJ259" s="180"/>
      <c r="LIK259" s="180"/>
      <c r="LIL259" s="180"/>
      <c r="LIM259" s="180"/>
      <c r="LIN259" s="180"/>
      <c r="LIO259" s="180"/>
      <c r="LIP259" s="180"/>
      <c r="LIQ259" s="180"/>
      <c r="LIR259" s="180"/>
      <c r="LIS259" s="180"/>
      <c r="LIT259" s="180"/>
      <c r="LIU259" s="180"/>
      <c r="LIV259" s="180"/>
      <c r="LIW259" s="180"/>
      <c r="LIX259" s="180"/>
      <c r="LIY259" s="180"/>
      <c r="LIZ259" s="180"/>
      <c r="LJA259" s="180"/>
      <c r="LJB259" s="180"/>
      <c r="LJC259" s="180"/>
      <c r="LJD259" s="180"/>
      <c r="LJE259" s="180"/>
      <c r="LJF259" s="180"/>
      <c r="LJG259" s="180"/>
      <c r="LJH259" s="180"/>
      <c r="LJI259" s="180"/>
      <c r="LJJ259" s="180"/>
      <c r="LJK259" s="180"/>
      <c r="LJL259" s="180"/>
      <c r="LJM259" s="180"/>
      <c r="LJN259" s="180"/>
      <c r="LJO259" s="180"/>
      <c r="LJP259" s="180"/>
      <c r="LJQ259" s="180"/>
      <c r="LJR259" s="180"/>
      <c r="LJS259" s="180"/>
      <c r="LJT259" s="180"/>
      <c r="LJU259" s="180"/>
      <c r="LJV259" s="180"/>
      <c r="LJW259" s="180"/>
      <c r="LJX259" s="180"/>
      <c r="LJY259" s="180"/>
      <c r="LJZ259" s="180"/>
      <c r="LKA259" s="180"/>
      <c r="LKB259" s="180"/>
      <c r="LKC259" s="180"/>
      <c r="LKD259" s="180"/>
      <c r="LKE259" s="180"/>
      <c r="LKF259" s="180"/>
      <c r="LKG259" s="180"/>
      <c r="LKH259" s="180"/>
      <c r="LKI259" s="180"/>
      <c r="LKJ259" s="180"/>
      <c r="LKK259" s="180"/>
      <c r="LKL259" s="180"/>
      <c r="LKM259" s="180"/>
      <c r="LKN259" s="180"/>
      <c r="LKO259" s="180"/>
      <c r="LKP259" s="180"/>
      <c r="LKQ259" s="180"/>
      <c r="LKR259" s="180"/>
      <c r="LKS259" s="180"/>
      <c r="LKT259" s="180"/>
      <c r="LKU259" s="180"/>
      <c r="LKV259" s="180"/>
      <c r="LKW259" s="180"/>
      <c r="LKX259" s="180"/>
      <c r="LKY259" s="180"/>
      <c r="LKZ259" s="180"/>
      <c r="LLA259" s="180"/>
      <c r="LLB259" s="180"/>
      <c r="LLC259" s="180"/>
      <c r="LLD259" s="180"/>
      <c r="LLE259" s="180"/>
      <c r="LLF259" s="180"/>
      <c r="LLG259" s="180"/>
      <c r="LLH259" s="180"/>
      <c r="LLI259" s="180"/>
      <c r="LLJ259" s="180"/>
      <c r="LLK259" s="180"/>
      <c r="LLL259" s="180"/>
      <c r="LLM259" s="180"/>
      <c r="LLN259" s="180"/>
      <c r="LLO259" s="180"/>
      <c r="LLP259" s="180"/>
      <c r="LLQ259" s="180"/>
      <c r="LLR259" s="180"/>
      <c r="LLS259" s="180"/>
      <c r="LLT259" s="180"/>
      <c r="LLU259" s="180"/>
      <c r="LLV259" s="180"/>
      <c r="LLW259" s="180"/>
      <c r="LLX259" s="180"/>
      <c r="LLY259" s="180"/>
      <c r="LLZ259" s="180"/>
      <c r="LMA259" s="180"/>
      <c r="LMB259" s="180"/>
      <c r="LMC259" s="180"/>
      <c r="LMD259" s="180"/>
      <c r="LME259" s="180"/>
      <c r="LMF259" s="180"/>
      <c r="LMG259" s="180"/>
      <c r="LMH259" s="180"/>
      <c r="LMI259" s="180"/>
      <c r="LMJ259" s="180"/>
      <c r="LMK259" s="180"/>
      <c r="LML259" s="180"/>
      <c r="LMM259" s="180"/>
      <c r="LMN259" s="180"/>
      <c r="LMO259" s="180"/>
      <c r="LMP259" s="180"/>
      <c r="LMQ259" s="180"/>
      <c r="LMR259" s="180"/>
      <c r="LMS259" s="180"/>
      <c r="LMT259" s="180"/>
      <c r="LMU259" s="180"/>
      <c r="LMV259" s="180"/>
      <c r="LMW259" s="180"/>
      <c r="LMX259" s="180"/>
      <c r="LMY259" s="180"/>
      <c r="LMZ259" s="180"/>
      <c r="LNA259" s="180"/>
      <c r="LNB259" s="180"/>
      <c r="LNC259" s="180"/>
      <c r="LND259" s="180"/>
      <c r="LNE259" s="180"/>
      <c r="LNF259" s="180"/>
      <c r="LNG259" s="180"/>
      <c r="LNH259" s="180"/>
      <c r="LNI259" s="180"/>
      <c r="LNJ259" s="180"/>
      <c r="LNK259" s="180"/>
      <c r="LNL259" s="180"/>
      <c r="LNM259" s="180"/>
      <c r="LNN259" s="180"/>
      <c r="LNO259" s="180"/>
      <c r="LNP259" s="180"/>
      <c r="LNQ259" s="180"/>
      <c r="LNR259" s="180"/>
      <c r="LNS259" s="180"/>
      <c r="LNT259" s="180"/>
      <c r="LNU259" s="180"/>
      <c r="LNV259" s="180"/>
      <c r="LNW259" s="180"/>
      <c r="LNX259" s="180"/>
      <c r="LNY259" s="180"/>
      <c r="LNZ259" s="180"/>
      <c r="LOA259" s="180"/>
      <c r="LOB259" s="180"/>
      <c r="LOC259" s="180"/>
      <c r="LOD259" s="180"/>
      <c r="LOE259" s="180"/>
      <c r="LOF259" s="180"/>
      <c r="LOG259" s="180"/>
      <c r="LOH259" s="180"/>
      <c r="LOI259" s="180"/>
      <c r="LOJ259" s="180"/>
      <c r="LOK259" s="180"/>
      <c r="LOL259" s="180"/>
      <c r="LOM259" s="180"/>
      <c r="LON259" s="180"/>
      <c r="LOO259" s="180"/>
      <c r="LOP259" s="180"/>
      <c r="LOQ259" s="180"/>
      <c r="LOR259" s="180"/>
      <c r="LOS259" s="180"/>
      <c r="LOT259" s="180"/>
      <c r="LOU259" s="180"/>
      <c r="LOV259" s="180"/>
      <c r="LOW259" s="180"/>
      <c r="LOX259" s="180"/>
      <c r="LOY259" s="180"/>
      <c r="LOZ259" s="180"/>
      <c r="LPA259" s="180"/>
      <c r="LPB259" s="180"/>
      <c r="LPC259" s="180"/>
      <c r="LPD259" s="180"/>
      <c r="LPE259" s="180"/>
      <c r="LPF259" s="180"/>
      <c r="LPG259" s="180"/>
      <c r="LPH259" s="180"/>
      <c r="LPI259" s="180"/>
      <c r="LPJ259" s="180"/>
      <c r="LPK259" s="180"/>
      <c r="LPL259" s="180"/>
      <c r="LPM259" s="180"/>
      <c r="LPN259" s="180"/>
      <c r="LPO259" s="180"/>
      <c r="LPP259" s="180"/>
      <c r="LPQ259" s="180"/>
      <c r="LPR259" s="180"/>
      <c r="LPS259" s="180"/>
      <c r="LPT259" s="180"/>
      <c r="LPU259" s="180"/>
      <c r="LPV259" s="180"/>
      <c r="LPW259" s="180"/>
      <c r="LPX259" s="180"/>
      <c r="LPY259" s="180"/>
      <c r="LPZ259" s="180"/>
      <c r="LQA259" s="180"/>
      <c r="LQB259" s="180"/>
      <c r="LQC259" s="180"/>
      <c r="LQD259" s="180"/>
      <c r="LQE259" s="180"/>
      <c r="LQF259" s="180"/>
      <c r="LQG259" s="180"/>
      <c r="LQH259" s="180"/>
      <c r="LQI259" s="180"/>
      <c r="LQJ259" s="180"/>
      <c r="LQK259" s="180"/>
      <c r="LQL259" s="180"/>
      <c r="LQM259" s="180"/>
      <c r="LQN259" s="180"/>
      <c r="LQO259" s="180"/>
      <c r="LQP259" s="180"/>
      <c r="LQQ259" s="180"/>
      <c r="LQR259" s="180"/>
      <c r="LQS259" s="180"/>
      <c r="LQT259" s="180"/>
      <c r="LQU259" s="180"/>
      <c r="LQV259" s="180"/>
      <c r="LQW259" s="180"/>
      <c r="LQX259" s="180"/>
      <c r="LQY259" s="180"/>
      <c r="LQZ259" s="180"/>
      <c r="LRA259" s="180"/>
      <c r="LRB259" s="180"/>
      <c r="LRC259" s="180"/>
      <c r="LRD259" s="180"/>
      <c r="LRE259" s="180"/>
      <c r="LRF259" s="180"/>
      <c r="LRG259" s="180"/>
      <c r="LRH259" s="180"/>
      <c r="LRI259" s="180"/>
      <c r="LRJ259" s="180"/>
      <c r="LRK259" s="180"/>
      <c r="LRL259" s="180"/>
      <c r="LRM259" s="180"/>
      <c r="LRN259" s="180"/>
      <c r="LRO259" s="180"/>
      <c r="LRP259" s="180"/>
      <c r="LRQ259" s="180"/>
      <c r="LRR259" s="180"/>
      <c r="LRS259" s="180"/>
      <c r="LRT259" s="180"/>
      <c r="LRU259" s="180"/>
      <c r="LRV259" s="180"/>
      <c r="LRW259" s="180"/>
      <c r="LRX259" s="180"/>
      <c r="LRY259" s="180"/>
      <c r="LRZ259" s="180"/>
      <c r="LSA259" s="180"/>
      <c r="LSB259" s="180"/>
      <c r="LSC259" s="180"/>
      <c r="LSD259" s="180"/>
      <c r="LSE259" s="180"/>
      <c r="LSF259" s="180"/>
      <c r="LSG259" s="180"/>
      <c r="LSH259" s="180"/>
      <c r="LSI259" s="180"/>
      <c r="LSJ259" s="180"/>
      <c r="LSK259" s="180"/>
      <c r="LSL259" s="180"/>
      <c r="LSM259" s="180"/>
      <c r="LSN259" s="180"/>
      <c r="LSO259" s="180"/>
      <c r="LSP259" s="180"/>
      <c r="LSQ259" s="180"/>
      <c r="LSR259" s="180"/>
      <c r="LSS259" s="180"/>
      <c r="LST259" s="180"/>
      <c r="LSU259" s="180"/>
      <c r="LSV259" s="180"/>
      <c r="LSW259" s="180"/>
      <c r="LSX259" s="180"/>
      <c r="LSY259" s="180"/>
      <c r="LSZ259" s="180"/>
      <c r="LTA259" s="180"/>
      <c r="LTB259" s="180"/>
      <c r="LTC259" s="180"/>
      <c r="LTD259" s="180"/>
      <c r="LTE259" s="180"/>
      <c r="LTF259" s="180"/>
      <c r="LTG259" s="180"/>
      <c r="LTH259" s="180"/>
      <c r="LTI259" s="180"/>
      <c r="LTJ259" s="180"/>
      <c r="LTK259" s="180"/>
      <c r="LTL259" s="180"/>
      <c r="LTM259" s="180"/>
      <c r="LTN259" s="180"/>
      <c r="LTO259" s="180"/>
      <c r="LTP259" s="180"/>
      <c r="LTQ259" s="180"/>
      <c r="LTR259" s="180"/>
      <c r="LTS259" s="180"/>
      <c r="LTT259" s="180"/>
      <c r="LTU259" s="180"/>
      <c r="LTV259" s="180"/>
      <c r="LTW259" s="180"/>
      <c r="LTX259" s="180"/>
      <c r="LTY259" s="180"/>
      <c r="LTZ259" s="180"/>
      <c r="LUA259" s="180"/>
      <c r="LUB259" s="180"/>
      <c r="LUC259" s="180"/>
      <c r="LUD259" s="180"/>
      <c r="LUE259" s="180"/>
      <c r="LUF259" s="180"/>
      <c r="LUG259" s="180"/>
      <c r="LUH259" s="180"/>
      <c r="LUI259" s="180"/>
      <c r="LUJ259" s="180"/>
      <c r="LUK259" s="180"/>
      <c r="LUL259" s="180"/>
      <c r="LUM259" s="180"/>
      <c r="LUN259" s="180"/>
      <c r="LUO259" s="180"/>
      <c r="LUP259" s="180"/>
      <c r="LUQ259" s="180"/>
      <c r="LUR259" s="180"/>
      <c r="LUS259" s="180"/>
      <c r="LUT259" s="180"/>
      <c r="LUU259" s="180"/>
      <c r="LUV259" s="180"/>
      <c r="LUW259" s="180"/>
      <c r="LUX259" s="180"/>
      <c r="LUY259" s="180"/>
      <c r="LUZ259" s="180"/>
      <c r="LVA259" s="180"/>
      <c r="LVB259" s="180"/>
      <c r="LVC259" s="180"/>
      <c r="LVD259" s="180"/>
      <c r="LVE259" s="180"/>
      <c r="LVF259" s="180"/>
      <c r="LVG259" s="180"/>
      <c r="LVH259" s="180"/>
      <c r="LVI259" s="180"/>
      <c r="LVJ259" s="180"/>
      <c r="LVK259" s="180"/>
      <c r="LVL259" s="180"/>
      <c r="LVM259" s="180"/>
      <c r="LVN259" s="180"/>
      <c r="LVO259" s="180"/>
      <c r="LVP259" s="180"/>
      <c r="LVQ259" s="180"/>
      <c r="LVR259" s="180"/>
      <c r="LVS259" s="180"/>
      <c r="LVT259" s="180"/>
      <c r="LVU259" s="180"/>
      <c r="LVV259" s="180"/>
      <c r="LVW259" s="180"/>
      <c r="LVX259" s="180"/>
      <c r="LVY259" s="180"/>
      <c r="LVZ259" s="180"/>
      <c r="LWA259" s="180"/>
      <c r="LWB259" s="180"/>
      <c r="LWC259" s="180"/>
      <c r="LWD259" s="180"/>
      <c r="LWE259" s="180"/>
      <c r="LWF259" s="180"/>
      <c r="LWG259" s="180"/>
      <c r="LWH259" s="180"/>
      <c r="LWI259" s="180"/>
      <c r="LWJ259" s="180"/>
      <c r="LWK259" s="180"/>
      <c r="LWL259" s="180"/>
      <c r="LWM259" s="180"/>
      <c r="LWN259" s="180"/>
      <c r="LWO259" s="180"/>
      <c r="LWP259" s="180"/>
      <c r="LWQ259" s="180"/>
      <c r="LWR259" s="180"/>
      <c r="LWS259" s="180"/>
      <c r="LWT259" s="180"/>
      <c r="LWU259" s="180"/>
      <c r="LWV259" s="180"/>
      <c r="LWW259" s="180"/>
      <c r="LWX259" s="180"/>
      <c r="LWY259" s="180"/>
      <c r="LWZ259" s="180"/>
      <c r="LXA259" s="180"/>
      <c r="LXB259" s="180"/>
      <c r="LXC259" s="180"/>
      <c r="LXD259" s="180"/>
      <c r="LXE259" s="180"/>
      <c r="LXF259" s="180"/>
      <c r="LXG259" s="180"/>
      <c r="LXH259" s="180"/>
      <c r="LXI259" s="180"/>
      <c r="LXJ259" s="180"/>
      <c r="LXK259" s="180"/>
      <c r="LXL259" s="180"/>
      <c r="LXM259" s="180"/>
      <c r="LXN259" s="180"/>
      <c r="LXO259" s="180"/>
      <c r="LXP259" s="180"/>
      <c r="LXQ259" s="180"/>
      <c r="LXR259" s="180"/>
      <c r="LXS259" s="180"/>
      <c r="LXT259" s="180"/>
      <c r="LXU259" s="180"/>
      <c r="LXV259" s="180"/>
      <c r="LXW259" s="180"/>
      <c r="LXX259" s="180"/>
      <c r="LXY259" s="180"/>
      <c r="LXZ259" s="180"/>
      <c r="LYA259" s="180"/>
      <c r="LYB259" s="180"/>
      <c r="LYC259" s="180"/>
      <c r="LYD259" s="180"/>
      <c r="LYE259" s="180"/>
      <c r="LYF259" s="180"/>
      <c r="LYG259" s="180"/>
      <c r="LYH259" s="180"/>
      <c r="LYI259" s="180"/>
      <c r="LYJ259" s="180"/>
      <c r="LYK259" s="180"/>
      <c r="LYL259" s="180"/>
      <c r="LYM259" s="180"/>
      <c r="LYN259" s="180"/>
      <c r="LYO259" s="180"/>
      <c r="LYP259" s="180"/>
      <c r="LYQ259" s="180"/>
      <c r="LYR259" s="180"/>
      <c r="LYS259" s="180"/>
      <c r="LYT259" s="180"/>
      <c r="LYU259" s="180"/>
      <c r="LYV259" s="180"/>
      <c r="LYW259" s="180"/>
      <c r="LYX259" s="180"/>
      <c r="LYY259" s="180"/>
      <c r="LYZ259" s="180"/>
      <c r="LZA259" s="180"/>
      <c r="LZB259" s="180"/>
      <c r="LZC259" s="180"/>
      <c r="LZD259" s="180"/>
      <c r="LZE259" s="180"/>
      <c r="LZF259" s="180"/>
      <c r="LZG259" s="180"/>
      <c r="LZH259" s="180"/>
      <c r="LZI259" s="180"/>
      <c r="LZJ259" s="180"/>
      <c r="LZK259" s="180"/>
      <c r="LZL259" s="180"/>
      <c r="LZM259" s="180"/>
      <c r="LZN259" s="180"/>
      <c r="LZO259" s="180"/>
      <c r="LZP259" s="180"/>
      <c r="LZQ259" s="180"/>
      <c r="LZR259" s="180"/>
      <c r="LZS259" s="180"/>
      <c r="LZT259" s="180"/>
      <c r="LZU259" s="180"/>
      <c r="LZV259" s="180"/>
      <c r="LZW259" s="180"/>
      <c r="LZX259" s="180"/>
      <c r="LZY259" s="180"/>
      <c r="LZZ259" s="180"/>
      <c r="MAA259" s="180"/>
      <c r="MAB259" s="180"/>
      <c r="MAC259" s="180"/>
      <c r="MAD259" s="180"/>
      <c r="MAE259" s="180"/>
      <c r="MAF259" s="180"/>
      <c r="MAG259" s="180"/>
      <c r="MAH259" s="180"/>
      <c r="MAI259" s="180"/>
      <c r="MAJ259" s="180"/>
      <c r="MAK259" s="180"/>
      <c r="MAL259" s="180"/>
      <c r="MAM259" s="180"/>
      <c r="MAN259" s="180"/>
      <c r="MAO259" s="180"/>
      <c r="MAP259" s="180"/>
      <c r="MAQ259" s="180"/>
      <c r="MAR259" s="180"/>
      <c r="MAS259" s="180"/>
      <c r="MAT259" s="180"/>
      <c r="MAU259" s="180"/>
      <c r="MAV259" s="180"/>
      <c r="MAW259" s="180"/>
      <c r="MAX259" s="180"/>
      <c r="MAY259" s="180"/>
      <c r="MAZ259" s="180"/>
      <c r="MBA259" s="180"/>
      <c r="MBB259" s="180"/>
      <c r="MBC259" s="180"/>
      <c r="MBD259" s="180"/>
      <c r="MBE259" s="180"/>
      <c r="MBF259" s="180"/>
      <c r="MBG259" s="180"/>
      <c r="MBH259" s="180"/>
      <c r="MBI259" s="180"/>
      <c r="MBJ259" s="180"/>
      <c r="MBK259" s="180"/>
      <c r="MBL259" s="180"/>
      <c r="MBM259" s="180"/>
      <c r="MBN259" s="180"/>
      <c r="MBO259" s="180"/>
      <c r="MBP259" s="180"/>
      <c r="MBQ259" s="180"/>
      <c r="MBR259" s="180"/>
      <c r="MBS259" s="180"/>
      <c r="MBT259" s="180"/>
      <c r="MBU259" s="180"/>
      <c r="MBV259" s="180"/>
      <c r="MBW259" s="180"/>
      <c r="MBX259" s="180"/>
      <c r="MBY259" s="180"/>
      <c r="MBZ259" s="180"/>
      <c r="MCA259" s="180"/>
      <c r="MCB259" s="180"/>
      <c r="MCC259" s="180"/>
      <c r="MCD259" s="180"/>
      <c r="MCE259" s="180"/>
      <c r="MCF259" s="180"/>
      <c r="MCG259" s="180"/>
      <c r="MCH259" s="180"/>
      <c r="MCI259" s="180"/>
      <c r="MCJ259" s="180"/>
      <c r="MCK259" s="180"/>
      <c r="MCL259" s="180"/>
      <c r="MCM259" s="180"/>
      <c r="MCN259" s="180"/>
      <c r="MCO259" s="180"/>
      <c r="MCP259" s="180"/>
      <c r="MCQ259" s="180"/>
      <c r="MCR259" s="180"/>
      <c r="MCS259" s="180"/>
      <c r="MCT259" s="180"/>
      <c r="MCU259" s="180"/>
      <c r="MCV259" s="180"/>
      <c r="MCW259" s="180"/>
      <c r="MCX259" s="180"/>
      <c r="MCY259" s="180"/>
      <c r="MCZ259" s="180"/>
      <c r="MDA259" s="180"/>
      <c r="MDB259" s="180"/>
      <c r="MDC259" s="180"/>
      <c r="MDD259" s="180"/>
      <c r="MDE259" s="180"/>
      <c r="MDF259" s="180"/>
      <c r="MDG259" s="180"/>
      <c r="MDH259" s="180"/>
      <c r="MDI259" s="180"/>
      <c r="MDJ259" s="180"/>
      <c r="MDK259" s="180"/>
      <c r="MDL259" s="180"/>
      <c r="MDM259" s="180"/>
      <c r="MDN259" s="180"/>
      <c r="MDO259" s="180"/>
      <c r="MDP259" s="180"/>
      <c r="MDQ259" s="180"/>
      <c r="MDR259" s="180"/>
      <c r="MDS259" s="180"/>
      <c r="MDT259" s="180"/>
      <c r="MDU259" s="180"/>
      <c r="MDV259" s="180"/>
      <c r="MDW259" s="180"/>
      <c r="MDX259" s="180"/>
      <c r="MDY259" s="180"/>
      <c r="MDZ259" s="180"/>
      <c r="MEA259" s="180"/>
      <c r="MEB259" s="180"/>
      <c r="MEC259" s="180"/>
      <c r="MED259" s="180"/>
      <c r="MEE259" s="180"/>
      <c r="MEF259" s="180"/>
      <c r="MEG259" s="180"/>
      <c r="MEH259" s="180"/>
      <c r="MEI259" s="180"/>
      <c r="MEJ259" s="180"/>
      <c r="MEK259" s="180"/>
      <c r="MEL259" s="180"/>
      <c r="MEM259" s="180"/>
      <c r="MEN259" s="180"/>
      <c r="MEO259" s="180"/>
      <c r="MEP259" s="180"/>
      <c r="MEQ259" s="180"/>
      <c r="MER259" s="180"/>
      <c r="MES259" s="180"/>
      <c r="MET259" s="180"/>
      <c r="MEU259" s="180"/>
      <c r="MEV259" s="180"/>
      <c r="MEW259" s="180"/>
      <c r="MEX259" s="180"/>
      <c r="MEY259" s="180"/>
      <c r="MEZ259" s="180"/>
      <c r="MFA259" s="180"/>
      <c r="MFB259" s="180"/>
      <c r="MFC259" s="180"/>
      <c r="MFD259" s="180"/>
      <c r="MFE259" s="180"/>
      <c r="MFF259" s="180"/>
      <c r="MFG259" s="180"/>
      <c r="MFH259" s="180"/>
      <c r="MFI259" s="180"/>
      <c r="MFJ259" s="180"/>
      <c r="MFK259" s="180"/>
      <c r="MFL259" s="180"/>
      <c r="MFM259" s="180"/>
      <c r="MFN259" s="180"/>
      <c r="MFO259" s="180"/>
      <c r="MFP259" s="180"/>
      <c r="MFQ259" s="180"/>
      <c r="MFR259" s="180"/>
      <c r="MFS259" s="180"/>
      <c r="MFT259" s="180"/>
      <c r="MFU259" s="180"/>
      <c r="MFV259" s="180"/>
      <c r="MFW259" s="180"/>
      <c r="MFX259" s="180"/>
      <c r="MFY259" s="180"/>
      <c r="MFZ259" s="180"/>
      <c r="MGA259" s="180"/>
      <c r="MGB259" s="180"/>
      <c r="MGC259" s="180"/>
      <c r="MGD259" s="180"/>
      <c r="MGE259" s="180"/>
      <c r="MGF259" s="180"/>
      <c r="MGG259" s="180"/>
      <c r="MGH259" s="180"/>
      <c r="MGI259" s="180"/>
      <c r="MGJ259" s="180"/>
      <c r="MGK259" s="180"/>
      <c r="MGL259" s="180"/>
      <c r="MGM259" s="180"/>
      <c r="MGN259" s="180"/>
      <c r="MGO259" s="180"/>
      <c r="MGP259" s="180"/>
      <c r="MGQ259" s="180"/>
      <c r="MGR259" s="180"/>
      <c r="MGS259" s="180"/>
      <c r="MGT259" s="180"/>
      <c r="MGU259" s="180"/>
      <c r="MGV259" s="180"/>
      <c r="MGW259" s="180"/>
      <c r="MGX259" s="180"/>
      <c r="MGY259" s="180"/>
      <c r="MGZ259" s="180"/>
      <c r="MHA259" s="180"/>
      <c r="MHB259" s="180"/>
      <c r="MHC259" s="180"/>
      <c r="MHD259" s="180"/>
      <c r="MHE259" s="180"/>
      <c r="MHF259" s="180"/>
      <c r="MHG259" s="180"/>
      <c r="MHH259" s="180"/>
      <c r="MHI259" s="180"/>
      <c r="MHJ259" s="180"/>
      <c r="MHK259" s="180"/>
      <c r="MHL259" s="180"/>
      <c r="MHM259" s="180"/>
      <c r="MHN259" s="180"/>
      <c r="MHO259" s="180"/>
      <c r="MHP259" s="180"/>
      <c r="MHQ259" s="180"/>
      <c r="MHR259" s="180"/>
      <c r="MHS259" s="180"/>
      <c r="MHT259" s="180"/>
      <c r="MHU259" s="180"/>
      <c r="MHV259" s="180"/>
      <c r="MHW259" s="180"/>
      <c r="MHX259" s="180"/>
      <c r="MHY259" s="180"/>
      <c r="MHZ259" s="180"/>
      <c r="MIA259" s="180"/>
      <c r="MIB259" s="180"/>
      <c r="MIC259" s="180"/>
      <c r="MID259" s="180"/>
      <c r="MIE259" s="180"/>
      <c r="MIF259" s="180"/>
      <c r="MIG259" s="180"/>
      <c r="MIH259" s="180"/>
      <c r="MII259" s="180"/>
      <c r="MIJ259" s="180"/>
      <c r="MIK259" s="180"/>
      <c r="MIL259" s="180"/>
      <c r="MIM259" s="180"/>
      <c r="MIN259" s="180"/>
      <c r="MIO259" s="180"/>
      <c r="MIP259" s="180"/>
      <c r="MIQ259" s="180"/>
      <c r="MIR259" s="180"/>
      <c r="MIS259" s="180"/>
      <c r="MIT259" s="180"/>
      <c r="MIU259" s="180"/>
      <c r="MIV259" s="180"/>
      <c r="MIW259" s="180"/>
      <c r="MIX259" s="180"/>
      <c r="MIY259" s="180"/>
      <c r="MIZ259" s="180"/>
      <c r="MJA259" s="180"/>
      <c r="MJB259" s="180"/>
      <c r="MJC259" s="180"/>
      <c r="MJD259" s="180"/>
      <c r="MJE259" s="180"/>
      <c r="MJF259" s="180"/>
      <c r="MJG259" s="180"/>
      <c r="MJH259" s="180"/>
      <c r="MJI259" s="180"/>
      <c r="MJJ259" s="180"/>
      <c r="MJK259" s="180"/>
      <c r="MJL259" s="180"/>
      <c r="MJM259" s="180"/>
      <c r="MJN259" s="180"/>
      <c r="MJO259" s="180"/>
      <c r="MJP259" s="180"/>
      <c r="MJQ259" s="180"/>
      <c r="MJR259" s="180"/>
      <c r="MJS259" s="180"/>
      <c r="MJT259" s="180"/>
      <c r="MJU259" s="180"/>
      <c r="MJV259" s="180"/>
      <c r="MJW259" s="180"/>
      <c r="MJX259" s="180"/>
      <c r="MJY259" s="180"/>
      <c r="MJZ259" s="180"/>
      <c r="MKA259" s="180"/>
      <c r="MKB259" s="180"/>
      <c r="MKC259" s="180"/>
      <c r="MKD259" s="180"/>
      <c r="MKE259" s="180"/>
      <c r="MKF259" s="180"/>
      <c r="MKG259" s="180"/>
      <c r="MKH259" s="180"/>
      <c r="MKI259" s="180"/>
      <c r="MKJ259" s="180"/>
      <c r="MKK259" s="180"/>
      <c r="MKL259" s="180"/>
      <c r="MKM259" s="180"/>
      <c r="MKN259" s="180"/>
      <c r="MKO259" s="180"/>
      <c r="MKP259" s="180"/>
      <c r="MKQ259" s="180"/>
      <c r="MKR259" s="180"/>
      <c r="MKS259" s="180"/>
      <c r="MKT259" s="180"/>
      <c r="MKU259" s="180"/>
      <c r="MKV259" s="180"/>
      <c r="MKW259" s="180"/>
      <c r="MKX259" s="180"/>
      <c r="MKY259" s="180"/>
      <c r="MKZ259" s="180"/>
      <c r="MLA259" s="180"/>
      <c r="MLB259" s="180"/>
      <c r="MLC259" s="180"/>
      <c r="MLD259" s="180"/>
      <c r="MLE259" s="180"/>
      <c r="MLF259" s="180"/>
      <c r="MLG259" s="180"/>
      <c r="MLH259" s="180"/>
      <c r="MLI259" s="180"/>
      <c r="MLJ259" s="180"/>
      <c r="MLK259" s="180"/>
      <c r="MLL259" s="180"/>
      <c r="MLM259" s="180"/>
      <c r="MLN259" s="180"/>
      <c r="MLO259" s="180"/>
      <c r="MLP259" s="180"/>
      <c r="MLQ259" s="180"/>
      <c r="MLR259" s="180"/>
      <c r="MLS259" s="180"/>
      <c r="MLT259" s="180"/>
      <c r="MLU259" s="180"/>
      <c r="MLV259" s="180"/>
      <c r="MLW259" s="180"/>
      <c r="MLX259" s="180"/>
      <c r="MLY259" s="180"/>
      <c r="MLZ259" s="180"/>
      <c r="MMA259" s="180"/>
      <c r="MMB259" s="180"/>
      <c r="MMC259" s="180"/>
      <c r="MMD259" s="180"/>
      <c r="MME259" s="180"/>
      <c r="MMF259" s="180"/>
      <c r="MMG259" s="180"/>
      <c r="MMH259" s="180"/>
      <c r="MMI259" s="180"/>
      <c r="MMJ259" s="180"/>
      <c r="MMK259" s="180"/>
      <c r="MML259" s="180"/>
      <c r="MMM259" s="180"/>
      <c r="MMN259" s="180"/>
      <c r="MMO259" s="180"/>
      <c r="MMP259" s="180"/>
      <c r="MMQ259" s="180"/>
      <c r="MMR259" s="180"/>
      <c r="MMS259" s="180"/>
      <c r="MMT259" s="180"/>
      <c r="MMU259" s="180"/>
      <c r="MMV259" s="180"/>
      <c r="MMW259" s="180"/>
      <c r="MMX259" s="180"/>
      <c r="MMY259" s="180"/>
      <c r="MMZ259" s="180"/>
      <c r="MNA259" s="180"/>
      <c r="MNB259" s="180"/>
      <c r="MNC259" s="180"/>
      <c r="MND259" s="180"/>
      <c r="MNE259" s="180"/>
      <c r="MNF259" s="180"/>
      <c r="MNG259" s="180"/>
      <c r="MNH259" s="180"/>
      <c r="MNI259" s="180"/>
      <c r="MNJ259" s="180"/>
      <c r="MNK259" s="180"/>
      <c r="MNL259" s="180"/>
      <c r="MNM259" s="180"/>
      <c r="MNN259" s="180"/>
      <c r="MNO259" s="180"/>
      <c r="MNP259" s="180"/>
      <c r="MNQ259" s="180"/>
      <c r="MNR259" s="180"/>
      <c r="MNS259" s="180"/>
      <c r="MNT259" s="180"/>
      <c r="MNU259" s="180"/>
      <c r="MNV259" s="180"/>
      <c r="MNW259" s="180"/>
      <c r="MNX259" s="180"/>
      <c r="MNY259" s="180"/>
      <c r="MNZ259" s="180"/>
      <c r="MOA259" s="180"/>
      <c r="MOB259" s="180"/>
      <c r="MOC259" s="180"/>
      <c r="MOD259" s="180"/>
      <c r="MOE259" s="180"/>
      <c r="MOF259" s="180"/>
      <c r="MOG259" s="180"/>
      <c r="MOH259" s="180"/>
      <c r="MOI259" s="180"/>
      <c r="MOJ259" s="180"/>
      <c r="MOK259" s="180"/>
      <c r="MOL259" s="180"/>
      <c r="MOM259" s="180"/>
      <c r="MON259" s="180"/>
      <c r="MOO259" s="180"/>
      <c r="MOP259" s="180"/>
      <c r="MOQ259" s="180"/>
      <c r="MOR259" s="180"/>
      <c r="MOS259" s="180"/>
      <c r="MOT259" s="180"/>
      <c r="MOU259" s="180"/>
      <c r="MOV259" s="180"/>
      <c r="MOW259" s="180"/>
      <c r="MOX259" s="180"/>
      <c r="MOY259" s="180"/>
      <c r="MOZ259" s="180"/>
      <c r="MPA259" s="180"/>
      <c r="MPB259" s="180"/>
      <c r="MPC259" s="180"/>
      <c r="MPD259" s="180"/>
      <c r="MPE259" s="180"/>
      <c r="MPF259" s="180"/>
      <c r="MPG259" s="180"/>
      <c r="MPH259" s="180"/>
      <c r="MPI259" s="180"/>
      <c r="MPJ259" s="180"/>
      <c r="MPK259" s="180"/>
      <c r="MPL259" s="180"/>
      <c r="MPM259" s="180"/>
      <c r="MPN259" s="180"/>
      <c r="MPO259" s="180"/>
      <c r="MPP259" s="180"/>
      <c r="MPQ259" s="180"/>
      <c r="MPR259" s="180"/>
      <c r="MPS259" s="180"/>
      <c r="MPT259" s="180"/>
      <c r="MPU259" s="180"/>
      <c r="MPV259" s="180"/>
      <c r="MPW259" s="180"/>
      <c r="MPX259" s="180"/>
      <c r="MPY259" s="180"/>
      <c r="MPZ259" s="180"/>
      <c r="MQA259" s="180"/>
      <c r="MQB259" s="180"/>
      <c r="MQC259" s="180"/>
      <c r="MQD259" s="180"/>
      <c r="MQE259" s="180"/>
      <c r="MQF259" s="180"/>
      <c r="MQG259" s="180"/>
      <c r="MQH259" s="180"/>
      <c r="MQI259" s="180"/>
      <c r="MQJ259" s="180"/>
      <c r="MQK259" s="180"/>
      <c r="MQL259" s="180"/>
      <c r="MQM259" s="180"/>
      <c r="MQN259" s="180"/>
      <c r="MQO259" s="180"/>
      <c r="MQP259" s="180"/>
      <c r="MQQ259" s="180"/>
      <c r="MQR259" s="180"/>
      <c r="MQS259" s="180"/>
      <c r="MQT259" s="180"/>
      <c r="MQU259" s="180"/>
      <c r="MQV259" s="180"/>
      <c r="MQW259" s="180"/>
      <c r="MQX259" s="180"/>
      <c r="MQY259" s="180"/>
      <c r="MQZ259" s="180"/>
      <c r="MRA259" s="180"/>
      <c r="MRB259" s="180"/>
      <c r="MRC259" s="180"/>
      <c r="MRD259" s="180"/>
      <c r="MRE259" s="180"/>
      <c r="MRF259" s="180"/>
      <c r="MRG259" s="180"/>
      <c r="MRH259" s="180"/>
      <c r="MRI259" s="180"/>
      <c r="MRJ259" s="180"/>
      <c r="MRK259" s="180"/>
      <c r="MRL259" s="180"/>
      <c r="MRM259" s="180"/>
      <c r="MRN259" s="180"/>
      <c r="MRO259" s="180"/>
      <c r="MRP259" s="180"/>
      <c r="MRQ259" s="180"/>
      <c r="MRR259" s="180"/>
      <c r="MRS259" s="180"/>
      <c r="MRT259" s="180"/>
      <c r="MRU259" s="180"/>
      <c r="MRV259" s="180"/>
      <c r="MRW259" s="180"/>
      <c r="MRX259" s="180"/>
      <c r="MRY259" s="180"/>
      <c r="MRZ259" s="180"/>
      <c r="MSA259" s="180"/>
      <c r="MSB259" s="180"/>
      <c r="MSC259" s="180"/>
      <c r="MSD259" s="180"/>
      <c r="MSE259" s="180"/>
      <c r="MSF259" s="180"/>
      <c r="MSG259" s="180"/>
      <c r="MSH259" s="180"/>
      <c r="MSI259" s="180"/>
      <c r="MSJ259" s="180"/>
      <c r="MSK259" s="180"/>
      <c r="MSL259" s="180"/>
      <c r="MSM259" s="180"/>
      <c r="MSN259" s="180"/>
      <c r="MSO259" s="180"/>
      <c r="MSP259" s="180"/>
      <c r="MSQ259" s="180"/>
      <c r="MSR259" s="180"/>
      <c r="MSS259" s="180"/>
      <c r="MST259" s="180"/>
      <c r="MSU259" s="180"/>
      <c r="MSV259" s="180"/>
      <c r="MSW259" s="180"/>
      <c r="MSX259" s="180"/>
      <c r="MSY259" s="180"/>
      <c r="MSZ259" s="180"/>
      <c r="MTA259" s="180"/>
      <c r="MTB259" s="180"/>
      <c r="MTC259" s="180"/>
      <c r="MTD259" s="180"/>
      <c r="MTE259" s="180"/>
      <c r="MTF259" s="180"/>
      <c r="MTG259" s="180"/>
      <c r="MTH259" s="180"/>
      <c r="MTI259" s="180"/>
      <c r="MTJ259" s="180"/>
      <c r="MTK259" s="180"/>
      <c r="MTL259" s="180"/>
      <c r="MTM259" s="180"/>
      <c r="MTN259" s="180"/>
      <c r="MTO259" s="180"/>
      <c r="MTP259" s="180"/>
      <c r="MTQ259" s="180"/>
      <c r="MTR259" s="180"/>
      <c r="MTS259" s="180"/>
      <c r="MTT259" s="180"/>
      <c r="MTU259" s="180"/>
      <c r="MTV259" s="180"/>
      <c r="MTW259" s="180"/>
      <c r="MTX259" s="180"/>
      <c r="MTY259" s="180"/>
      <c r="MTZ259" s="180"/>
      <c r="MUA259" s="180"/>
      <c r="MUB259" s="180"/>
      <c r="MUC259" s="180"/>
      <c r="MUD259" s="180"/>
      <c r="MUE259" s="180"/>
      <c r="MUF259" s="180"/>
      <c r="MUG259" s="180"/>
      <c r="MUH259" s="180"/>
      <c r="MUI259" s="180"/>
      <c r="MUJ259" s="180"/>
      <c r="MUK259" s="180"/>
      <c r="MUL259" s="180"/>
      <c r="MUM259" s="180"/>
      <c r="MUN259" s="180"/>
      <c r="MUO259" s="180"/>
      <c r="MUP259" s="180"/>
      <c r="MUQ259" s="180"/>
      <c r="MUR259" s="180"/>
      <c r="MUS259" s="180"/>
      <c r="MUT259" s="180"/>
      <c r="MUU259" s="180"/>
      <c r="MUV259" s="180"/>
      <c r="MUW259" s="180"/>
      <c r="MUX259" s="180"/>
      <c r="MUY259" s="180"/>
      <c r="MUZ259" s="180"/>
      <c r="MVA259" s="180"/>
      <c r="MVB259" s="180"/>
      <c r="MVC259" s="180"/>
      <c r="MVD259" s="180"/>
      <c r="MVE259" s="180"/>
      <c r="MVF259" s="180"/>
      <c r="MVG259" s="180"/>
      <c r="MVH259" s="180"/>
      <c r="MVI259" s="180"/>
      <c r="MVJ259" s="180"/>
      <c r="MVK259" s="180"/>
      <c r="MVL259" s="180"/>
      <c r="MVM259" s="180"/>
      <c r="MVN259" s="180"/>
      <c r="MVO259" s="180"/>
      <c r="MVP259" s="180"/>
      <c r="MVQ259" s="180"/>
      <c r="MVR259" s="180"/>
      <c r="MVS259" s="180"/>
      <c r="MVT259" s="180"/>
      <c r="MVU259" s="180"/>
      <c r="MVV259" s="180"/>
      <c r="MVW259" s="180"/>
      <c r="MVX259" s="180"/>
      <c r="MVY259" s="180"/>
      <c r="MVZ259" s="180"/>
      <c r="MWA259" s="180"/>
      <c r="MWB259" s="180"/>
      <c r="MWC259" s="180"/>
      <c r="MWD259" s="180"/>
      <c r="MWE259" s="180"/>
      <c r="MWF259" s="180"/>
      <c r="MWG259" s="180"/>
      <c r="MWH259" s="180"/>
      <c r="MWI259" s="180"/>
      <c r="MWJ259" s="180"/>
      <c r="MWK259" s="180"/>
      <c r="MWL259" s="180"/>
      <c r="MWM259" s="180"/>
      <c r="MWN259" s="180"/>
      <c r="MWO259" s="180"/>
      <c r="MWP259" s="180"/>
      <c r="MWQ259" s="180"/>
      <c r="MWR259" s="180"/>
      <c r="MWS259" s="180"/>
      <c r="MWT259" s="180"/>
      <c r="MWU259" s="180"/>
      <c r="MWV259" s="180"/>
      <c r="MWW259" s="180"/>
      <c r="MWX259" s="180"/>
      <c r="MWY259" s="180"/>
      <c r="MWZ259" s="180"/>
      <c r="MXA259" s="180"/>
      <c r="MXB259" s="180"/>
      <c r="MXC259" s="180"/>
      <c r="MXD259" s="180"/>
      <c r="MXE259" s="180"/>
      <c r="MXF259" s="180"/>
      <c r="MXG259" s="180"/>
      <c r="MXH259" s="180"/>
      <c r="MXI259" s="180"/>
      <c r="MXJ259" s="180"/>
      <c r="MXK259" s="180"/>
      <c r="MXL259" s="180"/>
      <c r="MXM259" s="180"/>
      <c r="MXN259" s="180"/>
      <c r="MXO259" s="180"/>
      <c r="MXP259" s="180"/>
      <c r="MXQ259" s="180"/>
      <c r="MXR259" s="180"/>
      <c r="MXS259" s="180"/>
      <c r="MXT259" s="180"/>
      <c r="MXU259" s="180"/>
      <c r="MXV259" s="180"/>
      <c r="MXW259" s="180"/>
      <c r="MXX259" s="180"/>
      <c r="MXY259" s="180"/>
      <c r="MXZ259" s="180"/>
      <c r="MYA259" s="180"/>
      <c r="MYB259" s="180"/>
      <c r="MYC259" s="180"/>
      <c r="MYD259" s="180"/>
      <c r="MYE259" s="180"/>
      <c r="MYF259" s="180"/>
      <c r="MYG259" s="180"/>
      <c r="MYH259" s="180"/>
      <c r="MYI259" s="180"/>
      <c r="MYJ259" s="180"/>
      <c r="MYK259" s="180"/>
      <c r="MYL259" s="180"/>
      <c r="MYM259" s="180"/>
      <c r="MYN259" s="180"/>
      <c r="MYO259" s="180"/>
      <c r="MYP259" s="180"/>
      <c r="MYQ259" s="180"/>
      <c r="MYR259" s="180"/>
      <c r="MYS259" s="180"/>
      <c r="MYT259" s="180"/>
      <c r="MYU259" s="180"/>
      <c r="MYV259" s="180"/>
      <c r="MYW259" s="180"/>
      <c r="MYX259" s="180"/>
      <c r="MYY259" s="180"/>
      <c r="MYZ259" s="180"/>
      <c r="MZA259" s="180"/>
      <c r="MZB259" s="180"/>
      <c r="MZC259" s="180"/>
      <c r="MZD259" s="180"/>
      <c r="MZE259" s="180"/>
      <c r="MZF259" s="180"/>
      <c r="MZG259" s="180"/>
      <c r="MZH259" s="180"/>
      <c r="MZI259" s="180"/>
      <c r="MZJ259" s="180"/>
      <c r="MZK259" s="180"/>
      <c r="MZL259" s="180"/>
      <c r="MZM259" s="180"/>
      <c r="MZN259" s="180"/>
      <c r="MZO259" s="180"/>
      <c r="MZP259" s="180"/>
      <c r="MZQ259" s="180"/>
      <c r="MZR259" s="180"/>
      <c r="MZS259" s="180"/>
      <c r="MZT259" s="180"/>
      <c r="MZU259" s="180"/>
      <c r="MZV259" s="180"/>
      <c r="MZW259" s="180"/>
      <c r="MZX259" s="180"/>
      <c r="MZY259" s="180"/>
      <c r="MZZ259" s="180"/>
      <c r="NAA259" s="180"/>
      <c r="NAB259" s="180"/>
      <c r="NAC259" s="180"/>
      <c r="NAD259" s="180"/>
      <c r="NAE259" s="180"/>
      <c r="NAF259" s="180"/>
      <c r="NAG259" s="180"/>
      <c r="NAH259" s="180"/>
      <c r="NAI259" s="180"/>
      <c r="NAJ259" s="180"/>
      <c r="NAK259" s="180"/>
      <c r="NAL259" s="180"/>
      <c r="NAM259" s="180"/>
      <c r="NAN259" s="180"/>
      <c r="NAO259" s="180"/>
      <c r="NAP259" s="180"/>
      <c r="NAQ259" s="180"/>
      <c r="NAR259" s="180"/>
      <c r="NAS259" s="180"/>
      <c r="NAT259" s="180"/>
      <c r="NAU259" s="180"/>
      <c r="NAV259" s="180"/>
      <c r="NAW259" s="180"/>
      <c r="NAX259" s="180"/>
      <c r="NAY259" s="180"/>
      <c r="NAZ259" s="180"/>
      <c r="NBA259" s="180"/>
      <c r="NBB259" s="180"/>
      <c r="NBC259" s="180"/>
      <c r="NBD259" s="180"/>
      <c r="NBE259" s="180"/>
      <c r="NBF259" s="180"/>
      <c r="NBG259" s="180"/>
      <c r="NBH259" s="180"/>
      <c r="NBI259" s="180"/>
      <c r="NBJ259" s="180"/>
      <c r="NBK259" s="180"/>
      <c r="NBL259" s="180"/>
      <c r="NBM259" s="180"/>
      <c r="NBN259" s="180"/>
      <c r="NBO259" s="180"/>
      <c r="NBP259" s="180"/>
      <c r="NBQ259" s="180"/>
      <c r="NBR259" s="180"/>
      <c r="NBS259" s="180"/>
      <c r="NBT259" s="180"/>
      <c r="NBU259" s="180"/>
      <c r="NBV259" s="180"/>
      <c r="NBW259" s="180"/>
      <c r="NBX259" s="180"/>
      <c r="NBY259" s="180"/>
      <c r="NBZ259" s="180"/>
      <c r="NCA259" s="180"/>
      <c r="NCB259" s="180"/>
      <c r="NCC259" s="180"/>
      <c r="NCD259" s="180"/>
      <c r="NCE259" s="180"/>
      <c r="NCF259" s="180"/>
      <c r="NCG259" s="180"/>
      <c r="NCH259" s="180"/>
      <c r="NCI259" s="180"/>
      <c r="NCJ259" s="180"/>
      <c r="NCK259" s="180"/>
      <c r="NCL259" s="180"/>
      <c r="NCM259" s="180"/>
      <c r="NCN259" s="180"/>
      <c r="NCO259" s="180"/>
      <c r="NCP259" s="180"/>
      <c r="NCQ259" s="180"/>
      <c r="NCR259" s="180"/>
      <c r="NCS259" s="180"/>
      <c r="NCT259" s="180"/>
      <c r="NCU259" s="180"/>
      <c r="NCV259" s="180"/>
      <c r="NCW259" s="180"/>
      <c r="NCX259" s="180"/>
      <c r="NCY259" s="180"/>
      <c r="NCZ259" s="180"/>
      <c r="NDA259" s="180"/>
      <c r="NDB259" s="180"/>
      <c r="NDC259" s="180"/>
      <c r="NDD259" s="180"/>
      <c r="NDE259" s="180"/>
      <c r="NDF259" s="180"/>
      <c r="NDG259" s="180"/>
      <c r="NDH259" s="180"/>
      <c r="NDI259" s="180"/>
      <c r="NDJ259" s="180"/>
      <c r="NDK259" s="180"/>
      <c r="NDL259" s="180"/>
      <c r="NDM259" s="180"/>
      <c r="NDN259" s="180"/>
      <c r="NDO259" s="180"/>
      <c r="NDP259" s="180"/>
      <c r="NDQ259" s="180"/>
      <c r="NDR259" s="180"/>
      <c r="NDS259" s="180"/>
      <c r="NDT259" s="180"/>
      <c r="NDU259" s="180"/>
      <c r="NDV259" s="180"/>
      <c r="NDW259" s="180"/>
      <c r="NDX259" s="180"/>
      <c r="NDY259" s="180"/>
      <c r="NDZ259" s="180"/>
      <c r="NEA259" s="180"/>
      <c r="NEB259" s="180"/>
      <c r="NEC259" s="180"/>
      <c r="NED259" s="180"/>
      <c r="NEE259" s="180"/>
      <c r="NEF259" s="180"/>
      <c r="NEG259" s="180"/>
      <c r="NEH259" s="180"/>
      <c r="NEI259" s="180"/>
      <c r="NEJ259" s="180"/>
      <c r="NEK259" s="180"/>
      <c r="NEL259" s="180"/>
      <c r="NEM259" s="180"/>
      <c r="NEN259" s="180"/>
      <c r="NEO259" s="180"/>
      <c r="NEP259" s="180"/>
      <c r="NEQ259" s="180"/>
      <c r="NER259" s="180"/>
      <c r="NES259" s="180"/>
      <c r="NET259" s="180"/>
      <c r="NEU259" s="180"/>
      <c r="NEV259" s="180"/>
      <c r="NEW259" s="180"/>
      <c r="NEX259" s="180"/>
      <c r="NEY259" s="180"/>
      <c r="NEZ259" s="180"/>
      <c r="NFA259" s="180"/>
      <c r="NFB259" s="180"/>
      <c r="NFC259" s="180"/>
      <c r="NFD259" s="180"/>
      <c r="NFE259" s="180"/>
      <c r="NFF259" s="180"/>
      <c r="NFG259" s="180"/>
      <c r="NFH259" s="180"/>
      <c r="NFI259" s="180"/>
      <c r="NFJ259" s="180"/>
      <c r="NFK259" s="180"/>
      <c r="NFL259" s="180"/>
      <c r="NFM259" s="180"/>
      <c r="NFN259" s="180"/>
      <c r="NFO259" s="180"/>
      <c r="NFP259" s="180"/>
      <c r="NFQ259" s="180"/>
      <c r="NFR259" s="180"/>
      <c r="NFS259" s="180"/>
      <c r="NFT259" s="180"/>
      <c r="NFU259" s="180"/>
      <c r="NFV259" s="180"/>
      <c r="NFW259" s="180"/>
      <c r="NFX259" s="180"/>
      <c r="NFY259" s="180"/>
      <c r="NFZ259" s="180"/>
      <c r="NGA259" s="180"/>
      <c r="NGB259" s="180"/>
      <c r="NGC259" s="180"/>
      <c r="NGD259" s="180"/>
      <c r="NGE259" s="180"/>
      <c r="NGF259" s="180"/>
      <c r="NGG259" s="180"/>
      <c r="NGH259" s="180"/>
      <c r="NGI259" s="180"/>
      <c r="NGJ259" s="180"/>
      <c r="NGK259" s="180"/>
      <c r="NGL259" s="180"/>
      <c r="NGM259" s="180"/>
      <c r="NGN259" s="180"/>
      <c r="NGO259" s="180"/>
      <c r="NGP259" s="180"/>
      <c r="NGQ259" s="180"/>
      <c r="NGR259" s="180"/>
      <c r="NGS259" s="180"/>
      <c r="NGT259" s="180"/>
      <c r="NGU259" s="180"/>
      <c r="NGV259" s="180"/>
      <c r="NGW259" s="180"/>
      <c r="NGX259" s="180"/>
      <c r="NGY259" s="180"/>
      <c r="NGZ259" s="180"/>
      <c r="NHA259" s="180"/>
      <c r="NHB259" s="180"/>
      <c r="NHC259" s="180"/>
      <c r="NHD259" s="180"/>
      <c r="NHE259" s="180"/>
      <c r="NHF259" s="180"/>
      <c r="NHG259" s="180"/>
      <c r="NHH259" s="180"/>
      <c r="NHI259" s="180"/>
      <c r="NHJ259" s="180"/>
      <c r="NHK259" s="180"/>
      <c r="NHL259" s="180"/>
      <c r="NHM259" s="180"/>
      <c r="NHN259" s="180"/>
      <c r="NHO259" s="180"/>
      <c r="NHP259" s="180"/>
      <c r="NHQ259" s="180"/>
      <c r="NHR259" s="180"/>
      <c r="NHS259" s="180"/>
      <c r="NHT259" s="180"/>
      <c r="NHU259" s="180"/>
      <c r="NHV259" s="180"/>
      <c r="NHW259" s="180"/>
      <c r="NHX259" s="180"/>
      <c r="NHY259" s="180"/>
      <c r="NHZ259" s="180"/>
      <c r="NIA259" s="180"/>
      <c r="NIB259" s="180"/>
      <c r="NIC259" s="180"/>
      <c r="NID259" s="180"/>
      <c r="NIE259" s="180"/>
      <c r="NIF259" s="180"/>
      <c r="NIG259" s="180"/>
      <c r="NIH259" s="180"/>
      <c r="NII259" s="180"/>
      <c r="NIJ259" s="180"/>
      <c r="NIK259" s="180"/>
      <c r="NIL259" s="180"/>
      <c r="NIM259" s="180"/>
      <c r="NIN259" s="180"/>
      <c r="NIO259" s="180"/>
      <c r="NIP259" s="180"/>
      <c r="NIQ259" s="180"/>
      <c r="NIR259" s="180"/>
      <c r="NIS259" s="180"/>
      <c r="NIT259" s="180"/>
      <c r="NIU259" s="180"/>
      <c r="NIV259" s="180"/>
      <c r="NIW259" s="180"/>
      <c r="NIX259" s="180"/>
      <c r="NIY259" s="180"/>
      <c r="NIZ259" s="180"/>
      <c r="NJA259" s="180"/>
      <c r="NJB259" s="180"/>
      <c r="NJC259" s="180"/>
      <c r="NJD259" s="180"/>
      <c r="NJE259" s="180"/>
      <c r="NJF259" s="180"/>
      <c r="NJG259" s="180"/>
      <c r="NJH259" s="180"/>
      <c r="NJI259" s="180"/>
      <c r="NJJ259" s="180"/>
      <c r="NJK259" s="180"/>
      <c r="NJL259" s="180"/>
      <c r="NJM259" s="180"/>
      <c r="NJN259" s="180"/>
      <c r="NJO259" s="180"/>
      <c r="NJP259" s="180"/>
      <c r="NJQ259" s="180"/>
      <c r="NJR259" s="180"/>
      <c r="NJS259" s="180"/>
      <c r="NJT259" s="180"/>
      <c r="NJU259" s="180"/>
      <c r="NJV259" s="180"/>
      <c r="NJW259" s="180"/>
      <c r="NJX259" s="180"/>
      <c r="NJY259" s="180"/>
      <c r="NJZ259" s="180"/>
      <c r="NKA259" s="180"/>
      <c r="NKB259" s="180"/>
      <c r="NKC259" s="180"/>
      <c r="NKD259" s="180"/>
      <c r="NKE259" s="180"/>
      <c r="NKF259" s="180"/>
      <c r="NKG259" s="180"/>
      <c r="NKH259" s="180"/>
      <c r="NKI259" s="180"/>
      <c r="NKJ259" s="180"/>
      <c r="NKK259" s="180"/>
      <c r="NKL259" s="180"/>
      <c r="NKM259" s="180"/>
      <c r="NKN259" s="180"/>
      <c r="NKO259" s="180"/>
      <c r="NKP259" s="180"/>
      <c r="NKQ259" s="180"/>
      <c r="NKR259" s="180"/>
      <c r="NKS259" s="180"/>
      <c r="NKT259" s="180"/>
      <c r="NKU259" s="180"/>
      <c r="NKV259" s="180"/>
      <c r="NKW259" s="180"/>
      <c r="NKX259" s="180"/>
      <c r="NKY259" s="180"/>
      <c r="NKZ259" s="180"/>
      <c r="NLA259" s="180"/>
      <c r="NLB259" s="180"/>
      <c r="NLC259" s="180"/>
      <c r="NLD259" s="180"/>
      <c r="NLE259" s="180"/>
      <c r="NLF259" s="180"/>
      <c r="NLG259" s="180"/>
      <c r="NLH259" s="180"/>
      <c r="NLI259" s="180"/>
      <c r="NLJ259" s="180"/>
      <c r="NLK259" s="180"/>
      <c r="NLL259" s="180"/>
      <c r="NLM259" s="180"/>
      <c r="NLN259" s="180"/>
      <c r="NLO259" s="180"/>
      <c r="NLP259" s="180"/>
      <c r="NLQ259" s="180"/>
      <c r="NLR259" s="180"/>
      <c r="NLS259" s="180"/>
      <c r="NLT259" s="180"/>
      <c r="NLU259" s="180"/>
      <c r="NLV259" s="180"/>
      <c r="NLW259" s="180"/>
      <c r="NLX259" s="180"/>
      <c r="NLY259" s="180"/>
      <c r="NLZ259" s="180"/>
      <c r="NMA259" s="180"/>
      <c r="NMB259" s="180"/>
      <c r="NMC259" s="180"/>
      <c r="NMD259" s="180"/>
      <c r="NME259" s="180"/>
      <c r="NMF259" s="180"/>
      <c r="NMG259" s="180"/>
      <c r="NMH259" s="180"/>
      <c r="NMI259" s="180"/>
      <c r="NMJ259" s="180"/>
      <c r="NMK259" s="180"/>
      <c r="NML259" s="180"/>
      <c r="NMM259" s="180"/>
      <c r="NMN259" s="180"/>
      <c r="NMO259" s="180"/>
      <c r="NMP259" s="180"/>
      <c r="NMQ259" s="180"/>
      <c r="NMR259" s="180"/>
      <c r="NMS259" s="180"/>
      <c r="NMT259" s="180"/>
      <c r="NMU259" s="180"/>
      <c r="NMV259" s="180"/>
      <c r="NMW259" s="180"/>
      <c r="NMX259" s="180"/>
      <c r="NMY259" s="180"/>
      <c r="NMZ259" s="180"/>
      <c r="NNA259" s="180"/>
      <c r="NNB259" s="180"/>
      <c r="NNC259" s="180"/>
      <c r="NND259" s="180"/>
      <c r="NNE259" s="180"/>
      <c r="NNF259" s="180"/>
      <c r="NNG259" s="180"/>
      <c r="NNH259" s="180"/>
      <c r="NNI259" s="180"/>
      <c r="NNJ259" s="180"/>
      <c r="NNK259" s="180"/>
      <c r="NNL259" s="180"/>
      <c r="NNM259" s="180"/>
      <c r="NNN259" s="180"/>
      <c r="NNO259" s="180"/>
      <c r="NNP259" s="180"/>
      <c r="NNQ259" s="180"/>
      <c r="NNR259" s="180"/>
      <c r="NNS259" s="180"/>
      <c r="NNT259" s="180"/>
      <c r="NNU259" s="180"/>
      <c r="NNV259" s="180"/>
      <c r="NNW259" s="180"/>
      <c r="NNX259" s="180"/>
      <c r="NNY259" s="180"/>
      <c r="NNZ259" s="180"/>
      <c r="NOA259" s="180"/>
      <c r="NOB259" s="180"/>
      <c r="NOC259" s="180"/>
      <c r="NOD259" s="180"/>
      <c r="NOE259" s="180"/>
      <c r="NOF259" s="180"/>
      <c r="NOG259" s="180"/>
      <c r="NOH259" s="180"/>
      <c r="NOI259" s="180"/>
      <c r="NOJ259" s="180"/>
      <c r="NOK259" s="180"/>
      <c r="NOL259" s="180"/>
      <c r="NOM259" s="180"/>
      <c r="NON259" s="180"/>
      <c r="NOO259" s="180"/>
      <c r="NOP259" s="180"/>
      <c r="NOQ259" s="180"/>
      <c r="NOR259" s="180"/>
      <c r="NOS259" s="180"/>
      <c r="NOT259" s="180"/>
      <c r="NOU259" s="180"/>
      <c r="NOV259" s="180"/>
      <c r="NOW259" s="180"/>
      <c r="NOX259" s="180"/>
      <c r="NOY259" s="180"/>
      <c r="NOZ259" s="180"/>
      <c r="NPA259" s="180"/>
      <c r="NPB259" s="180"/>
      <c r="NPC259" s="180"/>
      <c r="NPD259" s="180"/>
      <c r="NPE259" s="180"/>
      <c r="NPF259" s="180"/>
      <c r="NPG259" s="180"/>
      <c r="NPH259" s="180"/>
      <c r="NPI259" s="180"/>
      <c r="NPJ259" s="180"/>
      <c r="NPK259" s="180"/>
      <c r="NPL259" s="180"/>
      <c r="NPM259" s="180"/>
      <c r="NPN259" s="180"/>
      <c r="NPO259" s="180"/>
      <c r="NPP259" s="180"/>
      <c r="NPQ259" s="180"/>
      <c r="NPR259" s="180"/>
      <c r="NPS259" s="180"/>
      <c r="NPT259" s="180"/>
      <c r="NPU259" s="180"/>
      <c r="NPV259" s="180"/>
      <c r="NPW259" s="180"/>
      <c r="NPX259" s="180"/>
      <c r="NPY259" s="180"/>
      <c r="NPZ259" s="180"/>
      <c r="NQA259" s="180"/>
      <c r="NQB259" s="180"/>
      <c r="NQC259" s="180"/>
      <c r="NQD259" s="180"/>
      <c r="NQE259" s="180"/>
      <c r="NQF259" s="180"/>
      <c r="NQG259" s="180"/>
      <c r="NQH259" s="180"/>
      <c r="NQI259" s="180"/>
      <c r="NQJ259" s="180"/>
      <c r="NQK259" s="180"/>
      <c r="NQL259" s="180"/>
      <c r="NQM259" s="180"/>
      <c r="NQN259" s="180"/>
      <c r="NQO259" s="180"/>
      <c r="NQP259" s="180"/>
      <c r="NQQ259" s="180"/>
      <c r="NQR259" s="180"/>
      <c r="NQS259" s="180"/>
      <c r="NQT259" s="180"/>
      <c r="NQU259" s="180"/>
      <c r="NQV259" s="180"/>
      <c r="NQW259" s="180"/>
      <c r="NQX259" s="180"/>
      <c r="NQY259" s="180"/>
      <c r="NQZ259" s="180"/>
      <c r="NRA259" s="180"/>
      <c r="NRB259" s="180"/>
      <c r="NRC259" s="180"/>
      <c r="NRD259" s="180"/>
      <c r="NRE259" s="180"/>
      <c r="NRF259" s="180"/>
      <c r="NRG259" s="180"/>
      <c r="NRH259" s="180"/>
      <c r="NRI259" s="180"/>
      <c r="NRJ259" s="180"/>
      <c r="NRK259" s="180"/>
      <c r="NRL259" s="180"/>
      <c r="NRM259" s="180"/>
      <c r="NRN259" s="180"/>
      <c r="NRO259" s="180"/>
      <c r="NRP259" s="180"/>
      <c r="NRQ259" s="180"/>
      <c r="NRR259" s="180"/>
      <c r="NRS259" s="180"/>
      <c r="NRT259" s="180"/>
      <c r="NRU259" s="180"/>
      <c r="NRV259" s="180"/>
      <c r="NRW259" s="180"/>
      <c r="NRX259" s="180"/>
      <c r="NRY259" s="180"/>
      <c r="NRZ259" s="180"/>
      <c r="NSA259" s="180"/>
      <c r="NSB259" s="180"/>
      <c r="NSC259" s="180"/>
      <c r="NSD259" s="180"/>
      <c r="NSE259" s="180"/>
      <c r="NSF259" s="180"/>
      <c r="NSG259" s="180"/>
      <c r="NSH259" s="180"/>
      <c r="NSI259" s="180"/>
      <c r="NSJ259" s="180"/>
      <c r="NSK259" s="180"/>
      <c r="NSL259" s="180"/>
      <c r="NSM259" s="180"/>
      <c r="NSN259" s="180"/>
      <c r="NSO259" s="180"/>
      <c r="NSP259" s="180"/>
      <c r="NSQ259" s="180"/>
      <c r="NSR259" s="180"/>
      <c r="NSS259" s="180"/>
      <c r="NST259" s="180"/>
      <c r="NSU259" s="180"/>
      <c r="NSV259" s="180"/>
      <c r="NSW259" s="180"/>
      <c r="NSX259" s="180"/>
      <c r="NSY259" s="180"/>
      <c r="NSZ259" s="180"/>
      <c r="NTA259" s="180"/>
      <c r="NTB259" s="180"/>
      <c r="NTC259" s="180"/>
      <c r="NTD259" s="180"/>
      <c r="NTE259" s="180"/>
      <c r="NTF259" s="180"/>
      <c r="NTG259" s="180"/>
      <c r="NTH259" s="180"/>
      <c r="NTI259" s="180"/>
      <c r="NTJ259" s="180"/>
      <c r="NTK259" s="180"/>
      <c r="NTL259" s="180"/>
      <c r="NTM259" s="180"/>
      <c r="NTN259" s="180"/>
      <c r="NTO259" s="180"/>
      <c r="NTP259" s="180"/>
      <c r="NTQ259" s="180"/>
      <c r="NTR259" s="180"/>
      <c r="NTS259" s="180"/>
      <c r="NTT259" s="180"/>
      <c r="NTU259" s="180"/>
      <c r="NTV259" s="180"/>
      <c r="NTW259" s="180"/>
      <c r="NTX259" s="180"/>
      <c r="NTY259" s="180"/>
      <c r="NTZ259" s="180"/>
      <c r="NUA259" s="180"/>
      <c r="NUB259" s="180"/>
      <c r="NUC259" s="180"/>
      <c r="NUD259" s="180"/>
      <c r="NUE259" s="180"/>
      <c r="NUF259" s="180"/>
      <c r="NUG259" s="180"/>
      <c r="NUH259" s="180"/>
      <c r="NUI259" s="180"/>
      <c r="NUJ259" s="180"/>
      <c r="NUK259" s="180"/>
      <c r="NUL259" s="180"/>
      <c r="NUM259" s="180"/>
      <c r="NUN259" s="180"/>
      <c r="NUO259" s="180"/>
      <c r="NUP259" s="180"/>
      <c r="NUQ259" s="180"/>
      <c r="NUR259" s="180"/>
      <c r="NUS259" s="180"/>
      <c r="NUT259" s="180"/>
      <c r="NUU259" s="180"/>
      <c r="NUV259" s="180"/>
      <c r="NUW259" s="180"/>
      <c r="NUX259" s="180"/>
      <c r="NUY259" s="180"/>
      <c r="NUZ259" s="180"/>
      <c r="NVA259" s="180"/>
      <c r="NVB259" s="180"/>
      <c r="NVC259" s="180"/>
      <c r="NVD259" s="180"/>
      <c r="NVE259" s="180"/>
      <c r="NVF259" s="180"/>
      <c r="NVG259" s="180"/>
      <c r="NVH259" s="180"/>
      <c r="NVI259" s="180"/>
      <c r="NVJ259" s="180"/>
      <c r="NVK259" s="180"/>
      <c r="NVL259" s="180"/>
      <c r="NVM259" s="180"/>
      <c r="NVN259" s="180"/>
      <c r="NVO259" s="180"/>
      <c r="NVP259" s="180"/>
      <c r="NVQ259" s="180"/>
      <c r="NVR259" s="180"/>
      <c r="NVS259" s="180"/>
      <c r="NVT259" s="180"/>
      <c r="NVU259" s="180"/>
      <c r="NVV259" s="180"/>
      <c r="NVW259" s="180"/>
      <c r="NVX259" s="180"/>
      <c r="NVY259" s="180"/>
      <c r="NVZ259" s="180"/>
      <c r="NWA259" s="180"/>
      <c r="NWB259" s="180"/>
      <c r="NWC259" s="180"/>
      <c r="NWD259" s="180"/>
      <c r="NWE259" s="180"/>
      <c r="NWF259" s="180"/>
      <c r="NWG259" s="180"/>
      <c r="NWH259" s="180"/>
      <c r="NWI259" s="180"/>
      <c r="NWJ259" s="180"/>
      <c r="NWK259" s="180"/>
      <c r="NWL259" s="180"/>
      <c r="NWM259" s="180"/>
      <c r="NWN259" s="180"/>
      <c r="NWO259" s="180"/>
      <c r="NWP259" s="180"/>
      <c r="NWQ259" s="180"/>
      <c r="NWR259" s="180"/>
      <c r="NWS259" s="180"/>
      <c r="NWT259" s="180"/>
      <c r="NWU259" s="180"/>
      <c r="NWV259" s="180"/>
      <c r="NWW259" s="180"/>
      <c r="NWX259" s="180"/>
      <c r="NWY259" s="180"/>
      <c r="NWZ259" s="180"/>
      <c r="NXA259" s="180"/>
      <c r="NXB259" s="180"/>
      <c r="NXC259" s="180"/>
      <c r="NXD259" s="180"/>
      <c r="NXE259" s="180"/>
      <c r="NXF259" s="180"/>
      <c r="NXG259" s="180"/>
      <c r="NXH259" s="180"/>
      <c r="NXI259" s="180"/>
      <c r="NXJ259" s="180"/>
      <c r="NXK259" s="180"/>
      <c r="NXL259" s="180"/>
      <c r="NXM259" s="180"/>
      <c r="NXN259" s="180"/>
      <c r="NXO259" s="180"/>
      <c r="NXP259" s="180"/>
      <c r="NXQ259" s="180"/>
      <c r="NXR259" s="180"/>
      <c r="NXS259" s="180"/>
      <c r="NXT259" s="180"/>
      <c r="NXU259" s="180"/>
      <c r="NXV259" s="180"/>
      <c r="NXW259" s="180"/>
      <c r="NXX259" s="180"/>
      <c r="NXY259" s="180"/>
      <c r="NXZ259" s="180"/>
      <c r="NYA259" s="180"/>
      <c r="NYB259" s="180"/>
      <c r="NYC259" s="180"/>
      <c r="NYD259" s="180"/>
      <c r="NYE259" s="180"/>
      <c r="NYF259" s="180"/>
      <c r="NYG259" s="180"/>
      <c r="NYH259" s="180"/>
      <c r="NYI259" s="180"/>
      <c r="NYJ259" s="180"/>
      <c r="NYK259" s="180"/>
      <c r="NYL259" s="180"/>
      <c r="NYM259" s="180"/>
      <c r="NYN259" s="180"/>
      <c r="NYO259" s="180"/>
      <c r="NYP259" s="180"/>
      <c r="NYQ259" s="180"/>
      <c r="NYR259" s="180"/>
      <c r="NYS259" s="180"/>
      <c r="NYT259" s="180"/>
      <c r="NYU259" s="180"/>
      <c r="NYV259" s="180"/>
      <c r="NYW259" s="180"/>
      <c r="NYX259" s="180"/>
      <c r="NYY259" s="180"/>
      <c r="NYZ259" s="180"/>
      <c r="NZA259" s="180"/>
      <c r="NZB259" s="180"/>
      <c r="NZC259" s="180"/>
      <c r="NZD259" s="180"/>
      <c r="NZE259" s="180"/>
      <c r="NZF259" s="180"/>
      <c r="NZG259" s="180"/>
      <c r="NZH259" s="180"/>
      <c r="NZI259" s="180"/>
      <c r="NZJ259" s="180"/>
      <c r="NZK259" s="180"/>
      <c r="NZL259" s="180"/>
      <c r="NZM259" s="180"/>
      <c r="NZN259" s="180"/>
      <c r="NZO259" s="180"/>
      <c r="NZP259" s="180"/>
      <c r="NZQ259" s="180"/>
      <c r="NZR259" s="180"/>
      <c r="NZS259" s="180"/>
      <c r="NZT259" s="180"/>
      <c r="NZU259" s="180"/>
      <c r="NZV259" s="180"/>
      <c r="NZW259" s="180"/>
      <c r="NZX259" s="180"/>
      <c r="NZY259" s="180"/>
      <c r="NZZ259" s="180"/>
      <c r="OAA259" s="180"/>
      <c r="OAB259" s="180"/>
      <c r="OAC259" s="180"/>
      <c r="OAD259" s="180"/>
      <c r="OAE259" s="180"/>
      <c r="OAF259" s="180"/>
      <c r="OAG259" s="180"/>
      <c r="OAH259" s="180"/>
      <c r="OAI259" s="180"/>
      <c r="OAJ259" s="180"/>
      <c r="OAK259" s="180"/>
      <c r="OAL259" s="180"/>
      <c r="OAM259" s="180"/>
      <c r="OAN259" s="180"/>
      <c r="OAO259" s="180"/>
      <c r="OAP259" s="180"/>
      <c r="OAQ259" s="180"/>
      <c r="OAR259" s="180"/>
      <c r="OAS259" s="180"/>
      <c r="OAT259" s="180"/>
      <c r="OAU259" s="180"/>
      <c r="OAV259" s="180"/>
      <c r="OAW259" s="180"/>
      <c r="OAX259" s="180"/>
      <c r="OAY259" s="180"/>
      <c r="OAZ259" s="180"/>
      <c r="OBA259" s="180"/>
      <c r="OBB259" s="180"/>
      <c r="OBC259" s="180"/>
      <c r="OBD259" s="180"/>
      <c r="OBE259" s="180"/>
      <c r="OBF259" s="180"/>
      <c r="OBG259" s="180"/>
      <c r="OBH259" s="180"/>
      <c r="OBI259" s="180"/>
      <c r="OBJ259" s="180"/>
      <c r="OBK259" s="180"/>
      <c r="OBL259" s="180"/>
      <c r="OBM259" s="180"/>
      <c r="OBN259" s="180"/>
      <c r="OBO259" s="180"/>
      <c r="OBP259" s="180"/>
      <c r="OBQ259" s="180"/>
      <c r="OBR259" s="180"/>
      <c r="OBS259" s="180"/>
      <c r="OBT259" s="180"/>
      <c r="OBU259" s="180"/>
      <c r="OBV259" s="180"/>
      <c r="OBW259" s="180"/>
      <c r="OBX259" s="180"/>
      <c r="OBY259" s="180"/>
      <c r="OBZ259" s="180"/>
      <c r="OCA259" s="180"/>
      <c r="OCB259" s="180"/>
      <c r="OCC259" s="180"/>
      <c r="OCD259" s="180"/>
      <c r="OCE259" s="180"/>
      <c r="OCF259" s="180"/>
      <c r="OCG259" s="180"/>
      <c r="OCH259" s="180"/>
      <c r="OCI259" s="180"/>
      <c r="OCJ259" s="180"/>
      <c r="OCK259" s="180"/>
      <c r="OCL259" s="180"/>
      <c r="OCM259" s="180"/>
      <c r="OCN259" s="180"/>
      <c r="OCO259" s="180"/>
      <c r="OCP259" s="180"/>
      <c r="OCQ259" s="180"/>
      <c r="OCR259" s="180"/>
      <c r="OCS259" s="180"/>
      <c r="OCT259" s="180"/>
      <c r="OCU259" s="180"/>
      <c r="OCV259" s="180"/>
      <c r="OCW259" s="180"/>
      <c r="OCX259" s="180"/>
      <c r="OCY259" s="180"/>
      <c r="OCZ259" s="180"/>
      <c r="ODA259" s="180"/>
      <c r="ODB259" s="180"/>
      <c r="ODC259" s="180"/>
      <c r="ODD259" s="180"/>
      <c r="ODE259" s="180"/>
      <c r="ODF259" s="180"/>
      <c r="ODG259" s="180"/>
      <c r="ODH259" s="180"/>
      <c r="ODI259" s="180"/>
      <c r="ODJ259" s="180"/>
      <c r="ODK259" s="180"/>
      <c r="ODL259" s="180"/>
      <c r="ODM259" s="180"/>
      <c r="ODN259" s="180"/>
      <c r="ODO259" s="180"/>
      <c r="ODP259" s="180"/>
      <c r="ODQ259" s="180"/>
      <c r="ODR259" s="180"/>
      <c r="ODS259" s="180"/>
      <c r="ODT259" s="180"/>
      <c r="ODU259" s="180"/>
      <c r="ODV259" s="180"/>
      <c r="ODW259" s="180"/>
      <c r="ODX259" s="180"/>
      <c r="ODY259" s="180"/>
      <c r="ODZ259" s="180"/>
      <c r="OEA259" s="180"/>
      <c r="OEB259" s="180"/>
      <c r="OEC259" s="180"/>
      <c r="OED259" s="180"/>
      <c r="OEE259" s="180"/>
      <c r="OEF259" s="180"/>
      <c r="OEG259" s="180"/>
      <c r="OEH259" s="180"/>
      <c r="OEI259" s="180"/>
      <c r="OEJ259" s="180"/>
      <c r="OEK259" s="180"/>
      <c r="OEL259" s="180"/>
      <c r="OEM259" s="180"/>
      <c r="OEN259" s="180"/>
      <c r="OEO259" s="180"/>
      <c r="OEP259" s="180"/>
      <c r="OEQ259" s="180"/>
      <c r="OER259" s="180"/>
      <c r="OES259" s="180"/>
      <c r="OET259" s="180"/>
      <c r="OEU259" s="180"/>
      <c r="OEV259" s="180"/>
      <c r="OEW259" s="180"/>
      <c r="OEX259" s="180"/>
      <c r="OEY259" s="180"/>
      <c r="OEZ259" s="180"/>
      <c r="OFA259" s="180"/>
      <c r="OFB259" s="180"/>
      <c r="OFC259" s="180"/>
      <c r="OFD259" s="180"/>
      <c r="OFE259" s="180"/>
      <c r="OFF259" s="180"/>
      <c r="OFG259" s="180"/>
      <c r="OFH259" s="180"/>
      <c r="OFI259" s="180"/>
      <c r="OFJ259" s="180"/>
      <c r="OFK259" s="180"/>
      <c r="OFL259" s="180"/>
      <c r="OFM259" s="180"/>
      <c r="OFN259" s="180"/>
      <c r="OFO259" s="180"/>
      <c r="OFP259" s="180"/>
      <c r="OFQ259" s="180"/>
      <c r="OFR259" s="180"/>
      <c r="OFS259" s="180"/>
      <c r="OFT259" s="180"/>
      <c r="OFU259" s="180"/>
      <c r="OFV259" s="180"/>
      <c r="OFW259" s="180"/>
      <c r="OFX259" s="180"/>
      <c r="OFY259" s="180"/>
      <c r="OFZ259" s="180"/>
      <c r="OGA259" s="180"/>
      <c r="OGB259" s="180"/>
      <c r="OGC259" s="180"/>
      <c r="OGD259" s="180"/>
      <c r="OGE259" s="180"/>
      <c r="OGF259" s="180"/>
      <c r="OGG259" s="180"/>
      <c r="OGH259" s="180"/>
      <c r="OGI259" s="180"/>
      <c r="OGJ259" s="180"/>
      <c r="OGK259" s="180"/>
      <c r="OGL259" s="180"/>
      <c r="OGM259" s="180"/>
      <c r="OGN259" s="180"/>
      <c r="OGO259" s="180"/>
      <c r="OGP259" s="180"/>
      <c r="OGQ259" s="180"/>
      <c r="OGR259" s="180"/>
      <c r="OGS259" s="180"/>
      <c r="OGT259" s="180"/>
      <c r="OGU259" s="180"/>
      <c r="OGV259" s="180"/>
      <c r="OGW259" s="180"/>
      <c r="OGX259" s="180"/>
      <c r="OGY259" s="180"/>
      <c r="OGZ259" s="180"/>
      <c r="OHA259" s="180"/>
      <c r="OHB259" s="180"/>
      <c r="OHC259" s="180"/>
      <c r="OHD259" s="180"/>
      <c r="OHE259" s="180"/>
      <c r="OHF259" s="180"/>
      <c r="OHG259" s="180"/>
      <c r="OHH259" s="180"/>
      <c r="OHI259" s="180"/>
      <c r="OHJ259" s="180"/>
      <c r="OHK259" s="180"/>
      <c r="OHL259" s="180"/>
      <c r="OHM259" s="180"/>
      <c r="OHN259" s="180"/>
      <c r="OHO259" s="180"/>
      <c r="OHP259" s="180"/>
      <c r="OHQ259" s="180"/>
      <c r="OHR259" s="180"/>
      <c r="OHS259" s="180"/>
      <c r="OHT259" s="180"/>
      <c r="OHU259" s="180"/>
      <c r="OHV259" s="180"/>
      <c r="OHW259" s="180"/>
      <c r="OHX259" s="180"/>
      <c r="OHY259" s="180"/>
      <c r="OHZ259" s="180"/>
      <c r="OIA259" s="180"/>
      <c r="OIB259" s="180"/>
      <c r="OIC259" s="180"/>
      <c r="OID259" s="180"/>
      <c r="OIE259" s="180"/>
      <c r="OIF259" s="180"/>
      <c r="OIG259" s="180"/>
      <c r="OIH259" s="180"/>
      <c r="OII259" s="180"/>
      <c r="OIJ259" s="180"/>
      <c r="OIK259" s="180"/>
      <c r="OIL259" s="180"/>
      <c r="OIM259" s="180"/>
      <c r="OIN259" s="180"/>
      <c r="OIO259" s="180"/>
      <c r="OIP259" s="180"/>
      <c r="OIQ259" s="180"/>
      <c r="OIR259" s="180"/>
      <c r="OIS259" s="180"/>
      <c r="OIT259" s="180"/>
      <c r="OIU259" s="180"/>
      <c r="OIV259" s="180"/>
      <c r="OIW259" s="180"/>
      <c r="OIX259" s="180"/>
      <c r="OIY259" s="180"/>
      <c r="OIZ259" s="180"/>
      <c r="OJA259" s="180"/>
      <c r="OJB259" s="180"/>
      <c r="OJC259" s="180"/>
      <c r="OJD259" s="180"/>
      <c r="OJE259" s="180"/>
      <c r="OJF259" s="180"/>
      <c r="OJG259" s="180"/>
      <c r="OJH259" s="180"/>
      <c r="OJI259" s="180"/>
      <c r="OJJ259" s="180"/>
      <c r="OJK259" s="180"/>
      <c r="OJL259" s="180"/>
      <c r="OJM259" s="180"/>
      <c r="OJN259" s="180"/>
      <c r="OJO259" s="180"/>
      <c r="OJP259" s="180"/>
      <c r="OJQ259" s="180"/>
      <c r="OJR259" s="180"/>
      <c r="OJS259" s="180"/>
      <c r="OJT259" s="180"/>
      <c r="OJU259" s="180"/>
      <c r="OJV259" s="180"/>
      <c r="OJW259" s="180"/>
      <c r="OJX259" s="180"/>
      <c r="OJY259" s="180"/>
      <c r="OJZ259" s="180"/>
      <c r="OKA259" s="180"/>
      <c r="OKB259" s="180"/>
      <c r="OKC259" s="180"/>
      <c r="OKD259" s="180"/>
      <c r="OKE259" s="180"/>
      <c r="OKF259" s="180"/>
      <c r="OKG259" s="180"/>
      <c r="OKH259" s="180"/>
      <c r="OKI259" s="180"/>
      <c r="OKJ259" s="180"/>
      <c r="OKK259" s="180"/>
      <c r="OKL259" s="180"/>
      <c r="OKM259" s="180"/>
      <c r="OKN259" s="180"/>
      <c r="OKO259" s="180"/>
      <c r="OKP259" s="180"/>
      <c r="OKQ259" s="180"/>
      <c r="OKR259" s="180"/>
      <c r="OKS259" s="180"/>
      <c r="OKT259" s="180"/>
      <c r="OKU259" s="180"/>
      <c r="OKV259" s="180"/>
      <c r="OKW259" s="180"/>
      <c r="OKX259" s="180"/>
      <c r="OKY259" s="180"/>
      <c r="OKZ259" s="180"/>
      <c r="OLA259" s="180"/>
      <c r="OLB259" s="180"/>
      <c r="OLC259" s="180"/>
      <c r="OLD259" s="180"/>
      <c r="OLE259" s="180"/>
      <c r="OLF259" s="180"/>
      <c r="OLG259" s="180"/>
      <c r="OLH259" s="180"/>
      <c r="OLI259" s="180"/>
      <c r="OLJ259" s="180"/>
      <c r="OLK259" s="180"/>
      <c r="OLL259" s="180"/>
      <c r="OLM259" s="180"/>
      <c r="OLN259" s="180"/>
      <c r="OLO259" s="180"/>
      <c r="OLP259" s="180"/>
      <c r="OLQ259" s="180"/>
      <c r="OLR259" s="180"/>
      <c r="OLS259" s="180"/>
      <c r="OLT259" s="180"/>
      <c r="OLU259" s="180"/>
      <c r="OLV259" s="180"/>
      <c r="OLW259" s="180"/>
      <c r="OLX259" s="180"/>
      <c r="OLY259" s="180"/>
      <c r="OLZ259" s="180"/>
      <c r="OMA259" s="180"/>
      <c r="OMB259" s="180"/>
      <c r="OMC259" s="180"/>
      <c r="OMD259" s="180"/>
      <c r="OME259" s="180"/>
      <c r="OMF259" s="180"/>
      <c r="OMG259" s="180"/>
      <c r="OMH259" s="180"/>
      <c r="OMI259" s="180"/>
      <c r="OMJ259" s="180"/>
      <c r="OMK259" s="180"/>
      <c r="OML259" s="180"/>
      <c r="OMM259" s="180"/>
      <c r="OMN259" s="180"/>
      <c r="OMO259" s="180"/>
      <c r="OMP259" s="180"/>
      <c r="OMQ259" s="180"/>
      <c r="OMR259" s="180"/>
      <c r="OMS259" s="180"/>
      <c r="OMT259" s="180"/>
      <c r="OMU259" s="180"/>
      <c r="OMV259" s="180"/>
      <c r="OMW259" s="180"/>
      <c r="OMX259" s="180"/>
      <c r="OMY259" s="180"/>
      <c r="OMZ259" s="180"/>
      <c r="ONA259" s="180"/>
      <c r="ONB259" s="180"/>
      <c r="ONC259" s="180"/>
      <c r="OND259" s="180"/>
      <c r="ONE259" s="180"/>
      <c r="ONF259" s="180"/>
      <c r="ONG259" s="180"/>
      <c r="ONH259" s="180"/>
      <c r="ONI259" s="180"/>
      <c r="ONJ259" s="180"/>
      <c r="ONK259" s="180"/>
      <c r="ONL259" s="180"/>
      <c r="ONM259" s="180"/>
      <c r="ONN259" s="180"/>
      <c r="ONO259" s="180"/>
      <c r="ONP259" s="180"/>
      <c r="ONQ259" s="180"/>
      <c r="ONR259" s="180"/>
      <c r="ONS259" s="180"/>
      <c r="ONT259" s="180"/>
      <c r="ONU259" s="180"/>
      <c r="ONV259" s="180"/>
      <c r="ONW259" s="180"/>
      <c r="ONX259" s="180"/>
      <c r="ONY259" s="180"/>
      <c r="ONZ259" s="180"/>
      <c r="OOA259" s="180"/>
      <c r="OOB259" s="180"/>
      <c r="OOC259" s="180"/>
      <c r="OOD259" s="180"/>
      <c r="OOE259" s="180"/>
      <c r="OOF259" s="180"/>
      <c r="OOG259" s="180"/>
      <c r="OOH259" s="180"/>
      <c r="OOI259" s="180"/>
      <c r="OOJ259" s="180"/>
      <c r="OOK259" s="180"/>
      <c r="OOL259" s="180"/>
      <c r="OOM259" s="180"/>
      <c r="OON259" s="180"/>
      <c r="OOO259" s="180"/>
      <c r="OOP259" s="180"/>
      <c r="OOQ259" s="180"/>
      <c r="OOR259" s="180"/>
      <c r="OOS259" s="180"/>
      <c r="OOT259" s="180"/>
      <c r="OOU259" s="180"/>
      <c r="OOV259" s="180"/>
      <c r="OOW259" s="180"/>
      <c r="OOX259" s="180"/>
      <c r="OOY259" s="180"/>
      <c r="OOZ259" s="180"/>
      <c r="OPA259" s="180"/>
      <c r="OPB259" s="180"/>
      <c r="OPC259" s="180"/>
      <c r="OPD259" s="180"/>
      <c r="OPE259" s="180"/>
      <c r="OPF259" s="180"/>
      <c r="OPG259" s="180"/>
      <c r="OPH259" s="180"/>
      <c r="OPI259" s="180"/>
      <c r="OPJ259" s="180"/>
      <c r="OPK259" s="180"/>
      <c r="OPL259" s="180"/>
      <c r="OPM259" s="180"/>
      <c r="OPN259" s="180"/>
      <c r="OPO259" s="180"/>
      <c r="OPP259" s="180"/>
      <c r="OPQ259" s="180"/>
      <c r="OPR259" s="180"/>
      <c r="OPS259" s="180"/>
      <c r="OPT259" s="180"/>
      <c r="OPU259" s="180"/>
      <c r="OPV259" s="180"/>
      <c r="OPW259" s="180"/>
      <c r="OPX259" s="180"/>
      <c r="OPY259" s="180"/>
      <c r="OPZ259" s="180"/>
      <c r="OQA259" s="180"/>
      <c r="OQB259" s="180"/>
      <c r="OQC259" s="180"/>
      <c r="OQD259" s="180"/>
      <c r="OQE259" s="180"/>
      <c r="OQF259" s="180"/>
      <c r="OQG259" s="180"/>
      <c r="OQH259" s="180"/>
      <c r="OQI259" s="180"/>
      <c r="OQJ259" s="180"/>
      <c r="OQK259" s="180"/>
      <c r="OQL259" s="180"/>
      <c r="OQM259" s="180"/>
      <c r="OQN259" s="180"/>
      <c r="OQO259" s="180"/>
      <c r="OQP259" s="180"/>
      <c r="OQQ259" s="180"/>
      <c r="OQR259" s="180"/>
      <c r="OQS259" s="180"/>
      <c r="OQT259" s="180"/>
      <c r="OQU259" s="180"/>
      <c r="OQV259" s="180"/>
      <c r="OQW259" s="180"/>
      <c r="OQX259" s="180"/>
      <c r="OQY259" s="180"/>
      <c r="OQZ259" s="180"/>
      <c r="ORA259" s="180"/>
      <c r="ORB259" s="180"/>
      <c r="ORC259" s="180"/>
      <c r="ORD259" s="180"/>
      <c r="ORE259" s="180"/>
      <c r="ORF259" s="180"/>
      <c r="ORG259" s="180"/>
      <c r="ORH259" s="180"/>
      <c r="ORI259" s="180"/>
      <c r="ORJ259" s="180"/>
      <c r="ORK259" s="180"/>
      <c r="ORL259" s="180"/>
      <c r="ORM259" s="180"/>
      <c r="ORN259" s="180"/>
      <c r="ORO259" s="180"/>
      <c r="ORP259" s="180"/>
      <c r="ORQ259" s="180"/>
      <c r="ORR259" s="180"/>
      <c r="ORS259" s="180"/>
      <c r="ORT259" s="180"/>
      <c r="ORU259" s="180"/>
      <c r="ORV259" s="180"/>
      <c r="ORW259" s="180"/>
      <c r="ORX259" s="180"/>
      <c r="ORY259" s="180"/>
      <c r="ORZ259" s="180"/>
      <c r="OSA259" s="180"/>
      <c r="OSB259" s="180"/>
      <c r="OSC259" s="180"/>
      <c r="OSD259" s="180"/>
      <c r="OSE259" s="180"/>
      <c r="OSF259" s="180"/>
      <c r="OSG259" s="180"/>
      <c r="OSH259" s="180"/>
      <c r="OSI259" s="180"/>
      <c r="OSJ259" s="180"/>
      <c r="OSK259" s="180"/>
      <c r="OSL259" s="180"/>
      <c r="OSM259" s="180"/>
      <c r="OSN259" s="180"/>
      <c r="OSO259" s="180"/>
      <c r="OSP259" s="180"/>
      <c r="OSQ259" s="180"/>
      <c r="OSR259" s="180"/>
      <c r="OSS259" s="180"/>
      <c r="OST259" s="180"/>
      <c r="OSU259" s="180"/>
      <c r="OSV259" s="180"/>
      <c r="OSW259" s="180"/>
      <c r="OSX259" s="180"/>
      <c r="OSY259" s="180"/>
      <c r="OSZ259" s="180"/>
      <c r="OTA259" s="180"/>
      <c r="OTB259" s="180"/>
      <c r="OTC259" s="180"/>
      <c r="OTD259" s="180"/>
      <c r="OTE259" s="180"/>
      <c r="OTF259" s="180"/>
      <c r="OTG259" s="180"/>
      <c r="OTH259" s="180"/>
      <c r="OTI259" s="180"/>
      <c r="OTJ259" s="180"/>
      <c r="OTK259" s="180"/>
      <c r="OTL259" s="180"/>
      <c r="OTM259" s="180"/>
      <c r="OTN259" s="180"/>
      <c r="OTO259" s="180"/>
      <c r="OTP259" s="180"/>
      <c r="OTQ259" s="180"/>
      <c r="OTR259" s="180"/>
      <c r="OTS259" s="180"/>
      <c r="OTT259" s="180"/>
      <c r="OTU259" s="180"/>
      <c r="OTV259" s="180"/>
      <c r="OTW259" s="180"/>
      <c r="OTX259" s="180"/>
      <c r="OTY259" s="180"/>
      <c r="OTZ259" s="180"/>
      <c r="OUA259" s="180"/>
      <c r="OUB259" s="180"/>
      <c r="OUC259" s="180"/>
      <c r="OUD259" s="180"/>
      <c r="OUE259" s="180"/>
      <c r="OUF259" s="180"/>
      <c r="OUG259" s="180"/>
      <c r="OUH259" s="180"/>
      <c r="OUI259" s="180"/>
      <c r="OUJ259" s="180"/>
      <c r="OUK259" s="180"/>
      <c r="OUL259" s="180"/>
      <c r="OUM259" s="180"/>
      <c r="OUN259" s="180"/>
      <c r="OUO259" s="180"/>
      <c r="OUP259" s="180"/>
      <c r="OUQ259" s="180"/>
      <c r="OUR259" s="180"/>
      <c r="OUS259" s="180"/>
      <c r="OUT259" s="180"/>
      <c r="OUU259" s="180"/>
      <c r="OUV259" s="180"/>
      <c r="OUW259" s="180"/>
      <c r="OUX259" s="180"/>
      <c r="OUY259" s="180"/>
      <c r="OUZ259" s="180"/>
      <c r="OVA259" s="180"/>
      <c r="OVB259" s="180"/>
      <c r="OVC259" s="180"/>
      <c r="OVD259" s="180"/>
      <c r="OVE259" s="180"/>
      <c r="OVF259" s="180"/>
      <c r="OVG259" s="180"/>
      <c r="OVH259" s="180"/>
      <c r="OVI259" s="180"/>
      <c r="OVJ259" s="180"/>
      <c r="OVK259" s="180"/>
      <c r="OVL259" s="180"/>
      <c r="OVM259" s="180"/>
      <c r="OVN259" s="180"/>
      <c r="OVO259" s="180"/>
      <c r="OVP259" s="180"/>
      <c r="OVQ259" s="180"/>
      <c r="OVR259" s="180"/>
      <c r="OVS259" s="180"/>
      <c r="OVT259" s="180"/>
      <c r="OVU259" s="180"/>
      <c r="OVV259" s="180"/>
      <c r="OVW259" s="180"/>
      <c r="OVX259" s="180"/>
      <c r="OVY259" s="180"/>
      <c r="OVZ259" s="180"/>
      <c r="OWA259" s="180"/>
      <c r="OWB259" s="180"/>
      <c r="OWC259" s="180"/>
      <c r="OWD259" s="180"/>
      <c r="OWE259" s="180"/>
      <c r="OWF259" s="180"/>
      <c r="OWG259" s="180"/>
      <c r="OWH259" s="180"/>
      <c r="OWI259" s="180"/>
      <c r="OWJ259" s="180"/>
      <c r="OWK259" s="180"/>
      <c r="OWL259" s="180"/>
      <c r="OWM259" s="180"/>
      <c r="OWN259" s="180"/>
      <c r="OWO259" s="180"/>
      <c r="OWP259" s="180"/>
      <c r="OWQ259" s="180"/>
      <c r="OWR259" s="180"/>
      <c r="OWS259" s="180"/>
      <c r="OWT259" s="180"/>
      <c r="OWU259" s="180"/>
      <c r="OWV259" s="180"/>
      <c r="OWW259" s="180"/>
      <c r="OWX259" s="180"/>
      <c r="OWY259" s="180"/>
      <c r="OWZ259" s="180"/>
      <c r="OXA259" s="180"/>
      <c r="OXB259" s="180"/>
      <c r="OXC259" s="180"/>
      <c r="OXD259" s="180"/>
      <c r="OXE259" s="180"/>
      <c r="OXF259" s="180"/>
      <c r="OXG259" s="180"/>
      <c r="OXH259" s="180"/>
      <c r="OXI259" s="180"/>
      <c r="OXJ259" s="180"/>
      <c r="OXK259" s="180"/>
      <c r="OXL259" s="180"/>
      <c r="OXM259" s="180"/>
      <c r="OXN259" s="180"/>
      <c r="OXO259" s="180"/>
      <c r="OXP259" s="180"/>
      <c r="OXQ259" s="180"/>
      <c r="OXR259" s="180"/>
      <c r="OXS259" s="180"/>
      <c r="OXT259" s="180"/>
      <c r="OXU259" s="180"/>
      <c r="OXV259" s="180"/>
      <c r="OXW259" s="180"/>
      <c r="OXX259" s="180"/>
      <c r="OXY259" s="180"/>
      <c r="OXZ259" s="180"/>
      <c r="OYA259" s="180"/>
      <c r="OYB259" s="180"/>
      <c r="OYC259" s="180"/>
      <c r="OYD259" s="180"/>
      <c r="OYE259" s="180"/>
      <c r="OYF259" s="180"/>
      <c r="OYG259" s="180"/>
      <c r="OYH259" s="180"/>
      <c r="OYI259" s="180"/>
      <c r="OYJ259" s="180"/>
      <c r="OYK259" s="180"/>
      <c r="OYL259" s="180"/>
      <c r="OYM259" s="180"/>
      <c r="OYN259" s="180"/>
      <c r="OYO259" s="180"/>
      <c r="OYP259" s="180"/>
      <c r="OYQ259" s="180"/>
      <c r="OYR259" s="180"/>
      <c r="OYS259" s="180"/>
      <c r="OYT259" s="180"/>
      <c r="OYU259" s="180"/>
      <c r="OYV259" s="180"/>
      <c r="OYW259" s="180"/>
      <c r="OYX259" s="180"/>
      <c r="OYY259" s="180"/>
      <c r="OYZ259" s="180"/>
      <c r="OZA259" s="180"/>
      <c r="OZB259" s="180"/>
      <c r="OZC259" s="180"/>
      <c r="OZD259" s="180"/>
      <c r="OZE259" s="180"/>
      <c r="OZF259" s="180"/>
      <c r="OZG259" s="180"/>
      <c r="OZH259" s="180"/>
      <c r="OZI259" s="180"/>
      <c r="OZJ259" s="180"/>
      <c r="OZK259" s="180"/>
      <c r="OZL259" s="180"/>
      <c r="OZM259" s="180"/>
      <c r="OZN259" s="180"/>
      <c r="OZO259" s="180"/>
      <c r="OZP259" s="180"/>
      <c r="OZQ259" s="180"/>
      <c r="OZR259" s="180"/>
      <c r="OZS259" s="180"/>
      <c r="OZT259" s="180"/>
      <c r="OZU259" s="180"/>
      <c r="OZV259" s="180"/>
      <c r="OZW259" s="180"/>
      <c r="OZX259" s="180"/>
      <c r="OZY259" s="180"/>
      <c r="OZZ259" s="180"/>
      <c r="PAA259" s="180"/>
      <c r="PAB259" s="180"/>
      <c r="PAC259" s="180"/>
      <c r="PAD259" s="180"/>
      <c r="PAE259" s="180"/>
      <c r="PAF259" s="180"/>
      <c r="PAG259" s="180"/>
      <c r="PAH259" s="180"/>
      <c r="PAI259" s="180"/>
      <c r="PAJ259" s="180"/>
      <c r="PAK259" s="180"/>
      <c r="PAL259" s="180"/>
      <c r="PAM259" s="180"/>
      <c r="PAN259" s="180"/>
      <c r="PAO259" s="180"/>
      <c r="PAP259" s="180"/>
      <c r="PAQ259" s="180"/>
      <c r="PAR259" s="180"/>
      <c r="PAS259" s="180"/>
      <c r="PAT259" s="180"/>
      <c r="PAU259" s="180"/>
      <c r="PAV259" s="180"/>
      <c r="PAW259" s="180"/>
      <c r="PAX259" s="180"/>
      <c r="PAY259" s="180"/>
      <c r="PAZ259" s="180"/>
      <c r="PBA259" s="180"/>
      <c r="PBB259" s="180"/>
      <c r="PBC259" s="180"/>
      <c r="PBD259" s="180"/>
      <c r="PBE259" s="180"/>
      <c r="PBF259" s="180"/>
      <c r="PBG259" s="180"/>
      <c r="PBH259" s="180"/>
      <c r="PBI259" s="180"/>
      <c r="PBJ259" s="180"/>
      <c r="PBK259" s="180"/>
      <c r="PBL259" s="180"/>
      <c r="PBM259" s="180"/>
      <c r="PBN259" s="180"/>
      <c r="PBO259" s="180"/>
      <c r="PBP259" s="180"/>
      <c r="PBQ259" s="180"/>
      <c r="PBR259" s="180"/>
      <c r="PBS259" s="180"/>
      <c r="PBT259" s="180"/>
      <c r="PBU259" s="180"/>
      <c r="PBV259" s="180"/>
      <c r="PBW259" s="180"/>
      <c r="PBX259" s="180"/>
      <c r="PBY259" s="180"/>
      <c r="PBZ259" s="180"/>
      <c r="PCA259" s="180"/>
      <c r="PCB259" s="180"/>
      <c r="PCC259" s="180"/>
      <c r="PCD259" s="180"/>
      <c r="PCE259" s="180"/>
      <c r="PCF259" s="180"/>
      <c r="PCG259" s="180"/>
      <c r="PCH259" s="180"/>
      <c r="PCI259" s="180"/>
      <c r="PCJ259" s="180"/>
      <c r="PCK259" s="180"/>
      <c r="PCL259" s="180"/>
      <c r="PCM259" s="180"/>
      <c r="PCN259" s="180"/>
      <c r="PCO259" s="180"/>
      <c r="PCP259" s="180"/>
      <c r="PCQ259" s="180"/>
      <c r="PCR259" s="180"/>
      <c r="PCS259" s="180"/>
      <c r="PCT259" s="180"/>
      <c r="PCU259" s="180"/>
      <c r="PCV259" s="180"/>
      <c r="PCW259" s="180"/>
      <c r="PCX259" s="180"/>
      <c r="PCY259" s="180"/>
      <c r="PCZ259" s="180"/>
      <c r="PDA259" s="180"/>
      <c r="PDB259" s="180"/>
      <c r="PDC259" s="180"/>
      <c r="PDD259" s="180"/>
      <c r="PDE259" s="180"/>
      <c r="PDF259" s="180"/>
      <c r="PDG259" s="180"/>
      <c r="PDH259" s="180"/>
      <c r="PDI259" s="180"/>
      <c r="PDJ259" s="180"/>
      <c r="PDK259" s="180"/>
      <c r="PDL259" s="180"/>
      <c r="PDM259" s="180"/>
      <c r="PDN259" s="180"/>
      <c r="PDO259" s="180"/>
      <c r="PDP259" s="180"/>
      <c r="PDQ259" s="180"/>
      <c r="PDR259" s="180"/>
      <c r="PDS259" s="180"/>
      <c r="PDT259" s="180"/>
      <c r="PDU259" s="180"/>
      <c r="PDV259" s="180"/>
      <c r="PDW259" s="180"/>
      <c r="PDX259" s="180"/>
      <c r="PDY259" s="180"/>
      <c r="PDZ259" s="180"/>
      <c r="PEA259" s="180"/>
      <c r="PEB259" s="180"/>
      <c r="PEC259" s="180"/>
      <c r="PED259" s="180"/>
      <c r="PEE259" s="180"/>
      <c r="PEF259" s="180"/>
      <c r="PEG259" s="180"/>
      <c r="PEH259" s="180"/>
      <c r="PEI259" s="180"/>
      <c r="PEJ259" s="180"/>
      <c r="PEK259" s="180"/>
      <c r="PEL259" s="180"/>
      <c r="PEM259" s="180"/>
      <c r="PEN259" s="180"/>
      <c r="PEO259" s="180"/>
      <c r="PEP259" s="180"/>
      <c r="PEQ259" s="180"/>
      <c r="PER259" s="180"/>
      <c r="PES259" s="180"/>
      <c r="PET259" s="180"/>
      <c r="PEU259" s="180"/>
      <c r="PEV259" s="180"/>
      <c r="PEW259" s="180"/>
      <c r="PEX259" s="180"/>
      <c r="PEY259" s="180"/>
      <c r="PEZ259" s="180"/>
      <c r="PFA259" s="180"/>
      <c r="PFB259" s="180"/>
      <c r="PFC259" s="180"/>
      <c r="PFD259" s="180"/>
      <c r="PFE259" s="180"/>
      <c r="PFF259" s="180"/>
      <c r="PFG259" s="180"/>
      <c r="PFH259" s="180"/>
      <c r="PFI259" s="180"/>
      <c r="PFJ259" s="180"/>
      <c r="PFK259" s="180"/>
      <c r="PFL259" s="180"/>
      <c r="PFM259" s="180"/>
      <c r="PFN259" s="180"/>
      <c r="PFO259" s="180"/>
      <c r="PFP259" s="180"/>
      <c r="PFQ259" s="180"/>
      <c r="PFR259" s="180"/>
      <c r="PFS259" s="180"/>
      <c r="PFT259" s="180"/>
      <c r="PFU259" s="180"/>
      <c r="PFV259" s="180"/>
      <c r="PFW259" s="180"/>
      <c r="PFX259" s="180"/>
      <c r="PFY259" s="180"/>
      <c r="PFZ259" s="180"/>
      <c r="PGA259" s="180"/>
      <c r="PGB259" s="180"/>
      <c r="PGC259" s="180"/>
      <c r="PGD259" s="180"/>
      <c r="PGE259" s="180"/>
      <c r="PGF259" s="180"/>
      <c r="PGG259" s="180"/>
      <c r="PGH259" s="180"/>
      <c r="PGI259" s="180"/>
      <c r="PGJ259" s="180"/>
      <c r="PGK259" s="180"/>
      <c r="PGL259" s="180"/>
      <c r="PGM259" s="180"/>
      <c r="PGN259" s="180"/>
      <c r="PGO259" s="180"/>
      <c r="PGP259" s="180"/>
      <c r="PGQ259" s="180"/>
      <c r="PGR259" s="180"/>
      <c r="PGS259" s="180"/>
      <c r="PGT259" s="180"/>
      <c r="PGU259" s="180"/>
      <c r="PGV259" s="180"/>
      <c r="PGW259" s="180"/>
      <c r="PGX259" s="180"/>
      <c r="PGY259" s="180"/>
      <c r="PGZ259" s="180"/>
      <c r="PHA259" s="180"/>
      <c r="PHB259" s="180"/>
      <c r="PHC259" s="180"/>
      <c r="PHD259" s="180"/>
      <c r="PHE259" s="180"/>
      <c r="PHF259" s="180"/>
      <c r="PHG259" s="180"/>
      <c r="PHH259" s="180"/>
      <c r="PHI259" s="180"/>
      <c r="PHJ259" s="180"/>
      <c r="PHK259" s="180"/>
      <c r="PHL259" s="180"/>
      <c r="PHM259" s="180"/>
      <c r="PHN259" s="180"/>
      <c r="PHO259" s="180"/>
      <c r="PHP259" s="180"/>
      <c r="PHQ259" s="180"/>
      <c r="PHR259" s="180"/>
      <c r="PHS259" s="180"/>
      <c r="PHT259" s="180"/>
      <c r="PHU259" s="180"/>
      <c r="PHV259" s="180"/>
      <c r="PHW259" s="180"/>
      <c r="PHX259" s="180"/>
      <c r="PHY259" s="180"/>
      <c r="PHZ259" s="180"/>
      <c r="PIA259" s="180"/>
      <c r="PIB259" s="180"/>
      <c r="PIC259" s="180"/>
      <c r="PID259" s="180"/>
      <c r="PIE259" s="180"/>
      <c r="PIF259" s="180"/>
      <c r="PIG259" s="180"/>
      <c r="PIH259" s="180"/>
      <c r="PII259" s="180"/>
      <c r="PIJ259" s="180"/>
      <c r="PIK259" s="180"/>
      <c r="PIL259" s="180"/>
      <c r="PIM259" s="180"/>
      <c r="PIN259" s="180"/>
      <c r="PIO259" s="180"/>
      <c r="PIP259" s="180"/>
      <c r="PIQ259" s="180"/>
      <c r="PIR259" s="180"/>
      <c r="PIS259" s="180"/>
      <c r="PIT259" s="180"/>
      <c r="PIU259" s="180"/>
      <c r="PIV259" s="180"/>
      <c r="PIW259" s="180"/>
      <c r="PIX259" s="180"/>
      <c r="PIY259" s="180"/>
      <c r="PIZ259" s="180"/>
      <c r="PJA259" s="180"/>
      <c r="PJB259" s="180"/>
      <c r="PJC259" s="180"/>
      <c r="PJD259" s="180"/>
      <c r="PJE259" s="180"/>
      <c r="PJF259" s="180"/>
      <c r="PJG259" s="180"/>
      <c r="PJH259" s="180"/>
      <c r="PJI259" s="180"/>
      <c r="PJJ259" s="180"/>
      <c r="PJK259" s="180"/>
      <c r="PJL259" s="180"/>
      <c r="PJM259" s="180"/>
      <c r="PJN259" s="180"/>
      <c r="PJO259" s="180"/>
      <c r="PJP259" s="180"/>
      <c r="PJQ259" s="180"/>
      <c r="PJR259" s="180"/>
      <c r="PJS259" s="180"/>
      <c r="PJT259" s="180"/>
      <c r="PJU259" s="180"/>
      <c r="PJV259" s="180"/>
      <c r="PJW259" s="180"/>
      <c r="PJX259" s="180"/>
      <c r="PJY259" s="180"/>
      <c r="PJZ259" s="180"/>
      <c r="PKA259" s="180"/>
      <c r="PKB259" s="180"/>
      <c r="PKC259" s="180"/>
      <c r="PKD259" s="180"/>
      <c r="PKE259" s="180"/>
      <c r="PKF259" s="180"/>
      <c r="PKG259" s="180"/>
      <c r="PKH259" s="180"/>
      <c r="PKI259" s="180"/>
      <c r="PKJ259" s="180"/>
      <c r="PKK259" s="180"/>
      <c r="PKL259" s="180"/>
      <c r="PKM259" s="180"/>
      <c r="PKN259" s="180"/>
      <c r="PKO259" s="180"/>
      <c r="PKP259" s="180"/>
      <c r="PKQ259" s="180"/>
      <c r="PKR259" s="180"/>
      <c r="PKS259" s="180"/>
      <c r="PKT259" s="180"/>
      <c r="PKU259" s="180"/>
      <c r="PKV259" s="180"/>
      <c r="PKW259" s="180"/>
      <c r="PKX259" s="180"/>
      <c r="PKY259" s="180"/>
      <c r="PKZ259" s="180"/>
      <c r="PLA259" s="180"/>
      <c r="PLB259" s="180"/>
      <c r="PLC259" s="180"/>
      <c r="PLD259" s="180"/>
      <c r="PLE259" s="180"/>
      <c r="PLF259" s="180"/>
      <c r="PLG259" s="180"/>
      <c r="PLH259" s="180"/>
      <c r="PLI259" s="180"/>
      <c r="PLJ259" s="180"/>
      <c r="PLK259" s="180"/>
      <c r="PLL259" s="180"/>
      <c r="PLM259" s="180"/>
      <c r="PLN259" s="180"/>
      <c r="PLO259" s="180"/>
      <c r="PLP259" s="180"/>
      <c r="PLQ259" s="180"/>
      <c r="PLR259" s="180"/>
      <c r="PLS259" s="180"/>
      <c r="PLT259" s="180"/>
      <c r="PLU259" s="180"/>
      <c r="PLV259" s="180"/>
      <c r="PLW259" s="180"/>
      <c r="PLX259" s="180"/>
      <c r="PLY259" s="180"/>
      <c r="PLZ259" s="180"/>
      <c r="PMA259" s="180"/>
      <c r="PMB259" s="180"/>
      <c r="PMC259" s="180"/>
      <c r="PMD259" s="180"/>
      <c r="PME259" s="180"/>
      <c r="PMF259" s="180"/>
      <c r="PMG259" s="180"/>
      <c r="PMH259" s="180"/>
      <c r="PMI259" s="180"/>
      <c r="PMJ259" s="180"/>
      <c r="PMK259" s="180"/>
      <c r="PML259" s="180"/>
      <c r="PMM259" s="180"/>
      <c r="PMN259" s="180"/>
      <c r="PMO259" s="180"/>
      <c r="PMP259" s="180"/>
      <c r="PMQ259" s="180"/>
      <c r="PMR259" s="180"/>
      <c r="PMS259" s="180"/>
      <c r="PMT259" s="180"/>
      <c r="PMU259" s="180"/>
      <c r="PMV259" s="180"/>
      <c r="PMW259" s="180"/>
      <c r="PMX259" s="180"/>
      <c r="PMY259" s="180"/>
      <c r="PMZ259" s="180"/>
      <c r="PNA259" s="180"/>
      <c r="PNB259" s="180"/>
      <c r="PNC259" s="180"/>
      <c r="PND259" s="180"/>
      <c r="PNE259" s="180"/>
      <c r="PNF259" s="180"/>
      <c r="PNG259" s="180"/>
      <c r="PNH259" s="180"/>
      <c r="PNI259" s="180"/>
      <c r="PNJ259" s="180"/>
      <c r="PNK259" s="180"/>
      <c r="PNL259" s="180"/>
      <c r="PNM259" s="180"/>
      <c r="PNN259" s="180"/>
      <c r="PNO259" s="180"/>
      <c r="PNP259" s="180"/>
      <c r="PNQ259" s="180"/>
      <c r="PNR259" s="180"/>
      <c r="PNS259" s="180"/>
      <c r="PNT259" s="180"/>
      <c r="PNU259" s="180"/>
      <c r="PNV259" s="180"/>
      <c r="PNW259" s="180"/>
      <c r="PNX259" s="180"/>
      <c r="PNY259" s="180"/>
      <c r="PNZ259" s="180"/>
      <c r="POA259" s="180"/>
      <c r="POB259" s="180"/>
      <c r="POC259" s="180"/>
      <c r="POD259" s="180"/>
      <c r="POE259" s="180"/>
      <c r="POF259" s="180"/>
      <c r="POG259" s="180"/>
      <c r="POH259" s="180"/>
      <c r="POI259" s="180"/>
      <c r="POJ259" s="180"/>
      <c r="POK259" s="180"/>
      <c r="POL259" s="180"/>
      <c r="POM259" s="180"/>
      <c r="PON259" s="180"/>
      <c r="POO259" s="180"/>
      <c r="POP259" s="180"/>
      <c r="POQ259" s="180"/>
      <c r="POR259" s="180"/>
      <c r="POS259" s="180"/>
      <c r="POT259" s="180"/>
      <c r="POU259" s="180"/>
      <c r="POV259" s="180"/>
      <c r="POW259" s="180"/>
      <c r="POX259" s="180"/>
      <c r="POY259" s="180"/>
      <c r="POZ259" s="180"/>
      <c r="PPA259" s="180"/>
      <c r="PPB259" s="180"/>
      <c r="PPC259" s="180"/>
      <c r="PPD259" s="180"/>
      <c r="PPE259" s="180"/>
      <c r="PPF259" s="180"/>
      <c r="PPG259" s="180"/>
      <c r="PPH259" s="180"/>
      <c r="PPI259" s="180"/>
      <c r="PPJ259" s="180"/>
      <c r="PPK259" s="180"/>
      <c r="PPL259" s="180"/>
      <c r="PPM259" s="180"/>
      <c r="PPN259" s="180"/>
      <c r="PPO259" s="180"/>
      <c r="PPP259" s="180"/>
      <c r="PPQ259" s="180"/>
      <c r="PPR259" s="180"/>
      <c r="PPS259" s="180"/>
      <c r="PPT259" s="180"/>
      <c r="PPU259" s="180"/>
      <c r="PPV259" s="180"/>
      <c r="PPW259" s="180"/>
      <c r="PPX259" s="180"/>
      <c r="PPY259" s="180"/>
      <c r="PPZ259" s="180"/>
      <c r="PQA259" s="180"/>
      <c r="PQB259" s="180"/>
      <c r="PQC259" s="180"/>
      <c r="PQD259" s="180"/>
      <c r="PQE259" s="180"/>
      <c r="PQF259" s="180"/>
      <c r="PQG259" s="180"/>
      <c r="PQH259" s="180"/>
      <c r="PQI259" s="180"/>
      <c r="PQJ259" s="180"/>
      <c r="PQK259" s="180"/>
      <c r="PQL259" s="180"/>
      <c r="PQM259" s="180"/>
      <c r="PQN259" s="180"/>
      <c r="PQO259" s="180"/>
      <c r="PQP259" s="180"/>
      <c r="PQQ259" s="180"/>
      <c r="PQR259" s="180"/>
      <c r="PQS259" s="180"/>
      <c r="PQT259" s="180"/>
      <c r="PQU259" s="180"/>
      <c r="PQV259" s="180"/>
      <c r="PQW259" s="180"/>
      <c r="PQX259" s="180"/>
      <c r="PQY259" s="180"/>
      <c r="PQZ259" s="180"/>
      <c r="PRA259" s="180"/>
      <c r="PRB259" s="180"/>
      <c r="PRC259" s="180"/>
      <c r="PRD259" s="180"/>
      <c r="PRE259" s="180"/>
      <c r="PRF259" s="180"/>
      <c r="PRG259" s="180"/>
      <c r="PRH259" s="180"/>
      <c r="PRI259" s="180"/>
      <c r="PRJ259" s="180"/>
      <c r="PRK259" s="180"/>
      <c r="PRL259" s="180"/>
      <c r="PRM259" s="180"/>
      <c r="PRN259" s="180"/>
      <c r="PRO259" s="180"/>
      <c r="PRP259" s="180"/>
      <c r="PRQ259" s="180"/>
      <c r="PRR259" s="180"/>
      <c r="PRS259" s="180"/>
      <c r="PRT259" s="180"/>
      <c r="PRU259" s="180"/>
      <c r="PRV259" s="180"/>
      <c r="PRW259" s="180"/>
      <c r="PRX259" s="180"/>
      <c r="PRY259" s="180"/>
      <c r="PRZ259" s="180"/>
      <c r="PSA259" s="180"/>
      <c r="PSB259" s="180"/>
      <c r="PSC259" s="180"/>
      <c r="PSD259" s="180"/>
      <c r="PSE259" s="180"/>
      <c r="PSF259" s="180"/>
      <c r="PSG259" s="180"/>
      <c r="PSH259" s="180"/>
      <c r="PSI259" s="180"/>
      <c r="PSJ259" s="180"/>
      <c r="PSK259" s="180"/>
      <c r="PSL259" s="180"/>
      <c r="PSM259" s="180"/>
      <c r="PSN259" s="180"/>
      <c r="PSO259" s="180"/>
      <c r="PSP259" s="180"/>
      <c r="PSQ259" s="180"/>
      <c r="PSR259" s="180"/>
      <c r="PSS259" s="180"/>
      <c r="PST259" s="180"/>
      <c r="PSU259" s="180"/>
      <c r="PSV259" s="180"/>
      <c r="PSW259" s="180"/>
      <c r="PSX259" s="180"/>
      <c r="PSY259" s="180"/>
      <c r="PSZ259" s="180"/>
      <c r="PTA259" s="180"/>
      <c r="PTB259" s="180"/>
      <c r="PTC259" s="180"/>
      <c r="PTD259" s="180"/>
      <c r="PTE259" s="180"/>
      <c r="PTF259" s="180"/>
      <c r="PTG259" s="180"/>
      <c r="PTH259" s="180"/>
      <c r="PTI259" s="180"/>
      <c r="PTJ259" s="180"/>
      <c r="PTK259" s="180"/>
      <c r="PTL259" s="180"/>
      <c r="PTM259" s="180"/>
      <c r="PTN259" s="180"/>
      <c r="PTO259" s="180"/>
      <c r="PTP259" s="180"/>
      <c r="PTQ259" s="180"/>
      <c r="PTR259" s="180"/>
      <c r="PTS259" s="180"/>
      <c r="PTT259" s="180"/>
      <c r="PTU259" s="180"/>
      <c r="PTV259" s="180"/>
      <c r="PTW259" s="180"/>
      <c r="PTX259" s="180"/>
      <c r="PTY259" s="180"/>
      <c r="PTZ259" s="180"/>
      <c r="PUA259" s="180"/>
      <c r="PUB259" s="180"/>
      <c r="PUC259" s="180"/>
      <c r="PUD259" s="180"/>
      <c r="PUE259" s="180"/>
      <c r="PUF259" s="180"/>
      <c r="PUG259" s="180"/>
      <c r="PUH259" s="180"/>
      <c r="PUI259" s="180"/>
      <c r="PUJ259" s="180"/>
      <c r="PUK259" s="180"/>
      <c r="PUL259" s="180"/>
      <c r="PUM259" s="180"/>
      <c r="PUN259" s="180"/>
      <c r="PUO259" s="180"/>
      <c r="PUP259" s="180"/>
      <c r="PUQ259" s="180"/>
      <c r="PUR259" s="180"/>
      <c r="PUS259" s="180"/>
      <c r="PUT259" s="180"/>
      <c r="PUU259" s="180"/>
      <c r="PUV259" s="180"/>
      <c r="PUW259" s="180"/>
      <c r="PUX259" s="180"/>
      <c r="PUY259" s="180"/>
      <c r="PUZ259" s="180"/>
      <c r="PVA259" s="180"/>
      <c r="PVB259" s="180"/>
      <c r="PVC259" s="180"/>
      <c r="PVD259" s="180"/>
      <c r="PVE259" s="180"/>
      <c r="PVF259" s="180"/>
      <c r="PVG259" s="180"/>
      <c r="PVH259" s="180"/>
      <c r="PVI259" s="180"/>
      <c r="PVJ259" s="180"/>
      <c r="PVK259" s="180"/>
      <c r="PVL259" s="180"/>
      <c r="PVM259" s="180"/>
      <c r="PVN259" s="180"/>
      <c r="PVO259" s="180"/>
      <c r="PVP259" s="180"/>
      <c r="PVQ259" s="180"/>
      <c r="PVR259" s="180"/>
      <c r="PVS259" s="180"/>
      <c r="PVT259" s="180"/>
      <c r="PVU259" s="180"/>
      <c r="PVV259" s="180"/>
      <c r="PVW259" s="180"/>
      <c r="PVX259" s="180"/>
      <c r="PVY259" s="180"/>
      <c r="PVZ259" s="180"/>
      <c r="PWA259" s="180"/>
      <c r="PWB259" s="180"/>
      <c r="PWC259" s="180"/>
      <c r="PWD259" s="180"/>
      <c r="PWE259" s="180"/>
      <c r="PWF259" s="180"/>
      <c r="PWG259" s="180"/>
      <c r="PWH259" s="180"/>
      <c r="PWI259" s="180"/>
      <c r="PWJ259" s="180"/>
      <c r="PWK259" s="180"/>
      <c r="PWL259" s="180"/>
      <c r="PWM259" s="180"/>
      <c r="PWN259" s="180"/>
      <c r="PWO259" s="180"/>
      <c r="PWP259" s="180"/>
      <c r="PWQ259" s="180"/>
      <c r="PWR259" s="180"/>
      <c r="PWS259" s="180"/>
      <c r="PWT259" s="180"/>
      <c r="PWU259" s="180"/>
      <c r="PWV259" s="180"/>
      <c r="PWW259" s="180"/>
      <c r="PWX259" s="180"/>
      <c r="PWY259" s="180"/>
      <c r="PWZ259" s="180"/>
      <c r="PXA259" s="180"/>
      <c r="PXB259" s="180"/>
      <c r="PXC259" s="180"/>
      <c r="PXD259" s="180"/>
      <c r="PXE259" s="180"/>
      <c r="PXF259" s="180"/>
      <c r="PXG259" s="180"/>
      <c r="PXH259" s="180"/>
      <c r="PXI259" s="180"/>
      <c r="PXJ259" s="180"/>
      <c r="PXK259" s="180"/>
      <c r="PXL259" s="180"/>
      <c r="PXM259" s="180"/>
      <c r="PXN259" s="180"/>
      <c r="PXO259" s="180"/>
      <c r="PXP259" s="180"/>
      <c r="PXQ259" s="180"/>
      <c r="PXR259" s="180"/>
      <c r="PXS259" s="180"/>
      <c r="PXT259" s="180"/>
      <c r="PXU259" s="180"/>
      <c r="PXV259" s="180"/>
      <c r="PXW259" s="180"/>
      <c r="PXX259" s="180"/>
      <c r="PXY259" s="180"/>
      <c r="PXZ259" s="180"/>
      <c r="PYA259" s="180"/>
      <c r="PYB259" s="180"/>
      <c r="PYC259" s="180"/>
      <c r="PYD259" s="180"/>
      <c r="PYE259" s="180"/>
      <c r="PYF259" s="180"/>
      <c r="PYG259" s="180"/>
      <c r="PYH259" s="180"/>
      <c r="PYI259" s="180"/>
      <c r="PYJ259" s="180"/>
      <c r="PYK259" s="180"/>
      <c r="PYL259" s="180"/>
      <c r="PYM259" s="180"/>
      <c r="PYN259" s="180"/>
      <c r="PYO259" s="180"/>
      <c r="PYP259" s="180"/>
      <c r="PYQ259" s="180"/>
      <c r="PYR259" s="180"/>
      <c r="PYS259" s="180"/>
      <c r="PYT259" s="180"/>
      <c r="PYU259" s="180"/>
      <c r="PYV259" s="180"/>
      <c r="PYW259" s="180"/>
      <c r="PYX259" s="180"/>
      <c r="PYY259" s="180"/>
      <c r="PYZ259" s="180"/>
      <c r="PZA259" s="180"/>
      <c r="PZB259" s="180"/>
      <c r="PZC259" s="180"/>
      <c r="PZD259" s="180"/>
      <c r="PZE259" s="180"/>
      <c r="PZF259" s="180"/>
      <c r="PZG259" s="180"/>
      <c r="PZH259" s="180"/>
      <c r="PZI259" s="180"/>
      <c r="PZJ259" s="180"/>
      <c r="PZK259" s="180"/>
      <c r="PZL259" s="180"/>
      <c r="PZM259" s="180"/>
      <c r="PZN259" s="180"/>
      <c r="PZO259" s="180"/>
      <c r="PZP259" s="180"/>
      <c r="PZQ259" s="180"/>
      <c r="PZR259" s="180"/>
      <c r="PZS259" s="180"/>
      <c r="PZT259" s="180"/>
      <c r="PZU259" s="180"/>
      <c r="PZV259" s="180"/>
      <c r="PZW259" s="180"/>
      <c r="PZX259" s="180"/>
      <c r="PZY259" s="180"/>
      <c r="PZZ259" s="180"/>
      <c r="QAA259" s="180"/>
      <c r="QAB259" s="180"/>
      <c r="QAC259" s="180"/>
      <c r="QAD259" s="180"/>
      <c r="QAE259" s="180"/>
      <c r="QAF259" s="180"/>
      <c r="QAG259" s="180"/>
      <c r="QAH259" s="180"/>
      <c r="QAI259" s="180"/>
      <c r="QAJ259" s="180"/>
      <c r="QAK259" s="180"/>
      <c r="QAL259" s="180"/>
      <c r="QAM259" s="180"/>
      <c r="QAN259" s="180"/>
      <c r="QAO259" s="180"/>
      <c r="QAP259" s="180"/>
      <c r="QAQ259" s="180"/>
      <c r="QAR259" s="180"/>
      <c r="QAS259" s="180"/>
      <c r="QAT259" s="180"/>
      <c r="QAU259" s="180"/>
      <c r="QAV259" s="180"/>
      <c r="QAW259" s="180"/>
      <c r="QAX259" s="180"/>
      <c r="QAY259" s="180"/>
      <c r="QAZ259" s="180"/>
      <c r="QBA259" s="180"/>
      <c r="QBB259" s="180"/>
      <c r="QBC259" s="180"/>
      <c r="QBD259" s="180"/>
      <c r="QBE259" s="180"/>
      <c r="QBF259" s="180"/>
      <c r="QBG259" s="180"/>
      <c r="QBH259" s="180"/>
      <c r="QBI259" s="180"/>
      <c r="QBJ259" s="180"/>
      <c r="QBK259" s="180"/>
      <c r="QBL259" s="180"/>
      <c r="QBM259" s="180"/>
      <c r="QBN259" s="180"/>
      <c r="QBO259" s="180"/>
      <c r="QBP259" s="180"/>
      <c r="QBQ259" s="180"/>
      <c r="QBR259" s="180"/>
      <c r="QBS259" s="180"/>
      <c r="QBT259" s="180"/>
      <c r="QBU259" s="180"/>
      <c r="QBV259" s="180"/>
      <c r="QBW259" s="180"/>
      <c r="QBX259" s="180"/>
      <c r="QBY259" s="180"/>
      <c r="QBZ259" s="180"/>
      <c r="QCA259" s="180"/>
      <c r="QCB259" s="180"/>
      <c r="QCC259" s="180"/>
      <c r="QCD259" s="180"/>
      <c r="QCE259" s="180"/>
      <c r="QCF259" s="180"/>
      <c r="QCG259" s="180"/>
      <c r="QCH259" s="180"/>
      <c r="QCI259" s="180"/>
      <c r="QCJ259" s="180"/>
      <c r="QCK259" s="180"/>
      <c r="QCL259" s="180"/>
      <c r="QCM259" s="180"/>
      <c r="QCN259" s="180"/>
      <c r="QCO259" s="180"/>
      <c r="QCP259" s="180"/>
      <c r="QCQ259" s="180"/>
      <c r="QCR259" s="180"/>
      <c r="QCS259" s="180"/>
      <c r="QCT259" s="180"/>
      <c r="QCU259" s="180"/>
      <c r="QCV259" s="180"/>
      <c r="QCW259" s="180"/>
      <c r="QCX259" s="180"/>
      <c r="QCY259" s="180"/>
      <c r="QCZ259" s="180"/>
      <c r="QDA259" s="180"/>
      <c r="QDB259" s="180"/>
      <c r="QDC259" s="180"/>
      <c r="QDD259" s="180"/>
      <c r="QDE259" s="180"/>
      <c r="QDF259" s="180"/>
      <c r="QDG259" s="180"/>
      <c r="QDH259" s="180"/>
      <c r="QDI259" s="180"/>
      <c r="QDJ259" s="180"/>
      <c r="QDK259" s="180"/>
      <c r="QDL259" s="180"/>
      <c r="QDM259" s="180"/>
      <c r="QDN259" s="180"/>
      <c r="QDO259" s="180"/>
      <c r="QDP259" s="180"/>
      <c r="QDQ259" s="180"/>
      <c r="QDR259" s="180"/>
      <c r="QDS259" s="180"/>
      <c r="QDT259" s="180"/>
      <c r="QDU259" s="180"/>
      <c r="QDV259" s="180"/>
      <c r="QDW259" s="180"/>
      <c r="QDX259" s="180"/>
      <c r="QDY259" s="180"/>
      <c r="QDZ259" s="180"/>
      <c r="QEA259" s="180"/>
      <c r="QEB259" s="180"/>
      <c r="QEC259" s="180"/>
      <c r="QED259" s="180"/>
      <c r="QEE259" s="180"/>
      <c r="QEF259" s="180"/>
      <c r="QEG259" s="180"/>
      <c r="QEH259" s="180"/>
      <c r="QEI259" s="180"/>
      <c r="QEJ259" s="180"/>
      <c r="QEK259" s="180"/>
      <c r="QEL259" s="180"/>
      <c r="QEM259" s="180"/>
      <c r="QEN259" s="180"/>
      <c r="QEO259" s="180"/>
      <c r="QEP259" s="180"/>
      <c r="QEQ259" s="180"/>
      <c r="QER259" s="180"/>
      <c r="QES259" s="180"/>
      <c r="QET259" s="180"/>
      <c r="QEU259" s="180"/>
      <c r="QEV259" s="180"/>
      <c r="QEW259" s="180"/>
      <c r="QEX259" s="180"/>
      <c r="QEY259" s="180"/>
      <c r="QEZ259" s="180"/>
      <c r="QFA259" s="180"/>
      <c r="QFB259" s="180"/>
      <c r="QFC259" s="180"/>
      <c r="QFD259" s="180"/>
      <c r="QFE259" s="180"/>
      <c r="QFF259" s="180"/>
      <c r="QFG259" s="180"/>
      <c r="QFH259" s="180"/>
      <c r="QFI259" s="180"/>
      <c r="QFJ259" s="180"/>
      <c r="QFK259" s="180"/>
      <c r="QFL259" s="180"/>
      <c r="QFM259" s="180"/>
      <c r="QFN259" s="180"/>
      <c r="QFO259" s="180"/>
      <c r="QFP259" s="180"/>
      <c r="QFQ259" s="180"/>
      <c r="QFR259" s="180"/>
      <c r="QFS259" s="180"/>
      <c r="QFT259" s="180"/>
      <c r="QFU259" s="180"/>
      <c r="QFV259" s="180"/>
      <c r="QFW259" s="180"/>
      <c r="QFX259" s="180"/>
      <c r="QFY259" s="180"/>
      <c r="QFZ259" s="180"/>
      <c r="QGA259" s="180"/>
      <c r="QGB259" s="180"/>
      <c r="QGC259" s="180"/>
      <c r="QGD259" s="180"/>
      <c r="QGE259" s="180"/>
      <c r="QGF259" s="180"/>
      <c r="QGG259" s="180"/>
      <c r="QGH259" s="180"/>
      <c r="QGI259" s="180"/>
      <c r="QGJ259" s="180"/>
      <c r="QGK259" s="180"/>
      <c r="QGL259" s="180"/>
      <c r="QGM259" s="180"/>
      <c r="QGN259" s="180"/>
      <c r="QGO259" s="180"/>
      <c r="QGP259" s="180"/>
      <c r="QGQ259" s="180"/>
      <c r="QGR259" s="180"/>
      <c r="QGS259" s="180"/>
      <c r="QGT259" s="180"/>
      <c r="QGU259" s="180"/>
      <c r="QGV259" s="180"/>
      <c r="QGW259" s="180"/>
      <c r="QGX259" s="180"/>
      <c r="QGY259" s="180"/>
      <c r="QGZ259" s="180"/>
      <c r="QHA259" s="180"/>
      <c r="QHB259" s="180"/>
      <c r="QHC259" s="180"/>
      <c r="QHD259" s="180"/>
      <c r="QHE259" s="180"/>
      <c r="QHF259" s="180"/>
      <c r="QHG259" s="180"/>
      <c r="QHH259" s="180"/>
      <c r="QHI259" s="180"/>
      <c r="QHJ259" s="180"/>
      <c r="QHK259" s="180"/>
      <c r="QHL259" s="180"/>
      <c r="QHM259" s="180"/>
      <c r="QHN259" s="180"/>
      <c r="QHO259" s="180"/>
      <c r="QHP259" s="180"/>
      <c r="QHQ259" s="180"/>
      <c r="QHR259" s="180"/>
      <c r="QHS259" s="180"/>
      <c r="QHT259" s="180"/>
      <c r="QHU259" s="180"/>
      <c r="QHV259" s="180"/>
      <c r="QHW259" s="180"/>
      <c r="QHX259" s="180"/>
      <c r="QHY259" s="180"/>
      <c r="QHZ259" s="180"/>
      <c r="QIA259" s="180"/>
      <c r="QIB259" s="180"/>
      <c r="QIC259" s="180"/>
      <c r="QID259" s="180"/>
      <c r="QIE259" s="180"/>
      <c r="QIF259" s="180"/>
      <c r="QIG259" s="180"/>
      <c r="QIH259" s="180"/>
      <c r="QII259" s="180"/>
      <c r="QIJ259" s="180"/>
      <c r="QIK259" s="180"/>
      <c r="QIL259" s="180"/>
      <c r="QIM259" s="180"/>
      <c r="QIN259" s="180"/>
      <c r="QIO259" s="180"/>
      <c r="QIP259" s="180"/>
      <c r="QIQ259" s="180"/>
      <c r="QIR259" s="180"/>
      <c r="QIS259" s="180"/>
      <c r="QIT259" s="180"/>
      <c r="QIU259" s="180"/>
      <c r="QIV259" s="180"/>
      <c r="QIW259" s="180"/>
      <c r="QIX259" s="180"/>
      <c r="QIY259" s="180"/>
      <c r="QIZ259" s="180"/>
      <c r="QJA259" s="180"/>
      <c r="QJB259" s="180"/>
      <c r="QJC259" s="180"/>
      <c r="QJD259" s="180"/>
      <c r="QJE259" s="180"/>
      <c r="QJF259" s="180"/>
      <c r="QJG259" s="180"/>
      <c r="QJH259" s="180"/>
      <c r="QJI259" s="180"/>
      <c r="QJJ259" s="180"/>
      <c r="QJK259" s="180"/>
      <c r="QJL259" s="180"/>
      <c r="QJM259" s="180"/>
      <c r="QJN259" s="180"/>
      <c r="QJO259" s="180"/>
      <c r="QJP259" s="180"/>
      <c r="QJQ259" s="180"/>
      <c r="QJR259" s="180"/>
      <c r="QJS259" s="180"/>
      <c r="QJT259" s="180"/>
      <c r="QJU259" s="180"/>
      <c r="QJV259" s="180"/>
      <c r="QJW259" s="180"/>
      <c r="QJX259" s="180"/>
      <c r="QJY259" s="180"/>
      <c r="QJZ259" s="180"/>
      <c r="QKA259" s="180"/>
      <c r="QKB259" s="180"/>
      <c r="QKC259" s="180"/>
      <c r="QKD259" s="180"/>
      <c r="QKE259" s="180"/>
      <c r="QKF259" s="180"/>
      <c r="QKG259" s="180"/>
      <c r="QKH259" s="180"/>
      <c r="QKI259" s="180"/>
      <c r="QKJ259" s="180"/>
      <c r="QKK259" s="180"/>
      <c r="QKL259" s="180"/>
      <c r="QKM259" s="180"/>
      <c r="QKN259" s="180"/>
      <c r="QKO259" s="180"/>
      <c r="QKP259" s="180"/>
      <c r="QKQ259" s="180"/>
      <c r="QKR259" s="180"/>
      <c r="QKS259" s="180"/>
      <c r="QKT259" s="180"/>
      <c r="QKU259" s="180"/>
      <c r="QKV259" s="180"/>
      <c r="QKW259" s="180"/>
      <c r="QKX259" s="180"/>
      <c r="QKY259" s="180"/>
      <c r="QKZ259" s="180"/>
      <c r="QLA259" s="180"/>
      <c r="QLB259" s="180"/>
      <c r="QLC259" s="180"/>
      <c r="QLD259" s="180"/>
      <c r="QLE259" s="180"/>
      <c r="QLF259" s="180"/>
      <c r="QLG259" s="180"/>
      <c r="QLH259" s="180"/>
      <c r="QLI259" s="180"/>
      <c r="QLJ259" s="180"/>
      <c r="QLK259" s="180"/>
      <c r="QLL259" s="180"/>
      <c r="QLM259" s="180"/>
      <c r="QLN259" s="180"/>
      <c r="QLO259" s="180"/>
      <c r="QLP259" s="180"/>
      <c r="QLQ259" s="180"/>
      <c r="QLR259" s="180"/>
      <c r="QLS259" s="180"/>
      <c r="QLT259" s="180"/>
      <c r="QLU259" s="180"/>
      <c r="QLV259" s="180"/>
      <c r="QLW259" s="180"/>
      <c r="QLX259" s="180"/>
      <c r="QLY259" s="180"/>
      <c r="QLZ259" s="180"/>
      <c r="QMA259" s="180"/>
      <c r="QMB259" s="180"/>
      <c r="QMC259" s="180"/>
      <c r="QMD259" s="180"/>
      <c r="QME259" s="180"/>
      <c r="QMF259" s="180"/>
      <c r="QMG259" s="180"/>
      <c r="QMH259" s="180"/>
      <c r="QMI259" s="180"/>
      <c r="QMJ259" s="180"/>
      <c r="QMK259" s="180"/>
      <c r="QML259" s="180"/>
      <c r="QMM259" s="180"/>
      <c r="QMN259" s="180"/>
      <c r="QMO259" s="180"/>
      <c r="QMP259" s="180"/>
      <c r="QMQ259" s="180"/>
      <c r="QMR259" s="180"/>
      <c r="QMS259" s="180"/>
      <c r="QMT259" s="180"/>
      <c r="QMU259" s="180"/>
      <c r="QMV259" s="180"/>
      <c r="QMW259" s="180"/>
      <c r="QMX259" s="180"/>
      <c r="QMY259" s="180"/>
      <c r="QMZ259" s="180"/>
      <c r="QNA259" s="180"/>
      <c r="QNB259" s="180"/>
      <c r="QNC259" s="180"/>
      <c r="QND259" s="180"/>
      <c r="QNE259" s="180"/>
      <c r="QNF259" s="180"/>
      <c r="QNG259" s="180"/>
      <c r="QNH259" s="180"/>
      <c r="QNI259" s="180"/>
      <c r="QNJ259" s="180"/>
      <c r="QNK259" s="180"/>
      <c r="QNL259" s="180"/>
      <c r="QNM259" s="180"/>
      <c r="QNN259" s="180"/>
      <c r="QNO259" s="180"/>
      <c r="QNP259" s="180"/>
      <c r="QNQ259" s="180"/>
      <c r="QNR259" s="180"/>
      <c r="QNS259" s="180"/>
      <c r="QNT259" s="180"/>
      <c r="QNU259" s="180"/>
      <c r="QNV259" s="180"/>
      <c r="QNW259" s="180"/>
      <c r="QNX259" s="180"/>
      <c r="QNY259" s="180"/>
      <c r="QNZ259" s="180"/>
      <c r="QOA259" s="180"/>
      <c r="QOB259" s="180"/>
      <c r="QOC259" s="180"/>
      <c r="QOD259" s="180"/>
      <c r="QOE259" s="180"/>
      <c r="QOF259" s="180"/>
      <c r="QOG259" s="180"/>
      <c r="QOH259" s="180"/>
      <c r="QOI259" s="180"/>
      <c r="QOJ259" s="180"/>
      <c r="QOK259" s="180"/>
      <c r="QOL259" s="180"/>
      <c r="QOM259" s="180"/>
      <c r="QON259" s="180"/>
      <c r="QOO259" s="180"/>
      <c r="QOP259" s="180"/>
      <c r="QOQ259" s="180"/>
      <c r="QOR259" s="180"/>
      <c r="QOS259" s="180"/>
      <c r="QOT259" s="180"/>
      <c r="QOU259" s="180"/>
      <c r="QOV259" s="180"/>
      <c r="QOW259" s="180"/>
      <c r="QOX259" s="180"/>
      <c r="QOY259" s="180"/>
      <c r="QOZ259" s="180"/>
      <c r="QPA259" s="180"/>
      <c r="QPB259" s="180"/>
      <c r="QPC259" s="180"/>
      <c r="QPD259" s="180"/>
      <c r="QPE259" s="180"/>
      <c r="QPF259" s="180"/>
      <c r="QPG259" s="180"/>
      <c r="QPH259" s="180"/>
      <c r="QPI259" s="180"/>
      <c r="QPJ259" s="180"/>
      <c r="QPK259" s="180"/>
      <c r="QPL259" s="180"/>
      <c r="QPM259" s="180"/>
      <c r="QPN259" s="180"/>
      <c r="QPO259" s="180"/>
      <c r="QPP259" s="180"/>
      <c r="QPQ259" s="180"/>
      <c r="QPR259" s="180"/>
      <c r="QPS259" s="180"/>
      <c r="QPT259" s="180"/>
      <c r="QPU259" s="180"/>
      <c r="QPV259" s="180"/>
      <c r="QPW259" s="180"/>
      <c r="QPX259" s="180"/>
      <c r="QPY259" s="180"/>
      <c r="QPZ259" s="180"/>
      <c r="QQA259" s="180"/>
      <c r="QQB259" s="180"/>
      <c r="QQC259" s="180"/>
      <c r="QQD259" s="180"/>
      <c r="QQE259" s="180"/>
      <c r="QQF259" s="180"/>
      <c r="QQG259" s="180"/>
      <c r="QQH259" s="180"/>
      <c r="QQI259" s="180"/>
      <c r="QQJ259" s="180"/>
      <c r="QQK259" s="180"/>
      <c r="QQL259" s="180"/>
      <c r="QQM259" s="180"/>
      <c r="QQN259" s="180"/>
      <c r="QQO259" s="180"/>
      <c r="QQP259" s="180"/>
      <c r="QQQ259" s="180"/>
      <c r="QQR259" s="180"/>
      <c r="QQS259" s="180"/>
      <c r="QQT259" s="180"/>
      <c r="QQU259" s="180"/>
      <c r="QQV259" s="180"/>
      <c r="QQW259" s="180"/>
      <c r="QQX259" s="180"/>
      <c r="QQY259" s="180"/>
      <c r="QQZ259" s="180"/>
      <c r="QRA259" s="180"/>
      <c r="QRB259" s="180"/>
      <c r="QRC259" s="180"/>
      <c r="QRD259" s="180"/>
      <c r="QRE259" s="180"/>
      <c r="QRF259" s="180"/>
      <c r="QRG259" s="180"/>
      <c r="QRH259" s="180"/>
      <c r="QRI259" s="180"/>
      <c r="QRJ259" s="180"/>
      <c r="QRK259" s="180"/>
      <c r="QRL259" s="180"/>
      <c r="QRM259" s="180"/>
      <c r="QRN259" s="180"/>
      <c r="QRO259" s="180"/>
      <c r="QRP259" s="180"/>
      <c r="QRQ259" s="180"/>
      <c r="QRR259" s="180"/>
      <c r="QRS259" s="180"/>
      <c r="QRT259" s="180"/>
      <c r="QRU259" s="180"/>
      <c r="QRV259" s="180"/>
      <c r="QRW259" s="180"/>
      <c r="QRX259" s="180"/>
      <c r="QRY259" s="180"/>
      <c r="QRZ259" s="180"/>
      <c r="QSA259" s="180"/>
      <c r="QSB259" s="180"/>
      <c r="QSC259" s="180"/>
      <c r="QSD259" s="180"/>
      <c r="QSE259" s="180"/>
      <c r="QSF259" s="180"/>
      <c r="QSG259" s="180"/>
      <c r="QSH259" s="180"/>
      <c r="QSI259" s="180"/>
      <c r="QSJ259" s="180"/>
      <c r="QSK259" s="180"/>
      <c r="QSL259" s="180"/>
      <c r="QSM259" s="180"/>
      <c r="QSN259" s="180"/>
      <c r="QSO259" s="180"/>
      <c r="QSP259" s="180"/>
      <c r="QSQ259" s="180"/>
      <c r="QSR259" s="180"/>
      <c r="QSS259" s="180"/>
      <c r="QST259" s="180"/>
      <c r="QSU259" s="180"/>
      <c r="QSV259" s="180"/>
      <c r="QSW259" s="180"/>
      <c r="QSX259" s="180"/>
      <c r="QSY259" s="180"/>
      <c r="QSZ259" s="180"/>
      <c r="QTA259" s="180"/>
      <c r="QTB259" s="180"/>
      <c r="QTC259" s="180"/>
      <c r="QTD259" s="180"/>
      <c r="QTE259" s="180"/>
      <c r="QTF259" s="180"/>
      <c r="QTG259" s="180"/>
      <c r="QTH259" s="180"/>
      <c r="QTI259" s="180"/>
      <c r="QTJ259" s="180"/>
      <c r="QTK259" s="180"/>
      <c r="QTL259" s="180"/>
      <c r="QTM259" s="180"/>
      <c r="QTN259" s="180"/>
      <c r="QTO259" s="180"/>
      <c r="QTP259" s="180"/>
      <c r="QTQ259" s="180"/>
      <c r="QTR259" s="180"/>
      <c r="QTS259" s="180"/>
      <c r="QTT259" s="180"/>
      <c r="QTU259" s="180"/>
      <c r="QTV259" s="180"/>
      <c r="QTW259" s="180"/>
      <c r="QTX259" s="180"/>
      <c r="QTY259" s="180"/>
      <c r="QTZ259" s="180"/>
      <c r="QUA259" s="180"/>
      <c r="QUB259" s="180"/>
      <c r="QUC259" s="180"/>
      <c r="QUD259" s="180"/>
      <c r="QUE259" s="180"/>
      <c r="QUF259" s="180"/>
      <c r="QUG259" s="180"/>
      <c r="QUH259" s="180"/>
      <c r="QUI259" s="180"/>
      <c r="QUJ259" s="180"/>
      <c r="QUK259" s="180"/>
      <c r="QUL259" s="180"/>
      <c r="QUM259" s="180"/>
      <c r="QUN259" s="180"/>
      <c r="QUO259" s="180"/>
      <c r="QUP259" s="180"/>
      <c r="QUQ259" s="180"/>
      <c r="QUR259" s="180"/>
      <c r="QUS259" s="180"/>
      <c r="QUT259" s="180"/>
      <c r="QUU259" s="180"/>
      <c r="QUV259" s="180"/>
      <c r="QUW259" s="180"/>
      <c r="QUX259" s="180"/>
      <c r="QUY259" s="180"/>
      <c r="QUZ259" s="180"/>
      <c r="QVA259" s="180"/>
      <c r="QVB259" s="180"/>
      <c r="QVC259" s="180"/>
      <c r="QVD259" s="180"/>
      <c r="QVE259" s="180"/>
      <c r="QVF259" s="180"/>
      <c r="QVG259" s="180"/>
      <c r="QVH259" s="180"/>
      <c r="QVI259" s="180"/>
      <c r="QVJ259" s="180"/>
      <c r="QVK259" s="180"/>
      <c r="QVL259" s="180"/>
      <c r="QVM259" s="180"/>
      <c r="QVN259" s="180"/>
      <c r="QVO259" s="180"/>
      <c r="QVP259" s="180"/>
      <c r="QVQ259" s="180"/>
      <c r="QVR259" s="180"/>
      <c r="QVS259" s="180"/>
      <c r="QVT259" s="180"/>
      <c r="QVU259" s="180"/>
      <c r="QVV259" s="180"/>
      <c r="QVW259" s="180"/>
      <c r="QVX259" s="180"/>
      <c r="QVY259" s="180"/>
      <c r="QVZ259" s="180"/>
      <c r="QWA259" s="180"/>
      <c r="QWB259" s="180"/>
      <c r="QWC259" s="180"/>
      <c r="QWD259" s="180"/>
      <c r="QWE259" s="180"/>
      <c r="QWF259" s="180"/>
      <c r="QWG259" s="180"/>
      <c r="QWH259" s="180"/>
      <c r="QWI259" s="180"/>
      <c r="QWJ259" s="180"/>
      <c r="QWK259" s="180"/>
      <c r="QWL259" s="180"/>
      <c r="QWM259" s="180"/>
      <c r="QWN259" s="180"/>
      <c r="QWO259" s="180"/>
      <c r="QWP259" s="180"/>
      <c r="QWQ259" s="180"/>
      <c r="QWR259" s="180"/>
      <c r="QWS259" s="180"/>
      <c r="QWT259" s="180"/>
      <c r="QWU259" s="180"/>
      <c r="QWV259" s="180"/>
      <c r="QWW259" s="180"/>
      <c r="QWX259" s="180"/>
      <c r="QWY259" s="180"/>
      <c r="QWZ259" s="180"/>
      <c r="QXA259" s="180"/>
      <c r="QXB259" s="180"/>
      <c r="QXC259" s="180"/>
      <c r="QXD259" s="180"/>
      <c r="QXE259" s="180"/>
      <c r="QXF259" s="180"/>
      <c r="QXG259" s="180"/>
      <c r="QXH259" s="180"/>
      <c r="QXI259" s="180"/>
      <c r="QXJ259" s="180"/>
      <c r="QXK259" s="180"/>
      <c r="QXL259" s="180"/>
      <c r="QXM259" s="180"/>
      <c r="QXN259" s="180"/>
      <c r="QXO259" s="180"/>
      <c r="QXP259" s="180"/>
      <c r="QXQ259" s="180"/>
      <c r="QXR259" s="180"/>
      <c r="QXS259" s="180"/>
      <c r="QXT259" s="180"/>
      <c r="QXU259" s="180"/>
      <c r="QXV259" s="180"/>
      <c r="QXW259" s="180"/>
      <c r="QXX259" s="180"/>
      <c r="QXY259" s="180"/>
      <c r="QXZ259" s="180"/>
      <c r="QYA259" s="180"/>
      <c r="QYB259" s="180"/>
      <c r="QYC259" s="180"/>
      <c r="QYD259" s="180"/>
      <c r="QYE259" s="180"/>
      <c r="QYF259" s="180"/>
      <c r="QYG259" s="180"/>
      <c r="QYH259" s="180"/>
      <c r="QYI259" s="180"/>
      <c r="QYJ259" s="180"/>
      <c r="QYK259" s="180"/>
      <c r="QYL259" s="180"/>
      <c r="QYM259" s="180"/>
      <c r="QYN259" s="180"/>
      <c r="QYO259" s="180"/>
      <c r="QYP259" s="180"/>
      <c r="QYQ259" s="180"/>
      <c r="QYR259" s="180"/>
      <c r="QYS259" s="180"/>
      <c r="QYT259" s="180"/>
      <c r="QYU259" s="180"/>
      <c r="QYV259" s="180"/>
      <c r="QYW259" s="180"/>
      <c r="QYX259" s="180"/>
      <c r="QYY259" s="180"/>
      <c r="QYZ259" s="180"/>
      <c r="QZA259" s="180"/>
      <c r="QZB259" s="180"/>
      <c r="QZC259" s="180"/>
      <c r="QZD259" s="180"/>
      <c r="QZE259" s="180"/>
      <c r="QZF259" s="180"/>
      <c r="QZG259" s="180"/>
      <c r="QZH259" s="180"/>
      <c r="QZI259" s="180"/>
      <c r="QZJ259" s="180"/>
      <c r="QZK259" s="180"/>
      <c r="QZL259" s="180"/>
      <c r="QZM259" s="180"/>
      <c r="QZN259" s="180"/>
      <c r="QZO259" s="180"/>
      <c r="QZP259" s="180"/>
      <c r="QZQ259" s="180"/>
      <c r="QZR259" s="180"/>
      <c r="QZS259" s="180"/>
      <c r="QZT259" s="180"/>
      <c r="QZU259" s="180"/>
      <c r="QZV259" s="180"/>
      <c r="QZW259" s="180"/>
      <c r="QZX259" s="180"/>
      <c r="QZY259" s="180"/>
      <c r="QZZ259" s="180"/>
      <c r="RAA259" s="180"/>
      <c r="RAB259" s="180"/>
      <c r="RAC259" s="180"/>
      <c r="RAD259" s="180"/>
      <c r="RAE259" s="180"/>
      <c r="RAF259" s="180"/>
      <c r="RAG259" s="180"/>
      <c r="RAH259" s="180"/>
      <c r="RAI259" s="180"/>
      <c r="RAJ259" s="180"/>
      <c r="RAK259" s="180"/>
      <c r="RAL259" s="180"/>
      <c r="RAM259" s="180"/>
      <c r="RAN259" s="180"/>
      <c r="RAO259" s="180"/>
      <c r="RAP259" s="180"/>
      <c r="RAQ259" s="180"/>
      <c r="RAR259" s="180"/>
      <c r="RAS259" s="180"/>
      <c r="RAT259" s="180"/>
      <c r="RAU259" s="180"/>
      <c r="RAV259" s="180"/>
      <c r="RAW259" s="180"/>
      <c r="RAX259" s="180"/>
      <c r="RAY259" s="180"/>
      <c r="RAZ259" s="180"/>
      <c r="RBA259" s="180"/>
      <c r="RBB259" s="180"/>
      <c r="RBC259" s="180"/>
      <c r="RBD259" s="180"/>
      <c r="RBE259" s="180"/>
      <c r="RBF259" s="180"/>
      <c r="RBG259" s="180"/>
      <c r="RBH259" s="180"/>
      <c r="RBI259" s="180"/>
      <c r="RBJ259" s="180"/>
      <c r="RBK259" s="180"/>
      <c r="RBL259" s="180"/>
      <c r="RBM259" s="180"/>
      <c r="RBN259" s="180"/>
      <c r="RBO259" s="180"/>
      <c r="RBP259" s="180"/>
      <c r="RBQ259" s="180"/>
      <c r="RBR259" s="180"/>
      <c r="RBS259" s="180"/>
      <c r="RBT259" s="180"/>
      <c r="RBU259" s="180"/>
      <c r="RBV259" s="180"/>
      <c r="RBW259" s="180"/>
      <c r="RBX259" s="180"/>
      <c r="RBY259" s="180"/>
      <c r="RBZ259" s="180"/>
      <c r="RCA259" s="180"/>
      <c r="RCB259" s="180"/>
      <c r="RCC259" s="180"/>
      <c r="RCD259" s="180"/>
      <c r="RCE259" s="180"/>
      <c r="RCF259" s="180"/>
      <c r="RCG259" s="180"/>
      <c r="RCH259" s="180"/>
      <c r="RCI259" s="180"/>
      <c r="RCJ259" s="180"/>
      <c r="RCK259" s="180"/>
      <c r="RCL259" s="180"/>
      <c r="RCM259" s="180"/>
      <c r="RCN259" s="180"/>
      <c r="RCO259" s="180"/>
      <c r="RCP259" s="180"/>
      <c r="RCQ259" s="180"/>
      <c r="RCR259" s="180"/>
      <c r="RCS259" s="180"/>
      <c r="RCT259" s="180"/>
      <c r="RCU259" s="180"/>
      <c r="RCV259" s="180"/>
      <c r="RCW259" s="180"/>
      <c r="RCX259" s="180"/>
      <c r="RCY259" s="180"/>
      <c r="RCZ259" s="180"/>
      <c r="RDA259" s="180"/>
      <c r="RDB259" s="180"/>
      <c r="RDC259" s="180"/>
      <c r="RDD259" s="180"/>
      <c r="RDE259" s="180"/>
      <c r="RDF259" s="180"/>
      <c r="RDG259" s="180"/>
      <c r="RDH259" s="180"/>
      <c r="RDI259" s="180"/>
      <c r="RDJ259" s="180"/>
      <c r="RDK259" s="180"/>
      <c r="RDL259" s="180"/>
      <c r="RDM259" s="180"/>
      <c r="RDN259" s="180"/>
      <c r="RDO259" s="180"/>
      <c r="RDP259" s="180"/>
      <c r="RDQ259" s="180"/>
      <c r="RDR259" s="180"/>
      <c r="RDS259" s="180"/>
      <c r="RDT259" s="180"/>
      <c r="RDU259" s="180"/>
      <c r="RDV259" s="180"/>
      <c r="RDW259" s="180"/>
      <c r="RDX259" s="180"/>
      <c r="RDY259" s="180"/>
      <c r="RDZ259" s="180"/>
      <c r="REA259" s="180"/>
      <c r="REB259" s="180"/>
      <c r="REC259" s="180"/>
      <c r="RED259" s="180"/>
      <c r="REE259" s="180"/>
      <c r="REF259" s="180"/>
      <c r="REG259" s="180"/>
      <c r="REH259" s="180"/>
      <c r="REI259" s="180"/>
      <c r="REJ259" s="180"/>
      <c r="REK259" s="180"/>
      <c r="REL259" s="180"/>
      <c r="REM259" s="180"/>
      <c r="REN259" s="180"/>
      <c r="REO259" s="180"/>
      <c r="REP259" s="180"/>
      <c r="REQ259" s="180"/>
      <c r="RER259" s="180"/>
      <c r="RES259" s="180"/>
      <c r="RET259" s="180"/>
      <c r="REU259" s="180"/>
      <c r="REV259" s="180"/>
      <c r="REW259" s="180"/>
      <c r="REX259" s="180"/>
      <c r="REY259" s="180"/>
      <c r="REZ259" s="180"/>
      <c r="RFA259" s="180"/>
      <c r="RFB259" s="180"/>
      <c r="RFC259" s="180"/>
      <c r="RFD259" s="180"/>
      <c r="RFE259" s="180"/>
      <c r="RFF259" s="180"/>
      <c r="RFG259" s="180"/>
      <c r="RFH259" s="180"/>
      <c r="RFI259" s="180"/>
      <c r="RFJ259" s="180"/>
      <c r="RFK259" s="180"/>
      <c r="RFL259" s="180"/>
      <c r="RFM259" s="180"/>
      <c r="RFN259" s="180"/>
      <c r="RFO259" s="180"/>
      <c r="RFP259" s="180"/>
      <c r="RFQ259" s="180"/>
      <c r="RFR259" s="180"/>
      <c r="RFS259" s="180"/>
      <c r="RFT259" s="180"/>
      <c r="RFU259" s="180"/>
      <c r="RFV259" s="180"/>
      <c r="RFW259" s="180"/>
      <c r="RFX259" s="180"/>
      <c r="RFY259" s="180"/>
      <c r="RFZ259" s="180"/>
      <c r="RGA259" s="180"/>
      <c r="RGB259" s="180"/>
      <c r="RGC259" s="180"/>
      <c r="RGD259" s="180"/>
      <c r="RGE259" s="180"/>
      <c r="RGF259" s="180"/>
      <c r="RGG259" s="180"/>
      <c r="RGH259" s="180"/>
      <c r="RGI259" s="180"/>
      <c r="RGJ259" s="180"/>
      <c r="RGK259" s="180"/>
      <c r="RGL259" s="180"/>
      <c r="RGM259" s="180"/>
      <c r="RGN259" s="180"/>
      <c r="RGO259" s="180"/>
      <c r="RGP259" s="180"/>
      <c r="RGQ259" s="180"/>
      <c r="RGR259" s="180"/>
      <c r="RGS259" s="180"/>
      <c r="RGT259" s="180"/>
      <c r="RGU259" s="180"/>
      <c r="RGV259" s="180"/>
      <c r="RGW259" s="180"/>
      <c r="RGX259" s="180"/>
      <c r="RGY259" s="180"/>
      <c r="RGZ259" s="180"/>
      <c r="RHA259" s="180"/>
      <c r="RHB259" s="180"/>
      <c r="RHC259" s="180"/>
      <c r="RHD259" s="180"/>
      <c r="RHE259" s="180"/>
      <c r="RHF259" s="180"/>
      <c r="RHG259" s="180"/>
      <c r="RHH259" s="180"/>
      <c r="RHI259" s="180"/>
      <c r="RHJ259" s="180"/>
      <c r="RHK259" s="180"/>
      <c r="RHL259" s="180"/>
      <c r="RHM259" s="180"/>
      <c r="RHN259" s="180"/>
      <c r="RHO259" s="180"/>
      <c r="RHP259" s="180"/>
      <c r="RHQ259" s="180"/>
      <c r="RHR259" s="180"/>
      <c r="RHS259" s="180"/>
      <c r="RHT259" s="180"/>
      <c r="RHU259" s="180"/>
      <c r="RHV259" s="180"/>
      <c r="RHW259" s="180"/>
      <c r="RHX259" s="180"/>
      <c r="RHY259" s="180"/>
      <c r="RHZ259" s="180"/>
      <c r="RIA259" s="180"/>
      <c r="RIB259" s="180"/>
      <c r="RIC259" s="180"/>
      <c r="RID259" s="180"/>
      <c r="RIE259" s="180"/>
      <c r="RIF259" s="180"/>
      <c r="RIG259" s="180"/>
      <c r="RIH259" s="180"/>
      <c r="RII259" s="180"/>
      <c r="RIJ259" s="180"/>
      <c r="RIK259" s="180"/>
      <c r="RIL259" s="180"/>
      <c r="RIM259" s="180"/>
      <c r="RIN259" s="180"/>
      <c r="RIO259" s="180"/>
      <c r="RIP259" s="180"/>
      <c r="RIQ259" s="180"/>
      <c r="RIR259" s="180"/>
      <c r="RIS259" s="180"/>
      <c r="RIT259" s="180"/>
      <c r="RIU259" s="180"/>
      <c r="RIV259" s="180"/>
      <c r="RIW259" s="180"/>
      <c r="RIX259" s="180"/>
      <c r="RIY259" s="180"/>
      <c r="RIZ259" s="180"/>
      <c r="RJA259" s="180"/>
      <c r="RJB259" s="180"/>
      <c r="RJC259" s="180"/>
      <c r="RJD259" s="180"/>
      <c r="RJE259" s="180"/>
      <c r="RJF259" s="180"/>
      <c r="RJG259" s="180"/>
      <c r="RJH259" s="180"/>
      <c r="RJI259" s="180"/>
      <c r="RJJ259" s="180"/>
      <c r="RJK259" s="180"/>
      <c r="RJL259" s="180"/>
      <c r="RJM259" s="180"/>
      <c r="RJN259" s="180"/>
      <c r="RJO259" s="180"/>
      <c r="RJP259" s="180"/>
      <c r="RJQ259" s="180"/>
      <c r="RJR259" s="180"/>
      <c r="RJS259" s="180"/>
      <c r="RJT259" s="180"/>
      <c r="RJU259" s="180"/>
      <c r="RJV259" s="180"/>
      <c r="RJW259" s="180"/>
      <c r="RJX259" s="180"/>
      <c r="RJY259" s="180"/>
      <c r="RJZ259" s="180"/>
      <c r="RKA259" s="180"/>
      <c r="RKB259" s="180"/>
      <c r="RKC259" s="180"/>
      <c r="RKD259" s="180"/>
      <c r="RKE259" s="180"/>
      <c r="RKF259" s="180"/>
      <c r="RKG259" s="180"/>
      <c r="RKH259" s="180"/>
      <c r="RKI259" s="180"/>
      <c r="RKJ259" s="180"/>
      <c r="RKK259" s="180"/>
      <c r="RKL259" s="180"/>
      <c r="RKM259" s="180"/>
      <c r="RKN259" s="180"/>
      <c r="RKO259" s="180"/>
      <c r="RKP259" s="180"/>
      <c r="RKQ259" s="180"/>
      <c r="RKR259" s="180"/>
      <c r="RKS259" s="180"/>
      <c r="RKT259" s="180"/>
      <c r="RKU259" s="180"/>
      <c r="RKV259" s="180"/>
      <c r="RKW259" s="180"/>
      <c r="RKX259" s="180"/>
      <c r="RKY259" s="180"/>
      <c r="RKZ259" s="180"/>
      <c r="RLA259" s="180"/>
      <c r="RLB259" s="180"/>
      <c r="RLC259" s="180"/>
      <c r="RLD259" s="180"/>
      <c r="RLE259" s="180"/>
      <c r="RLF259" s="180"/>
      <c r="RLG259" s="180"/>
      <c r="RLH259" s="180"/>
      <c r="RLI259" s="180"/>
      <c r="RLJ259" s="180"/>
      <c r="RLK259" s="180"/>
      <c r="RLL259" s="180"/>
      <c r="RLM259" s="180"/>
      <c r="RLN259" s="180"/>
      <c r="RLO259" s="180"/>
      <c r="RLP259" s="180"/>
      <c r="RLQ259" s="180"/>
      <c r="RLR259" s="180"/>
      <c r="RLS259" s="180"/>
      <c r="RLT259" s="180"/>
      <c r="RLU259" s="180"/>
      <c r="RLV259" s="180"/>
      <c r="RLW259" s="180"/>
      <c r="RLX259" s="180"/>
      <c r="RLY259" s="180"/>
      <c r="RLZ259" s="180"/>
      <c r="RMA259" s="180"/>
      <c r="RMB259" s="180"/>
      <c r="RMC259" s="180"/>
      <c r="RMD259" s="180"/>
      <c r="RME259" s="180"/>
      <c r="RMF259" s="180"/>
      <c r="RMG259" s="180"/>
      <c r="RMH259" s="180"/>
      <c r="RMI259" s="180"/>
      <c r="RMJ259" s="180"/>
      <c r="RMK259" s="180"/>
      <c r="RML259" s="180"/>
      <c r="RMM259" s="180"/>
      <c r="RMN259" s="180"/>
      <c r="RMO259" s="180"/>
      <c r="RMP259" s="180"/>
      <c r="RMQ259" s="180"/>
      <c r="RMR259" s="180"/>
      <c r="RMS259" s="180"/>
      <c r="RMT259" s="180"/>
      <c r="RMU259" s="180"/>
      <c r="RMV259" s="180"/>
      <c r="RMW259" s="180"/>
      <c r="RMX259" s="180"/>
      <c r="RMY259" s="180"/>
      <c r="RMZ259" s="180"/>
      <c r="RNA259" s="180"/>
      <c r="RNB259" s="180"/>
      <c r="RNC259" s="180"/>
      <c r="RND259" s="180"/>
      <c r="RNE259" s="180"/>
      <c r="RNF259" s="180"/>
      <c r="RNG259" s="180"/>
      <c r="RNH259" s="180"/>
      <c r="RNI259" s="180"/>
      <c r="RNJ259" s="180"/>
      <c r="RNK259" s="180"/>
      <c r="RNL259" s="180"/>
      <c r="RNM259" s="180"/>
      <c r="RNN259" s="180"/>
      <c r="RNO259" s="180"/>
      <c r="RNP259" s="180"/>
      <c r="RNQ259" s="180"/>
      <c r="RNR259" s="180"/>
      <c r="RNS259" s="180"/>
      <c r="RNT259" s="180"/>
      <c r="RNU259" s="180"/>
      <c r="RNV259" s="180"/>
      <c r="RNW259" s="180"/>
      <c r="RNX259" s="180"/>
      <c r="RNY259" s="180"/>
      <c r="RNZ259" s="180"/>
      <c r="ROA259" s="180"/>
      <c r="ROB259" s="180"/>
      <c r="ROC259" s="180"/>
      <c r="ROD259" s="180"/>
      <c r="ROE259" s="180"/>
      <c r="ROF259" s="180"/>
      <c r="ROG259" s="180"/>
      <c r="ROH259" s="180"/>
      <c r="ROI259" s="180"/>
      <c r="ROJ259" s="180"/>
      <c r="ROK259" s="180"/>
      <c r="ROL259" s="180"/>
      <c r="ROM259" s="180"/>
      <c r="RON259" s="180"/>
      <c r="ROO259" s="180"/>
      <c r="ROP259" s="180"/>
      <c r="ROQ259" s="180"/>
      <c r="ROR259" s="180"/>
      <c r="ROS259" s="180"/>
      <c r="ROT259" s="180"/>
      <c r="ROU259" s="180"/>
      <c r="ROV259" s="180"/>
      <c r="ROW259" s="180"/>
      <c r="ROX259" s="180"/>
      <c r="ROY259" s="180"/>
      <c r="ROZ259" s="180"/>
      <c r="RPA259" s="180"/>
      <c r="RPB259" s="180"/>
      <c r="RPC259" s="180"/>
      <c r="RPD259" s="180"/>
      <c r="RPE259" s="180"/>
      <c r="RPF259" s="180"/>
      <c r="RPG259" s="180"/>
      <c r="RPH259" s="180"/>
      <c r="RPI259" s="180"/>
      <c r="RPJ259" s="180"/>
      <c r="RPK259" s="180"/>
      <c r="RPL259" s="180"/>
      <c r="RPM259" s="180"/>
      <c r="RPN259" s="180"/>
      <c r="RPO259" s="180"/>
      <c r="RPP259" s="180"/>
      <c r="RPQ259" s="180"/>
      <c r="RPR259" s="180"/>
      <c r="RPS259" s="180"/>
      <c r="RPT259" s="180"/>
      <c r="RPU259" s="180"/>
      <c r="RPV259" s="180"/>
      <c r="RPW259" s="180"/>
      <c r="RPX259" s="180"/>
      <c r="RPY259" s="180"/>
      <c r="RPZ259" s="180"/>
      <c r="RQA259" s="180"/>
      <c r="RQB259" s="180"/>
      <c r="RQC259" s="180"/>
      <c r="RQD259" s="180"/>
      <c r="RQE259" s="180"/>
      <c r="RQF259" s="180"/>
      <c r="RQG259" s="180"/>
      <c r="RQH259" s="180"/>
      <c r="RQI259" s="180"/>
      <c r="RQJ259" s="180"/>
      <c r="RQK259" s="180"/>
      <c r="RQL259" s="180"/>
      <c r="RQM259" s="180"/>
      <c r="RQN259" s="180"/>
      <c r="RQO259" s="180"/>
      <c r="RQP259" s="180"/>
      <c r="RQQ259" s="180"/>
      <c r="RQR259" s="180"/>
      <c r="RQS259" s="180"/>
      <c r="RQT259" s="180"/>
      <c r="RQU259" s="180"/>
      <c r="RQV259" s="180"/>
      <c r="RQW259" s="180"/>
      <c r="RQX259" s="180"/>
      <c r="RQY259" s="180"/>
      <c r="RQZ259" s="180"/>
      <c r="RRA259" s="180"/>
      <c r="RRB259" s="180"/>
      <c r="RRC259" s="180"/>
      <c r="RRD259" s="180"/>
      <c r="RRE259" s="180"/>
      <c r="RRF259" s="180"/>
      <c r="RRG259" s="180"/>
      <c r="RRH259" s="180"/>
      <c r="RRI259" s="180"/>
      <c r="RRJ259" s="180"/>
      <c r="RRK259" s="180"/>
      <c r="RRL259" s="180"/>
      <c r="RRM259" s="180"/>
      <c r="RRN259" s="180"/>
      <c r="RRO259" s="180"/>
      <c r="RRP259" s="180"/>
      <c r="RRQ259" s="180"/>
      <c r="RRR259" s="180"/>
      <c r="RRS259" s="180"/>
      <c r="RRT259" s="180"/>
      <c r="RRU259" s="180"/>
      <c r="RRV259" s="180"/>
      <c r="RRW259" s="180"/>
      <c r="RRX259" s="180"/>
      <c r="RRY259" s="180"/>
      <c r="RRZ259" s="180"/>
      <c r="RSA259" s="180"/>
      <c r="RSB259" s="180"/>
      <c r="RSC259" s="180"/>
      <c r="RSD259" s="180"/>
      <c r="RSE259" s="180"/>
      <c r="RSF259" s="180"/>
      <c r="RSG259" s="180"/>
      <c r="RSH259" s="180"/>
      <c r="RSI259" s="180"/>
      <c r="RSJ259" s="180"/>
      <c r="RSK259" s="180"/>
      <c r="RSL259" s="180"/>
      <c r="RSM259" s="180"/>
      <c r="RSN259" s="180"/>
      <c r="RSO259" s="180"/>
      <c r="RSP259" s="180"/>
      <c r="RSQ259" s="180"/>
      <c r="RSR259" s="180"/>
      <c r="RSS259" s="180"/>
      <c r="RST259" s="180"/>
      <c r="RSU259" s="180"/>
      <c r="RSV259" s="180"/>
      <c r="RSW259" s="180"/>
      <c r="RSX259" s="180"/>
      <c r="RSY259" s="180"/>
      <c r="RSZ259" s="180"/>
      <c r="RTA259" s="180"/>
      <c r="RTB259" s="180"/>
      <c r="RTC259" s="180"/>
      <c r="RTD259" s="180"/>
      <c r="RTE259" s="180"/>
      <c r="RTF259" s="180"/>
      <c r="RTG259" s="180"/>
      <c r="RTH259" s="180"/>
      <c r="RTI259" s="180"/>
      <c r="RTJ259" s="180"/>
      <c r="RTK259" s="180"/>
      <c r="RTL259" s="180"/>
      <c r="RTM259" s="180"/>
      <c r="RTN259" s="180"/>
      <c r="RTO259" s="180"/>
      <c r="RTP259" s="180"/>
      <c r="RTQ259" s="180"/>
      <c r="RTR259" s="180"/>
      <c r="RTS259" s="180"/>
      <c r="RTT259" s="180"/>
      <c r="RTU259" s="180"/>
      <c r="RTV259" s="180"/>
      <c r="RTW259" s="180"/>
      <c r="RTX259" s="180"/>
      <c r="RTY259" s="180"/>
      <c r="RTZ259" s="180"/>
      <c r="RUA259" s="180"/>
      <c r="RUB259" s="180"/>
      <c r="RUC259" s="180"/>
      <c r="RUD259" s="180"/>
      <c r="RUE259" s="180"/>
      <c r="RUF259" s="180"/>
      <c r="RUG259" s="180"/>
      <c r="RUH259" s="180"/>
      <c r="RUI259" s="180"/>
      <c r="RUJ259" s="180"/>
      <c r="RUK259" s="180"/>
      <c r="RUL259" s="180"/>
      <c r="RUM259" s="180"/>
      <c r="RUN259" s="180"/>
      <c r="RUO259" s="180"/>
      <c r="RUP259" s="180"/>
      <c r="RUQ259" s="180"/>
      <c r="RUR259" s="180"/>
      <c r="RUS259" s="180"/>
      <c r="RUT259" s="180"/>
      <c r="RUU259" s="180"/>
      <c r="RUV259" s="180"/>
      <c r="RUW259" s="180"/>
      <c r="RUX259" s="180"/>
      <c r="RUY259" s="180"/>
      <c r="RUZ259" s="180"/>
      <c r="RVA259" s="180"/>
      <c r="RVB259" s="180"/>
      <c r="RVC259" s="180"/>
      <c r="RVD259" s="180"/>
      <c r="RVE259" s="180"/>
      <c r="RVF259" s="180"/>
      <c r="RVG259" s="180"/>
      <c r="RVH259" s="180"/>
      <c r="RVI259" s="180"/>
      <c r="RVJ259" s="180"/>
      <c r="RVK259" s="180"/>
      <c r="RVL259" s="180"/>
      <c r="RVM259" s="180"/>
      <c r="RVN259" s="180"/>
      <c r="RVO259" s="180"/>
      <c r="RVP259" s="180"/>
      <c r="RVQ259" s="180"/>
      <c r="RVR259" s="180"/>
      <c r="RVS259" s="180"/>
      <c r="RVT259" s="180"/>
      <c r="RVU259" s="180"/>
      <c r="RVV259" s="180"/>
      <c r="RVW259" s="180"/>
      <c r="RVX259" s="180"/>
      <c r="RVY259" s="180"/>
      <c r="RVZ259" s="180"/>
      <c r="RWA259" s="180"/>
      <c r="RWB259" s="180"/>
      <c r="RWC259" s="180"/>
      <c r="RWD259" s="180"/>
      <c r="RWE259" s="180"/>
      <c r="RWF259" s="180"/>
      <c r="RWG259" s="180"/>
      <c r="RWH259" s="180"/>
      <c r="RWI259" s="180"/>
      <c r="RWJ259" s="180"/>
      <c r="RWK259" s="180"/>
      <c r="RWL259" s="180"/>
      <c r="RWM259" s="180"/>
      <c r="RWN259" s="180"/>
      <c r="RWO259" s="180"/>
      <c r="RWP259" s="180"/>
      <c r="RWQ259" s="180"/>
      <c r="RWR259" s="180"/>
      <c r="RWS259" s="180"/>
      <c r="RWT259" s="180"/>
      <c r="RWU259" s="180"/>
      <c r="RWV259" s="180"/>
      <c r="RWW259" s="180"/>
      <c r="RWX259" s="180"/>
      <c r="RWY259" s="180"/>
      <c r="RWZ259" s="180"/>
      <c r="RXA259" s="180"/>
      <c r="RXB259" s="180"/>
      <c r="RXC259" s="180"/>
      <c r="RXD259" s="180"/>
      <c r="RXE259" s="180"/>
      <c r="RXF259" s="180"/>
      <c r="RXG259" s="180"/>
      <c r="RXH259" s="180"/>
      <c r="RXI259" s="180"/>
      <c r="RXJ259" s="180"/>
      <c r="RXK259" s="180"/>
      <c r="RXL259" s="180"/>
      <c r="RXM259" s="180"/>
      <c r="RXN259" s="180"/>
      <c r="RXO259" s="180"/>
      <c r="RXP259" s="180"/>
      <c r="RXQ259" s="180"/>
      <c r="RXR259" s="180"/>
      <c r="RXS259" s="180"/>
      <c r="RXT259" s="180"/>
      <c r="RXU259" s="180"/>
      <c r="RXV259" s="180"/>
      <c r="RXW259" s="180"/>
      <c r="RXX259" s="180"/>
      <c r="RXY259" s="180"/>
      <c r="RXZ259" s="180"/>
      <c r="RYA259" s="180"/>
      <c r="RYB259" s="180"/>
      <c r="RYC259" s="180"/>
      <c r="RYD259" s="180"/>
      <c r="RYE259" s="180"/>
      <c r="RYF259" s="180"/>
      <c r="RYG259" s="180"/>
      <c r="RYH259" s="180"/>
      <c r="RYI259" s="180"/>
      <c r="RYJ259" s="180"/>
      <c r="RYK259" s="180"/>
      <c r="RYL259" s="180"/>
      <c r="RYM259" s="180"/>
      <c r="RYN259" s="180"/>
      <c r="RYO259" s="180"/>
      <c r="RYP259" s="180"/>
      <c r="RYQ259" s="180"/>
      <c r="RYR259" s="180"/>
      <c r="RYS259" s="180"/>
      <c r="RYT259" s="180"/>
      <c r="RYU259" s="180"/>
      <c r="RYV259" s="180"/>
      <c r="RYW259" s="180"/>
      <c r="RYX259" s="180"/>
      <c r="RYY259" s="180"/>
      <c r="RYZ259" s="180"/>
      <c r="RZA259" s="180"/>
      <c r="RZB259" s="180"/>
      <c r="RZC259" s="180"/>
      <c r="RZD259" s="180"/>
      <c r="RZE259" s="180"/>
      <c r="RZF259" s="180"/>
      <c r="RZG259" s="180"/>
      <c r="RZH259" s="180"/>
      <c r="RZI259" s="180"/>
      <c r="RZJ259" s="180"/>
      <c r="RZK259" s="180"/>
      <c r="RZL259" s="180"/>
      <c r="RZM259" s="180"/>
      <c r="RZN259" s="180"/>
      <c r="RZO259" s="180"/>
      <c r="RZP259" s="180"/>
      <c r="RZQ259" s="180"/>
      <c r="RZR259" s="180"/>
      <c r="RZS259" s="180"/>
      <c r="RZT259" s="180"/>
      <c r="RZU259" s="180"/>
      <c r="RZV259" s="180"/>
      <c r="RZW259" s="180"/>
      <c r="RZX259" s="180"/>
      <c r="RZY259" s="180"/>
      <c r="RZZ259" s="180"/>
      <c r="SAA259" s="180"/>
      <c r="SAB259" s="180"/>
      <c r="SAC259" s="180"/>
      <c r="SAD259" s="180"/>
      <c r="SAE259" s="180"/>
      <c r="SAF259" s="180"/>
      <c r="SAG259" s="180"/>
      <c r="SAH259" s="180"/>
      <c r="SAI259" s="180"/>
      <c r="SAJ259" s="180"/>
      <c r="SAK259" s="180"/>
      <c r="SAL259" s="180"/>
      <c r="SAM259" s="180"/>
      <c r="SAN259" s="180"/>
      <c r="SAO259" s="180"/>
      <c r="SAP259" s="180"/>
      <c r="SAQ259" s="180"/>
      <c r="SAR259" s="180"/>
      <c r="SAS259" s="180"/>
      <c r="SAT259" s="180"/>
      <c r="SAU259" s="180"/>
      <c r="SAV259" s="180"/>
      <c r="SAW259" s="180"/>
      <c r="SAX259" s="180"/>
      <c r="SAY259" s="180"/>
      <c r="SAZ259" s="180"/>
      <c r="SBA259" s="180"/>
      <c r="SBB259" s="180"/>
      <c r="SBC259" s="180"/>
      <c r="SBD259" s="180"/>
      <c r="SBE259" s="180"/>
      <c r="SBF259" s="180"/>
      <c r="SBG259" s="180"/>
      <c r="SBH259" s="180"/>
      <c r="SBI259" s="180"/>
      <c r="SBJ259" s="180"/>
      <c r="SBK259" s="180"/>
      <c r="SBL259" s="180"/>
      <c r="SBM259" s="180"/>
      <c r="SBN259" s="180"/>
      <c r="SBO259" s="180"/>
      <c r="SBP259" s="180"/>
      <c r="SBQ259" s="180"/>
      <c r="SBR259" s="180"/>
      <c r="SBS259" s="180"/>
      <c r="SBT259" s="180"/>
      <c r="SBU259" s="180"/>
      <c r="SBV259" s="180"/>
      <c r="SBW259" s="180"/>
      <c r="SBX259" s="180"/>
      <c r="SBY259" s="180"/>
      <c r="SBZ259" s="180"/>
      <c r="SCA259" s="180"/>
      <c r="SCB259" s="180"/>
      <c r="SCC259" s="180"/>
      <c r="SCD259" s="180"/>
      <c r="SCE259" s="180"/>
      <c r="SCF259" s="180"/>
      <c r="SCG259" s="180"/>
      <c r="SCH259" s="180"/>
      <c r="SCI259" s="180"/>
      <c r="SCJ259" s="180"/>
      <c r="SCK259" s="180"/>
      <c r="SCL259" s="180"/>
      <c r="SCM259" s="180"/>
      <c r="SCN259" s="180"/>
      <c r="SCO259" s="180"/>
      <c r="SCP259" s="180"/>
      <c r="SCQ259" s="180"/>
      <c r="SCR259" s="180"/>
      <c r="SCS259" s="180"/>
      <c r="SCT259" s="180"/>
      <c r="SCU259" s="180"/>
      <c r="SCV259" s="180"/>
      <c r="SCW259" s="180"/>
      <c r="SCX259" s="180"/>
      <c r="SCY259" s="180"/>
      <c r="SCZ259" s="180"/>
      <c r="SDA259" s="180"/>
      <c r="SDB259" s="180"/>
      <c r="SDC259" s="180"/>
      <c r="SDD259" s="180"/>
      <c r="SDE259" s="180"/>
      <c r="SDF259" s="180"/>
      <c r="SDG259" s="180"/>
      <c r="SDH259" s="180"/>
      <c r="SDI259" s="180"/>
      <c r="SDJ259" s="180"/>
      <c r="SDK259" s="180"/>
      <c r="SDL259" s="180"/>
      <c r="SDM259" s="180"/>
      <c r="SDN259" s="180"/>
      <c r="SDO259" s="180"/>
      <c r="SDP259" s="180"/>
      <c r="SDQ259" s="180"/>
      <c r="SDR259" s="180"/>
      <c r="SDS259" s="180"/>
      <c r="SDT259" s="180"/>
      <c r="SDU259" s="180"/>
      <c r="SDV259" s="180"/>
      <c r="SDW259" s="180"/>
      <c r="SDX259" s="180"/>
      <c r="SDY259" s="180"/>
      <c r="SDZ259" s="180"/>
      <c r="SEA259" s="180"/>
      <c r="SEB259" s="180"/>
      <c r="SEC259" s="180"/>
      <c r="SED259" s="180"/>
      <c r="SEE259" s="180"/>
      <c r="SEF259" s="180"/>
      <c r="SEG259" s="180"/>
      <c r="SEH259" s="180"/>
      <c r="SEI259" s="180"/>
      <c r="SEJ259" s="180"/>
      <c r="SEK259" s="180"/>
      <c r="SEL259" s="180"/>
      <c r="SEM259" s="180"/>
      <c r="SEN259" s="180"/>
      <c r="SEO259" s="180"/>
      <c r="SEP259" s="180"/>
      <c r="SEQ259" s="180"/>
      <c r="SER259" s="180"/>
      <c r="SES259" s="180"/>
      <c r="SET259" s="180"/>
      <c r="SEU259" s="180"/>
      <c r="SEV259" s="180"/>
      <c r="SEW259" s="180"/>
      <c r="SEX259" s="180"/>
      <c r="SEY259" s="180"/>
      <c r="SEZ259" s="180"/>
      <c r="SFA259" s="180"/>
      <c r="SFB259" s="180"/>
      <c r="SFC259" s="180"/>
      <c r="SFD259" s="180"/>
      <c r="SFE259" s="180"/>
      <c r="SFF259" s="180"/>
      <c r="SFG259" s="180"/>
      <c r="SFH259" s="180"/>
      <c r="SFI259" s="180"/>
      <c r="SFJ259" s="180"/>
      <c r="SFK259" s="180"/>
      <c r="SFL259" s="180"/>
      <c r="SFM259" s="180"/>
      <c r="SFN259" s="180"/>
      <c r="SFO259" s="180"/>
      <c r="SFP259" s="180"/>
      <c r="SFQ259" s="180"/>
      <c r="SFR259" s="180"/>
      <c r="SFS259" s="180"/>
      <c r="SFT259" s="180"/>
      <c r="SFU259" s="180"/>
      <c r="SFV259" s="180"/>
      <c r="SFW259" s="180"/>
      <c r="SFX259" s="180"/>
      <c r="SFY259" s="180"/>
      <c r="SFZ259" s="180"/>
      <c r="SGA259" s="180"/>
      <c r="SGB259" s="180"/>
      <c r="SGC259" s="180"/>
      <c r="SGD259" s="180"/>
      <c r="SGE259" s="180"/>
      <c r="SGF259" s="180"/>
      <c r="SGG259" s="180"/>
      <c r="SGH259" s="180"/>
      <c r="SGI259" s="180"/>
      <c r="SGJ259" s="180"/>
      <c r="SGK259" s="180"/>
      <c r="SGL259" s="180"/>
      <c r="SGM259" s="180"/>
      <c r="SGN259" s="180"/>
      <c r="SGO259" s="180"/>
      <c r="SGP259" s="180"/>
      <c r="SGQ259" s="180"/>
      <c r="SGR259" s="180"/>
      <c r="SGS259" s="180"/>
      <c r="SGT259" s="180"/>
      <c r="SGU259" s="180"/>
      <c r="SGV259" s="180"/>
      <c r="SGW259" s="180"/>
      <c r="SGX259" s="180"/>
      <c r="SGY259" s="180"/>
      <c r="SGZ259" s="180"/>
      <c r="SHA259" s="180"/>
      <c r="SHB259" s="180"/>
      <c r="SHC259" s="180"/>
      <c r="SHD259" s="180"/>
      <c r="SHE259" s="180"/>
      <c r="SHF259" s="180"/>
      <c r="SHG259" s="180"/>
      <c r="SHH259" s="180"/>
      <c r="SHI259" s="180"/>
      <c r="SHJ259" s="180"/>
      <c r="SHK259" s="180"/>
      <c r="SHL259" s="180"/>
      <c r="SHM259" s="180"/>
      <c r="SHN259" s="180"/>
      <c r="SHO259" s="180"/>
      <c r="SHP259" s="180"/>
      <c r="SHQ259" s="180"/>
      <c r="SHR259" s="180"/>
      <c r="SHS259" s="180"/>
      <c r="SHT259" s="180"/>
      <c r="SHU259" s="180"/>
      <c r="SHV259" s="180"/>
      <c r="SHW259" s="180"/>
      <c r="SHX259" s="180"/>
      <c r="SHY259" s="180"/>
      <c r="SHZ259" s="180"/>
      <c r="SIA259" s="180"/>
      <c r="SIB259" s="180"/>
      <c r="SIC259" s="180"/>
      <c r="SID259" s="180"/>
      <c r="SIE259" s="180"/>
      <c r="SIF259" s="180"/>
      <c r="SIG259" s="180"/>
      <c r="SIH259" s="180"/>
      <c r="SII259" s="180"/>
      <c r="SIJ259" s="180"/>
      <c r="SIK259" s="180"/>
      <c r="SIL259" s="180"/>
      <c r="SIM259" s="180"/>
      <c r="SIN259" s="180"/>
      <c r="SIO259" s="180"/>
      <c r="SIP259" s="180"/>
      <c r="SIQ259" s="180"/>
      <c r="SIR259" s="180"/>
      <c r="SIS259" s="180"/>
      <c r="SIT259" s="180"/>
      <c r="SIU259" s="180"/>
      <c r="SIV259" s="180"/>
      <c r="SIW259" s="180"/>
      <c r="SIX259" s="180"/>
      <c r="SIY259" s="180"/>
      <c r="SIZ259" s="180"/>
      <c r="SJA259" s="180"/>
      <c r="SJB259" s="180"/>
      <c r="SJC259" s="180"/>
      <c r="SJD259" s="180"/>
      <c r="SJE259" s="180"/>
      <c r="SJF259" s="180"/>
      <c r="SJG259" s="180"/>
      <c r="SJH259" s="180"/>
      <c r="SJI259" s="180"/>
      <c r="SJJ259" s="180"/>
      <c r="SJK259" s="180"/>
      <c r="SJL259" s="180"/>
      <c r="SJM259" s="180"/>
      <c r="SJN259" s="180"/>
      <c r="SJO259" s="180"/>
      <c r="SJP259" s="180"/>
      <c r="SJQ259" s="180"/>
      <c r="SJR259" s="180"/>
      <c r="SJS259" s="180"/>
      <c r="SJT259" s="180"/>
      <c r="SJU259" s="180"/>
      <c r="SJV259" s="180"/>
      <c r="SJW259" s="180"/>
      <c r="SJX259" s="180"/>
      <c r="SJY259" s="180"/>
      <c r="SJZ259" s="180"/>
      <c r="SKA259" s="180"/>
      <c r="SKB259" s="180"/>
      <c r="SKC259" s="180"/>
      <c r="SKD259" s="180"/>
      <c r="SKE259" s="180"/>
      <c r="SKF259" s="180"/>
      <c r="SKG259" s="180"/>
      <c r="SKH259" s="180"/>
      <c r="SKI259" s="180"/>
      <c r="SKJ259" s="180"/>
      <c r="SKK259" s="180"/>
      <c r="SKL259" s="180"/>
      <c r="SKM259" s="180"/>
      <c r="SKN259" s="180"/>
      <c r="SKO259" s="180"/>
      <c r="SKP259" s="180"/>
      <c r="SKQ259" s="180"/>
      <c r="SKR259" s="180"/>
      <c r="SKS259" s="180"/>
      <c r="SKT259" s="180"/>
      <c r="SKU259" s="180"/>
      <c r="SKV259" s="180"/>
      <c r="SKW259" s="180"/>
      <c r="SKX259" s="180"/>
      <c r="SKY259" s="180"/>
      <c r="SKZ259" s="180"/>
      <c r="SLA259" s="180"/>
      <c r="SLB259" s="180"/>
      <c r="SLC259" s="180"/>
      <c r="SLD259" s="180"/>
      <c r="SLE259" s="180"/>
      <c r="SLF259" s="180"/>
      <c r="SLG259" s="180"/>
      <c r="SLH259" s="180"/>
      <c r="SLI259" s="180"/>
      <c r="SLJ259" s="180"/>
      <c r="SLK259" s="180"/>
      <c r="SLL259" s="180"/>
      <c r="SLM259" s="180"/>
      <c r="SLN259" s="180"/>
      <c r="SLO259" s="180"/>
      <c r="SLP259" s="180"/>
      <c r="SLQ259" s="180"/>
      <c r="SLR259" s="180"/>
      <c r="SLS259" s="180"/>
      <c r="SLT259" s="180"/>
      <c r="SLU259" s="180"/>
      <c r="SLV259" s="180"/>
      <c r="SLW259" s="180"/>
      <c r="SLX259" s="180"/>
      <c r="SLY259" s="180"/>
      <c r="SLZ259" s="180"/>
      <c r="SMA259" s="180"/>
      <c r="SMB259" s="180"/>
      <c r="SMC259" s="180"/>
      <c r="SMD259" s="180"/>
      <c r="SME259" s="180"/>
      <c r="SMF259" s="180"/>
      <c r="SMG259" s="180"/>
      <c r="SMH259" s="180"/>
      <c r="SMI259" s="180"/>
      <c r="SMJ259" s="180"/>
      <c r="SMK259" s="180"/>
      <c r="SML259" s="180"/>
      <c r="SMM259" s="180"/>
      <c r="SMN259" s="180"/>
      <c r="SMO259" s="180"/>
      <c r="SMP259" s="180"/>
      <c r="SMQ259" s="180"/>
      <c r="SMR259" s="180"/>
      <c r="SMS259" s="180"/>
      <c r="SMT259" s="180"/>
      <c r="SMU259" s="180"/>
      <c r="SMV259" s="180"/>
      <c r="SMW259" s="180"/>
      <c r="SMX259" s="180"/>
      <c r="SMY259" s="180"/>
      <c r="SMZ259" s="180"/>
      <c r="SNA259" s="180"/>
      <c r="SNB259" s="180"/>
      <c r="SNC259" s="180"/>
      <c r="SND259" s="180"/>
      <c r="SNE259" s="180"/>
      <c r="SNF259" s="180"/>
      <c r="SNG259" s="180"/>
      <c r="SNH259" s="180"/>
      <c r="SNI259" s="180"/>
      <c r="SNJ259" s="180"/>
      <c r="SNK259" s="180"/>
      <c r="SNL259" s="180"/>
      <c r="SNM259" s="180"/>
      <c r="SNN259" s="180"/>
      <c r="SNO259" s="180"/>
      <c r="SNP259" s="180"/>
      <c r="SNQ259" s="180"/>
      <c r="SNR259" s="180"/>
      <c r="SNS259" s="180"/>
      <c r="SNT259" s="180"/>
      <c r="SNU259" s="180"/>
      <c r="SNV259" s="180"/>
      <c r="SNW259" s="180"/>
      <c r="SNX259" s="180"/>
      <c r="SNY259" s="180"/>
      <c r="SNZ259" s="180"/>
      <c r="SOA259" s="180"/>
      <c r="SOB259" s="180"/>
      <c r="SOC259" s="180"/>
      <c r="SOD259" s="180"/>
      <c r="SOE259" s="180"/>
      <c r="SOF259" s="180"/>
      <c r="SOG259" s="180"/>
      <c r="SOH259" s="180"/>
      <c r="SOI259" s="180"/>
      <c r="SOJ259" s="180"/>
      <c r="SOK259" s="180"/>
      <c r="SOL259" s="180"/>
      <c r="SOM259" s="180"/>
      <c r="SON259" s="180"/>
      <c r="SOO259" s="180"/>
      <c r="SOP259" s="180"/>
      <c r="SOQ259" s="180"/>
      <c r="SOR259" s="180"/>
      <c r="SOS259" s="180"/>
      <c r="SOT259" s="180"/>
      <c r="SOU259" s="180"/>
      <c r="SOV259" s="180"/>
      <c r="SOW259" s="180"/>
      <c r="SOX259" s="180"/>
      <c r="SOY259" s="180"/>
      <c r="SOZ259" s="180"/>
      <c r="SPA259" s="180"/>
      <c r="SPB259" s="180"/>
      <c r="SPC259" s="180"/>
      <c r="SPD259" s="180"/>
      <c r="SPE259" s="180"/>
      <c r="SPF259" s="180"/>
      <c r="SPG259" s="180"/>
      <c r="SPH259" s="180"/>
      <c r="SPI259" s="180"/>
      <c r="SPJ259" s="180"/>
      <c r="SPK259" s="180"/>
      <c r="SPL259" s="180"/>
      <c r="SPM259" s="180"/>
      <c r="SPN259" s="180"/>
      <c r="SPO259" s="180"/>
      <c r="SPP259" s="180"/>
      <c r="SPQ259" s="180"/>
      <c r="SPR259" s="180"/>
      <c r="SPS259" s="180"/>
      <c r="SPT259" s="180"/>
      <c r="SPU259" s="180"/>
      <c r="SPV259" s="180"/>
      <c r="SPW259" s="180"/>
      <c r="SPX259" s="180"/>
      <c r="SPY259" s="180"/>
      <c r="SPZ259" s="180"/>
      <c r="SQA259" s="180"/>
      <c r="SQB259" s="180"/>
      <c r="SQC259" s="180"/>
      <c r="SQD259" s="180"/>
      <c r="SQE259" s="180"/>
      <c r="SQF259" s="180"/>
      <c r="SQG259" s="180"/>
      <c r="SQH259" s="180"/>
      <c r="SQI259" s="180"/>
      <c r="SQJ259" s="180"/>
      <c r="SQK259" s="180"/>
      <c r="SQL259" s="180"/>
      <c r="SQM259" s="180"/>
      <c r="SQN259" s="180"/>
      <c r="SQO259" s="180"/>
      <c r="SQP259" s="180"/>
      <c r="SQQ259" s="180"/>
      <c r="SQR259" s="180"/>
      <c r="SQS259" s="180"/>
      <c r="SQT259" s="180"/>
      <c r="SQU259" s="180"/>
      <c r="SQV259" s="180"/>
      <c r="SQW259" s="180"/>
      <c r="SQX259" s="180"/>
      <c r="SQY259" s="180"/>
      <c r="SQZ259" s="180"/>
      <c r="SRA259" s="180"/>
      <c r="SRB259" s="180"/>
      <c r="SRC259" s="180"/>
      <c r="SRD259" s="180"/>
      <c r="SRE259" s="180"/>
      <c r="SRF259" s="180"/>
      <c r="SRG259" s="180"/>
      <c r="SRH259" s="180"/>
      <c r="SRI259" s="180"/>
      <c r="SRJ259" s="180"/>
      <c r="SRK259" s="180"/>
      <c r="SRL259" s="180"/>
      <c r="SRM259" s="180"/>
      <c r="SRN259" s="180"/>
      <c r="SRO259" s="180"/>
      <c r="SRP259" s="180"/>
      <c r="SRQ259" s="180"/>
      <c r="SRR259" s="180"/>
      <c r="SRS259" s="180"/>
      <c r="SRT259" s="180"/>
      <c r="SRU259" s="180"/>
      <c r="SRV259" s="180"/>
      <c r="SRW259" s="180"/>
      <c r="SRX259" s="180"/>
      <c r="SRY259" s="180"/>
      <c r="SRZ259" s="180"/>
      <c r="SSA259" s="180"/>
      <c r="SSB259" s="180"/>
      <c r="SSC259" s="180"/>
      <c r="SSD259" s="180"/>
      <c r="SSE259" s="180"/>
      <c r="SSF259" s="180"/>
      <c r="SSG259" s="180"/>
      <c r="SSH259" s="180"/>
      <c r="SSI259" s="180"/>
      <c r="SSJ259" s="180"/>
      <c r="SSK259" s="180"/>
      <c r="SSL259" s="180"/>
      <c r="SSM259" s="180"/>
      <c r="SSN259" s="180"/>
      <c r="SSO259" s="180"/>
      <c r="SSP259" s="180"/>
      <c r="SSQ259" s="180"/>
      <c r="SSR259" s="180"/>
      <c r="SSS259" s="180"/>
      <c r="SST259" s="180"/>
      <c r="SSU259" s="180"/>
      <c r="SSV259" s="180"/>
      <c r="SSW259" s="180"/>
      <c r="SSX259" s="180"/>
      <c r="SSY259" s="180"/>
      <c r="SSZ259" s="180"/>
      <c r="STA259" s="180"/>
      <c r="STB259" s="180"/>
      <c r="STC259" s="180"/>
      <c r="STD259" s="180"/>
      <c r="STE259" s="180"/>
      <c r="STF259" s="180"/>
      <c r="STG259" s="180"/>
      <c r="STH259" s="180"/>
      <c r="STI259" s="180"/>
      <c r="STJ259" s="180"/>
      <c r="STK259" s="180"/>
      <c r="STL259" s="180"/>
      <c r="STM259" s="180"/>
      <c r="STN259" s="180"/>
      <c r="STO259" s="180"/>
      <c r="STP259" s="180"/>
      <c r="STQ259" s="180"/>
      <c r="STR259" s="180"/>
      <c r="STS259" s="180"/>
      <c r="STT259" s="180"/>
      <c r="STU259" s="180"/>
      <c r="STV259" s="180"/>
      <c r="STW259" s="180"/>
      <c r="STX259" s="180"/>
      <c r="STY259" s="180"/>
      <c r="STZ259" s="180"/>
      <c r="SUA259" s="180"/>
      <c r="SUB259" s="180"/>
      <c r="SUC259" s="180"/>
      <c r="SUD259" s="180"/>
      <c r="SUE259" s="180"/>
      <c r="SUF259" s="180"/>
      <c r="SUG259" s="180"/>
      <c r="SUH259" s="180"/>
      <c r="SUI259" s="180"/>
      <c r="SUJ259" s="180"/>
      <c r="SUK259" s="180"/>
      <c r="SUL259" s="180"/>
      <c r="SUM259" s="180"/>
      <c r="SUN259" s="180"/>
      <c r="SUO259" s="180"/>
      <c r="SUP259" s="180"/>
      <c r="SUQ259" s="180"/>
      <c r="SUR259" s="180"/>
      <c r="SUS259" s="180"/>
      <c r="SUT259" s="180"/>
      <c r="SUU259" s="180"/>
      <c r="SUV259" s="180"/>
      <c r="SUW259" s="180"/>
      <c r="SUX259" s="180"/>
      <c r="SUY259" s="180"/>
      <c r="SUZ259" s="180"/>
      <c r="SVA259" s="180"/>
      <c r="SVB259" s="180"/>
      <c r="SVC259" s="180"/>
      <c r="SVD259" s="180"/>
      <c r="SVE259" s="180"/>
      <c r="SVF259" s="180"/>
      <c r="SVG259" s="180"/>
      <c r="SVH259" s="180"/>
      <c r="SVI259" s="180"/>
      <c r="SVJ259" s="180"/>
      <c r="SVK259" s="180"/>
      <c r="SVL259" s="180"/>
      <c r="SVM259" s="180"/>
      <c r="SVN259" s="180"/>
      <c r="SVO259" s="180"/>
      <c r="SVP259" s="180"/>
      <c r="SVQ259" s="180"/>
      <c r="SVR259" s="180"/>
      <c r="SVS259" s="180"/>
      <c r="SVT259" s="180"/>
      <c r="SVU259" s="180"/>
      <c r="SVV259" s="180"/>
      <c r="SVW259" s="180"/>
      <c r="SVX259" s="180"/>
      <c r="SVY259" s="180"/>
      <c r="SVZ259" s="180"/>
      <c r="SWA259" s="180"/>
      <c r="SWB259" s="180"/>
      <c r="SWC259" s="180"/>
      <c r="SWD259" s="180"/>
      <c r="SWE259" s="180"/>
      <c r="SWF259" s="180"/>
      <c r="SWG259" s="180"/>
      <c r="SWH259" s="180"/>
      <c r="SWI259" s="180"/>
      <c r="SWJ259" s="180"/>
      <c r="SWK259" s="180"/>
      <c r="SWL259" s="180"/>
      <c r="SWM259" s="180"/>
      <c r="SWN259" s="180"/>
      <c r="SWO259" s="180"/>
      <c r="SWP259" s="180"/>
      <c r="SWQ259" s="180"/>
      <c r="SWR259" s="180"/>
      <c r="SWS259" s="180"/>
      <c r="SWT259" s="180"/>
      <c r="SWU259" s="180"/>
      <c r="SWV259" s="180"/>
      <c r="SWW259" s="180"/>
      <c r="SWX259" s="180"/>
      <c r="SWY259" s="180"/>
      <c r="SWZ259" s="180"/>
      <c r="SXA259" s="180"/>
      <c r="SXB259" s="180"/>
      <c r="SXC259" s="180"/>
      <c r="SXD259" s="180"/>
      <c r="SXE259" s="180"/>
      <c r="SXF259" s="180"/>
      <c r="SXG259" s="180"/>
      <c r="SXH259" s="180"/>
      <c r="SXI259" s="180"/>
      <c r="SXJ259" s="180"/>
      <c r="SXK259" s="180"/>
      <c r="SXL259" s="180"/>
      <c r="SXM259" s="180"/>
      <c r="SXN259" s="180"/>
      <c r="SXO259" s="180"/>
      <c r="SXP259" s="180"/>
      <c r="SXQ259" s="180"/>
      <c r="SXR259" s="180"/>
      <c r="SXS259" s="180"/>
      <c r="SXT259" s="180"/>
      <c r="SXU259" s="180"/>
      <c r="SXV259" s="180"/>
      <c r="SXW259" s="180"/>
      <c r="SXX259" s="180"/>
      <c r="SXY259" s="180"/>
      <c r="SXZ259" s="180"/>
      <c r="SYA259" s="180"/>
      <c r="SYB259" s="180"/>
      <c r="SYC259" s="180"/>
      <c r="SYD259" s="180"/>
      <c r="SYE259" s="180"/>
      <c r="SYF259" s="180"/>
      <c r="SYG259" s="180"/>
      <c r="SYH259" s="180"/>
      <c r="SYI259" s="180"/>
      <c r="SYJ259" s="180"/>
      <c r="SYK259" s="180"/>
      <c r="SYL259" s="180"/>
      <c r="SYM259" s="180"/>
      <c r="SYN259" s="180"/>
      <c r="SYO259" s="180"/>
      <c r="SYP259" s="180"/>
      <c r="SYQ259" s="180"/>
      <c r="SYR259" s="180"/>
      <c r="SYS259" s="180"/>
      <c r="SYT259" s="180"/>
      <c r="SYU259" s="180"/>
      <c r="SYV259" s="180"/>
      <c r="SYW259" s="180"/>
      <c r="SYX259" s="180"/>
      <c r="SYY259" s="180"/>
      <c r="SYZ259" s="180"/>
      <c r="SZA259" s="180"/>
      <c r="SZB259" s="180"/>
      <c r="SZC259" s="180"/>
      <c r="SZD259" s="180"/>
      <c r="SZE259" s="180"/>
      <c r="SZF259" s="180"/>
      <c r="SZG259" s="180"/>
      <c r="SZH259" s="180"/>
      <c r="SZI259" s="180"/>
      <c r="SZJ259" s="180"/>
      <c r="SZK259" s="180"/>
      <c r="SZL259" s="180"/>
      <c r="SZM259" s="180"/>
      <c r="SZN259" s="180"/>
      <c r="SZO259" s="180"/>
      <c r="SZP259" s="180"/>
      <c r="SZQ259" s="180"/>
      <c r="SZR259" s="180"/>
      <c r="SZS259" s="180"/>
      <c r="SZT259" s="180"/>
      <c r="SZU259" s="180"/>
      <c r="SZV259" s="180"/>
      <c r="SZW259" s="180"/>
      <c r="SZX259" s="180"/>
      <c r="SZY259" s="180"/>
      <c r="SZZ259" s="180"/>
      <c r="TAA259" s="180"/>
      <c r="TAB259" s="180"/>
      <c r="TAC259" s="180"/>
      <c r="TAD259" s="180"/>
      <c r="TAE259" s="180"/>
      <c r="TAF259" s="180"/>
      <c r="TAG259" s="180"/>
      <c r="TAH259" s="180"/>
      <c r="TAI259" s="180"/>
      <c r="TAJ259" s="180"/>
      <c r="TAK259" s="180"/>
      <c r="TAL259" s="180"/>
      <c r="TAM259" s="180"/>
      <c r="TAN259" s="180"/>
      <c r="TAO259" s="180"/>
      <c r="TAP259" s="180"/>
      <c r="TAQ259" s="180"/>
      <c r="TAR259" s="180"/>
      <c r="TAS259" s="180"/>
      <c r="TAT259" s="180"/>
      <c r="TAU259" s="180"/>
      <c r="TAV259" s="180"/>
      <c r="TAW259" s="180"/>
      <c r="TAX259" s="180"/>
      <c r="TAY259" s="180"/>
      <c r="TAZ259" s="180"/>
      <c r="TBA259" s="180"/>
      <c r="TBB259" s="180"/>
      <c r="TBC259" s="180"/>
      <c r="TBD259" s="180"/>
      <c r="TBE259" s="180"/>
      <c r="TBF259" s="180"/>
      <c r="TBG259" s="180"/>
      <c r="TBH259" s="180"/>
      <c r="TBI259" s="180"/>
      <c r="TBJ259" s="180"/>
      <c r="TBK259" s="180"/>
      <c r="TBL259" s="180"/>
      <c r="TBM259" s="180"/>
      <c r="TBN259" s="180"/>
      <c r="TBO259" s="180"/>
      <c r="TBP259" s="180"/>
      <c r="TBQ259" s="180"/>
      <c r="TBR259" s="180"/>
      <c r="TBS259" s="180"/>
      <c r="TBT259" s="180"/>
      <c r="TBU259" s="180"/>
      <c r="TBV259" s="180"/>
      <c r="TBW259" s="180"/>
      <c r="TBX259" s="180"/>
      <c r="TBY259" s="180"/>
      <c r="TBZ259" s="180"/>
      <c r="TCA259" s="180"/>
      <c r="TCB259" s="180"/>
      <c r="TCC259" s="180"/>
      <c r="TCD259" s="180"/>
      <c r="TCE259" s="180"/>
      <c r="TCF259" s="180"/>
      <c r="TCG259" s="180"/>
      <c r="TCH259" s="180"/>
      <c r="TCI259" s="180"/>
      <c r="TCJ259" s="180"/>
      <c r="TCK259" s="180"/>
      <c r="TCL259" s="180"/>
      <c r="TCM259" s="180"/>
      <c r="TCN259" s="180"/>
      <c r="TCO259" s="180"/>
      <c r="TCP259" s="180"/>
      <c r="TCQ259" s="180"/>
      <c r="TCR259" s="180"/>
      <c r="TCS259" s="180"/>
      <c r="TCT259" s="180"/>
      <c r="TCU259" s="180"/>
      <c r="TCV259" s="180"/>
      <c r="TCW259" s="180"/>
      <c r="TCX259" s="180"/>
      <c r="TCY259" s="180"/>
      <c r="TCZ259" s="180"/>
      <c r="TDA259" s="180"/>
      <c r="TDB259" s="180"/>
      <c r="TDC259" s="180"/>
      <c r="TDD259" s="180"/>
      <c r="TDE259" s="180"/>
      <c r="TDF259" s="180"/>
      <c r="TDG259" s="180"/>
      <c r="TDH259" s="180"/>
      <c r="TDI259" s="180"/>
      <c r="TDJ259" s="180"/>
      <c r="TDK259" s="180"/>
      <c r="TDL259" s="180"/>
      <c r="TDM259" s="180"/>
      <c r="TDN259" s="180"/>
      <c r="TDO259" s="180"/>
      <c r="TDP259" s="180"/>
      <c r="TDQ259" s="180"/>
      <c r="TDR259" s="180"/>
      <c r="TDS259" s="180"/>
      <c r="TDT259" s="180"/>
      <c r="TDU259" s="180"/>
      <c r="TDV259" s="180"/>
      <c r="TDW259" s="180"/>
      <c r="TDX259" s="180"/>
      <c r="TDY259" s="180"/>
      <c r="TDZ259" s="180"/>
      <c r="TEA259" s="180"/>
      <c r="TEB259" s="180"/>
      <c r="TEC259" s="180"/>
      <c r="TED259" s="180"/>
      <c r="TEE259" s="180"/>
      <c r="TEF259" s="180"/>
      <c r="TEG259" s="180"/>
      <c r="TEH259" s="180"/>
      <c r="TEI259" s="180"/>
      <c r="TEJ259" s="180"/>
      <c r="TEK259" s="180"/>
      <c r="TEL259" s="180"/>
      <c r="TEM259" s="180"/>
      <c r="TEN259" s="180"/>
      <c r="TEO259" s="180"/>
      <c r="TEP259" s="180"/>
      <c r="TEQ259" s="180"/>
      <c r="TER259" s="180"/>
      <c r="TES259" s="180"/>
      <c r="TET259" s="180"/>
      <c r="TEU259" s="180"/>
      <c r="TEV259" s="180"/>
      <c r="TEW259" s="180"/>
      <c r="TEX259" s="180"/>
      <c r="TEY259" s="180"/>
      <c r="TEZ259" s="180"/>
      <c r="TFA259" s="180"/>
      <c r="TFB259" s="180"/>
      <c r="TFC259" s="180"/>
      <c r="TFD259" s="180"/>
      <c r="TFE259" s="180"/>
      <c r="TFF259" s="180"/>
      <c r="TFG259" s="180"/>
      <c r="TFH259" s="180"/>
      <c r="TFI259" s="180"/>
      <c r="TFJ259" s="180"/>
      <c r="TFK259" s="180"/>
      <c r="TFL259" s="180"/>
      <c r="TFM259" s="180"/>
      <c r="TFN259" s="180"/>
      <c r="TFO259" s="180"/>
      <c r="TFP259" s="180"/>
      <c r="TFQ259" s="180"/>
      <c r="TFR259" s="180"/>
      <c r="TFS259" s="180"/>
      <c r="TFT259" s="180"/>
      <c r="TFU259" s="180"/>
      <c r="TFV259" s="180"/>
      <c r="TFW259" s="180"/>
      <c r="TFX259" s="180"/>
      <c r="TFY259" s="180"/>
      <c r="TFZ259" s="180"/>
      <c r="TGA259" s="180"/>
      <c r="TGB259" s="180"/>
      <c r="TGC259" s="180"/>
      <c r="TGD259" s="180"/>
      <c r="TGE259" s="180"/>
      <c r="TGF259" s="180"/>
      <c r="TGG259" s="180"/>
      <c r="TGH259" s="180"/>
      <c r="TGI259" s="180"/>
      <c r="TGJ259" s="180"/>
      <c r="TGK259" s="180"/>
      <c r="TGL259" s="180"/>
      <c r="TGM259" s="180"/>
      <c r="TGN259" s="180"/>
      <c r="TGO259" s="180"/>
      <c r="TGP259" s="180"/>
      <c r="TGQ259" s="180"/>
      <c r="TGR259" s="180"/>
      <c r="TGS259" s="180"/>
      <c r="TGT259" s="180"/>
      <c r="TGU259" s="180"/>
      <c r="TGV259" s="180"/>
      <c r="TGW259" s="180"/>
      <c r="TGX259" s="180"/>
      <c r="TGY259" s="180"/>
      <c r="TGZ259" s="180"/>
      <c r="THA259" s="180"/>
      <c r="THB259" s="180"/>
      <c r="THC259" s="180"/>
      <c r="THD259" s="180"/>
      <c r="THE259" s="180"/>
      <c r="THF259" s="180"/>
      <c r="THG259" s="180"/>
      <c r="THH259" s="180"/>
      <c r="THI259" s="180"/>
      <c r="THJ259" s="180"/>
      <c r="THK259" s="180"/>
      <c r="THL259" s="180"/>
      <c r="THM259" s="180"/>
      <c r="THN259" s="180"/>
      <c r="THO259" s="180"/>
      <c r="THP259" s="180"/>
      <c r="THQ259" s="180"/>
      <c r="THR259" s="180"/>
      <c r="THS259" s="180"/>
      <c r="THT259" s="180"/>
      <c r="THU259" s="180"/>
      <c r="THV259" s="180"/>
      <c r="THW259" s="180"/>
      <c r="THX259" s="180"/>
      <c r="THY259" s="180"/>
      <c r="THZ259" s="180"/>
      <c r="TIA259" s="180"/>
      <c r="TIB259" s="180"/>
      <c r="TIC259" s="180"/>
      <c r="TID259" s="180"/>
      <c r="TIE259" s="180"/>
      <c r="TIF259" s="180"/>
      <c r="TIG259" s="180"/>
      <c r="TIH259" s="180"/>
      <c r="TII259" s="180"/>
      <c r="TIJ259" s="180"/>
      <c r="TIK259" s="180"/>
      <c r="TIL259" s="180"/>
      <c r="TIM259" s="180"/>
      <c r="TIN259" s="180"/>
      <c r="TIO259" s="180"/>
      <c r="TIP259" s="180"/>
      <c r="TIQ259" s="180"/>
      <c r="TIR259" s="180"/>
      <c r="TIS259" s="180"/>
      <c r="TIT259" s="180"/>
      <c r="TIU259" s="180"/>
      <c r="TIV259" s="180"/>
      <c r="TIW259" s="180"/>
      <c r="TIX259" s="180"/>
      <c r="TIY259" s="180"/>
      <c r="TIZ259" s="180"/>
      <c r="TJA259" s="180"/>
      <c r="TJB259" s="180"/>
      <c r="TJC259" s="180"/>
      <c r="TJD259" s="180"/>
      <c r="TJE259" s="180"/>
      <c r="TJF259" s="180"/>
      <c r="TJG259" s="180"/>
      <c r="TJH259" s="180"/>
      <c r="TJI259" s="180"/>
      <c r="TJJ259" s="180"/>
      <c r="TJK259" s="180"/>
      <c r="TJL259" s="180"/>
      <c r="TJM259" s="180"/>
      <c r="TJN259" s="180"/>
      <c r="TJO259" s="180"/>
      <c r="TJP259" s="180"/>
      <c r="TJQ259" s="180"/>
      <c r="TJR259" s="180"/>
      <c r="TJS259" s="180"/>
      <c r="TJT259" s="180"/>
      <c r="TJU259" s="180"/>
      <c r="TJV259" s="180"/>
      <c r="TJW259" s="180"/>
      <c r="TJX259" s="180"/>
      <c r="TJY259" s="180"/>
      <c r="TJZ259" s="180"/>
      <c r="TKA259" s="180"/>
      <c r="TKB259" s="180"/>
      <c r="TKC259" s="180"/>
      <c r="TKD259" s="180"/>
      <c r="TKE259" s="180"/>
      <c r="TKF259" s="180"/>
      <c r="TKG259" s="180"/>
      <c r="TKH259" s="180"/>
      <c r="TKI259" s="180"/>
      <c r="TKJ259" s="180"/>
      <c r="TKK259" s="180"/>
      <c r="TKL259" s="180"/>
      <c r="TKM259" s="180"/>
      <c r="TKN259" s="180"/>
      <c r="TKO259" s="180"/>
      <c r="TKP259" s="180"/>
      <c r="TKQ259" s="180"/>
      <c r="TKR259" s="180"/>
      <c r="TKS259" s="180"/>
      <c r="TKT259" s="180"/>
      <c r="TKU259" s="180"/>
      <c r="TKV259" s="180"/>
      <c r="TKW259" s="180"/>
      <c r="TKX259" s="180"/>
      <c r="TKY259" s="180"/>
      <c r="TKZ259" s="180"/>
      <c r="TLA259" s="180"/>
      <c r="TLB259" s="180"/>
      <c r="TLC259" s="180"/>
      <c r="TLD259" s="180"/>
      <c r="TLE259" s="180"/>
      <c r="TLF259" s="180"/>
      <c r="TLG259" s="180"/>
      <c r="TLH259" s="180"/>
      <c r="TLI259" s="180"/>
      <c r="TLJ259" s="180"/>
      <c r="TLK259" s="180"/>
      <c r="TLL259" s="180"/>
      <c r="TLM259" s="180"/>
      <c r="TLN259" s="180"/>
      <c r="TLO259" s="180"/>
      <c r="TLP259" s="180"/>
      <c r="TLQ259" s="180"/>
      <c r="TLR259" s="180"/>
      <c r="TLS259" s="180"/>
      <c r="TLT259" s="180"/>
      <c r="TLU259" s="180"/>
      <c r="TLV259" s="180"/>
      <c r="TLW259" s="180"/>
      <c r="TLX259" s="180"/>
      <c r="TLY259" s="180"/>
      <c r="TLZ259" s="180"/>
      <c r="TMA259" s="180"/>
      <c r="TMB259" s="180"/>
      <c r="TMC259" s="180"/>
      <c r="TMD259" s="180"/>
      <c r="TME259" s="180"/>
      <c r="TMF259" s="180"/>
      <c r="TMG259" s="180"/>
      <c r="TMH259" s="180"/>
      <c r="TMI259" s="180"/>
      <c r="TMJ259" s="180"/>
      <c r="TMK259" s="180"/>
      <c r="TML259" s="180"/>
      <c r="TMM259" s="180"/>
      <c r="TMN259" s="180"/>
      <c r="TMO259" s="180"/>
      <c r="TMP259" s="180"/>
      <c r="TMQ259" s="180"/>
      <c r="TMR259" s="180"/>
      <c r="TMS259" s="180"/>
      <c r="TMT259" s="180"/>
      <c r="TMU259" s="180"/>
      <c r="TMV259" s="180"/>
      <c r="TMW259" s="180"/>
      <c r="TMX259" s="180"/>
      <c r="TMY259" s="180"/>
      <c r="TMZ259" s="180"/>
      <c r="TNA259" s="180"/>
      <c r="TNB259" s="180"/>
      <c r="TNC259" s="180"/>
      <c r="TND259" s="180"/>
      <c r="TNE259" s="180"/>
      <c r="TNF259" s="180"/>
      <c r="TNG259" s="180"/>
      <c r="TNH259" s="180"/>
      <c r="TNI259" s="180"/>
      <c r="TNJ259" s="180"/>
      <c r="TNK259" s="180"/>
      <c r="TNL259" s="180"/>
      <c r="TNM259" s="180"/>
      <c r="TNN259" s="180"/>
      <c r="TNO259" s="180"/>
      <c r="TNP259" s="180"/>
      <c r="TNQ259" s="180"/>
      <c r="TNR259" s="180"/>
      <c r="TNS259" s="180"/>
      <c r="TNT259" s="180"/>
      <c r="TNU259" s="180"/>
      <c r="TNV259" s="180"/>
      <c r="TNW259" s="180"/>
      <c r="TNX259" s="180"/>
      <c r="TNY259" s="180"/>
      <c r="TNZ259" s="180"/>
      <c r="TOA259" s="180"/>
      <c r="TOB259" s="180"/>
      <c r="TOC259" s="180"/>
      <c r="TOD259" s="180"/>
      <c r="TOE259" s="180"/>
      <c r="TOF259" s="180"/>
      <c r="TOG259" s="180"/>
      <c r="TOH259" s="180"/>
      <c r="TOI259" s="180"/>
      <c r="TOJ259" s="180"/>
      <c r="TOK259" s="180"/>
      <c r="TOL259" s="180"/>
      <c r="TOM259" s="180"/>
      <c r="TON259" s="180"/>
      <c r="TOO259" s="180"/>
      <c r="TOP259" s="180"/>
      <c r="TOQ259" s="180"/>
      <c r="TOR259" s="180"/>
      <c r="TOS259" s="180"/>
      <c r="TOT259" s="180"/>
      <c r="TOU259" s="180"/>
      <c r="TOV259" s="180"/>
      <c r="TOW259" s="180"/>
      <c r="TOX259" s="180"/>
      <c r="TOY259" s="180"/>
      <c r="TOZ259" s="180"/>
      <c r="TPA259" s="180"/>
      <c r="TPB259" s="180"/>
      <c r="TPC259" s="180"/>
      <c r="TPD259" s="180"/>
      <c r="TPE259" s="180"/>
      <c r="TPF259" s="180"/>
      <c r="TPG259" s="180"/>
      <c r="TPH259" s="180"/>
      <c r="TPI259" s="180"/>
      <c r="TPJ259" s="180"/>
      <c r="TPK259" s="180"/>
      <c r="TPL259" s="180"/>
      <c r="TPM259" s="180"/>
      <c r="TPN259" s="180"/>
      <c r="TPO259" s="180"/>
      <c r="TPP259" s="180"/>
      <c r="TPQ259" s="180"/>
      <c r="TPR259" s="180"/>
      <c r="TPS259" s="180"/>
      <c r="TPT259" s="180"/>
      <c r="TPU259" s="180"/>
      <c r="TPV259" s="180"/>
      <c r="TPW259" s="180"/>
      <c r="TPX259" s="180"/>
      <c r="TPY259" s="180"/>
      <c r="TPZ259" s="180"/>
      <c r="TQA259" s="180"/>
      <c r="TQB259" s="180"/>
      <c r="TQC259" s="180"/>
      <c r="TQD259" s="180"/>
      <c r="TQE259" s="180"/>
      <c r="TQF259" s="180"/>
      <c r="TQG259" s="180"/>
      <c r="TQH259" s="180"/>
      <c r="TQI259" s="180"/>
      <c r="TQJ259" s="180"/>
      <c r="TQK259" s="180"/>
      <c r="TQL259" s="180"/>
      <c r="TQM259" s="180"/>
      <c r="TQN259" s="180"/>
      <c r="TQO259" s="180"/>
      <c r="TQP259" s="180"/>
      <c r="TQQ259" s="180"/>
      <c r="TQR259" s="180"/>
      <c r="TQS259" s="180"/>
      <c r="TQT259" s="180"/>
      <c r="TQU259" s="180"/>
      <c r="TQV259" s="180"/>
      <c r="TQW259" s="180"/>
      <c r="TQX259" s="180"/>
      <c r="TQY259" s="180"/>
      <c r="TQZ259" s="180"/>
      <c r="TRA259" s="180"/>
      <c r="TRB259" s="180"/>
      <c r="TRC259" s="180"/>
      <c r="TRD259" s="180"/>
      <c r="TRE259" s="180"/>
      <c r="TRF259" s="180"/>
      <c r="TRG259" s="180"/>
      <c r="TRH259" s="180"/>
      <c r="TRI259" s="180"/>
      <c r="TRJ259" s="180"/>
      <c r="TRK259" s="180"/>
      <c r="TRL259" s="180"/>
      <c r="TRM259" s="180"/>
      <c r="TRN259" s="180"/>
      <c r="TRO259" s="180"/>
      <c r="TRP259" s="180"/>
      <c r="TRQ259" s="180"/>
      <c r="TRR259" s="180"/>
      <c r="TRS259" s="180"/>
      <c r="TRT259" s="180"/>
      <c r="TRU259" s="180"/>
      <c r="TRV259" s="180"/>
      <c r="TRW259" s="180"/>
      <c r="TRX259" s="180"/>
      <c r="TRY259" s="180"/>
      <c r="TRZ259" s="180"/>
      <c r="TSA259" s="180"/>
      <c r="TSB259" s="180"/>
      <c r="TSC259" s="180"/>
      <c r="TSD259" s="180"/>
      <c r="TSE259" s="180"/>
      <c r="TSF259" s="180"/>
      <c r="TSG259" s="180"/>
      <c r="TSH259" s="180"/>
      <c r="TSI259" s="180"/>
      <c r="TSJ259" s="180"/>
      <c r="TSK259" s="180"/>
      <c r="TSL259" s="180"/>
      <c r="TSM259" s="180"/>
      <c r="TSN259" s="180"/>
      <c r="TSO259" s="180"/>
      <c r="TSP259" s="180"/>
      <c r="TSQ259" s="180"/>
      <c r="TSR259" s="180"/>
      <c r="TSS259" s="180"/>
      <c r="TST259" s="180"/>
      <c r="TSU259" s="180"/>
      <c r="TSV259" s="180"/>
      <c r="TSW259" s="180"/>
      <c r="TSX259" s="180"/>
      <c r="TSY259" s="180"/>
      <c r="TSZ259" s="180"/>
      <c r="TTA259" s="180"/>
      <c r="TTB259" s="180"/>
      <c r="TTC259" s="180"/>
      <c r="TTD259" s="180"/>
      <c r="TTE259" s="180"/>
      <c r="TTF259" s="180"/>
      <c r="TTG259" s="180"/>
      <c r="TTH259" s="180"/>
      <c r="TTI259" s="180"/>
      <c r="TTJ259" s="180"/>
      <c r="TTK259" s="180"/>
      <c r="TTL259" s="180"/>
      <c r="TTM259" s="180"/>
      <c r="TTN259" s="180"/>
      <c r="TTO259" s="180"/>
      <c r="TTP259" s="180"/>
      <c r="TTQ259" s="180"/>
      <c r="TTR259" s="180"/>
      <c r="TTS259" s="180"/>
      <c r="TTT259" s="180"/>
      <c r="TTU259" s="180"/>
      <c r="TTV259" s="180"/>
      <c r="TTW259" s="180"/>
      <c r="TTX259" s="180"/>
      <c r="TTY259" s="180"/>
      <c r="TTZ259" s="180"/>
      <c r="TUA259" s="180"/>
      <c r="TUB259" s="180"/>
      <c r="TUC259" s="180"/>
      <c r="TUD259" s="180"/>
      <c r="TUE259" s="180"/>
      <c r="TUF259" s="180"/>
      <c r="TUG259" s="180"/>
      <c r="TUH259" s="180"/>
      <c r="TUI259" s="180"/>
      <c r="TUJ259" s="180"/>
      <c r="TUK259" s="180"/>
      <c r="TUL259" s="180"/>
      <c r="TUM259" s="180"/>
      <c r="TUN259" s="180"/>
      <c r="TUO259" s="180"/>
      <c r="TUP259" s="180"/>
      <c r="TUQ259" s="180"/>
      <c r="TUR259" s="180"/>
      <c r="TUS259" s="180"/>
      <c r="TUT259" s="180"/>
      <c r="TUU259" s="180"/>
      <c r="TUV259" s="180"/>
      <c r="TUW259" s="180"/>
      <c r="TUX259" s="180"/>
      <c r="TUY259" s="180"/>
      <c r="TUZ259" s="180"/>
      <c r="TVA259" s="180"/>
      <c r="TVB259" s="180"/>
      <c r="TVC259" s="180"/>
      <c r="TVD259" s="180"/>
      <c r="TVE259" s="180"/>
      <c r="TVF259" s="180"/>
      <c r="TVG259" s="180"/>
      <c r="TVH259" s="180"/>
      <c r="TVI259" s="180"/>
      <c r="TVJ259" s="180"/>
      <c r="TVK259" s="180"/>
      <c r="TVL259" s="180"/>
      <c r="TVM259" s="180"/>
      <c r="TVN259" s="180"/>
      <c r="TVO259" s="180"/>
      <c r="TVP259" s="180"/>
      <c r="TVQ259" s="180"/>
      <c r="TVR259" s="180"/>
      <c r="TVS259" s="180"/>
      <c r="TVT259" s="180"/>
      <c r="TVU259" s="180"/>
      <c r="TVV259" s="180"/>
      <c r="TVW259" s="180"/>
      <c r="TVX259" s="180"/>
      <c r="TVY259" s="180"/>
      <c r="TVZ259" s="180"/>
      <c r="TWA259" s="180"/>
      <c r="TWB259" s="180"/>
      <c r="TWC259" s="180"/>
      <c r="TWD259" s="180"/>
      <c r="TWE259" s="180"/>
      <c r="TWF259" s="180"/>
      <c r="TWG259" s="180"/>
      <c r="TWH259" s="180"/>
      <c r="TWI259" s="180"/>
      <c r="TWJ259" s="180"/>
      <c r="TWK259" s="180"/>
      <c r="TWL259" s="180"/>
      <c r="TWM259" s="180"/>
      <c r="TWN259" s="180"/>
      <c r="TWO259" s="180"/>
      <c r="TWP259" s="180"/>
      <c r="TWQ259" s="180"/>
      <c r="TWR259" s="180"/>
      <c r="TWS259" s="180"/>
      <c r="TWT259" s="180"/>
      <c r="TWU259" s="180"/>
      <c r="TWV259" s="180"/>
      <c r="TWW259" s="180"/>
      <c r="TWX259" s="180"/>
      <c r="TWY259" s="180"/>
      <c r="TWZ259" s="180"/>
      <c r="TXA259" s="180"/>
      <c r="TXB259" s="180"/>
      <c r="TXC259" s="180"/>
      <c r="TXD259" s="180"/>
      <c r="TXE259" s="180"/>
      <c r="TXF259" s="180"/>
      <c r="TXG259" s="180"/>
      <c r="TXH259" s="180"/>
      <c r="TXI259" s="180"/>
      <c r="TXJ259" s="180"/>
      <c r="TXK259" s="180"/>
      <c r="TXL259" s="180"/>
      <c r="TXM259" s="180"/>
      <c r="TXN259" s="180"/>
      <c r="TXO259" s="180"/>
      <c r="TXP259" s="180"/>
      <c r="TXQ259" s="180"/>
      <c r="TXR259" s="180"/>
      <c r="TXS259" s="180"/>
      <c r="TXT259" s="180"/>
      <c r="TXU259" s="180"/>
      <c r="TXV259" s="180"/>
      <c r="TXW259" s="180"/>
      <c r="TXX259" s="180"/>
      <c r="TXY259" s="180"/>
      <c r="TXZ259" s="180"/>
      <c r="TYA259" s="180"/>
      <c r="TYB259" s="180"/>
      <c r="TYC259" s="180"/>
      <c r="TYD259" s="180"/>
      <c r="TYE259" s="180"/>
      <c r="TYF259" s="180"/>
      <c r="TYG259" s="180"/>
      <c r="TYH259" s="180"/>
      <c r="TYI259" s="180"/>
      <c r="TYJ259" s="180"/>
      <c r="TYK259" s="180"/>
      <c r="TYL259" s="180"/>
      <c r="TYM259" s="180"/>
      <c r="TYN259" s="180"/>
      <c r="TYO259" s="180"/>
      <c r="TYP259" s="180"/>
      <c r="TYQ259" s="180"/>
      <c r="TYR259" s="180"/>
      <c r="TYS259" s="180"/>
      <c r="TYT259" s="180"/>
      <c r="TYU259" s="180"/>
      <c r="TYV259" s="180"/>
      <c r="TYW259" s="180"/>
      <c r="TYX259" s="180"/>
      <c r="TYY259" s="180"/>
      <c r="TYZ259" s="180"/>
      <c r="TZA259" s="180"/>
      <c r="TZB259" s="180"/>
      <c r="TZC259" s="180"/>
      <c r="TZD259" s="180"/>
      <c r="TZE259" s="180"/>
      <c r="TZF259" s="180"/>
      <c r="TZG259" s="180"/>
      <c r="TZH259" s="180"/>
      <c r="TZI259" s="180"/>
      <c r="TZJ259" s="180"/>
      <c r="TZK259" s="180"/>
      <c r="TZL259" s="180"/>
      <c r="TZM259" s="180"/>
      <c r="TZN259" s="180"/>
      <c r="TZO259" s="180"/>
      <c r="TZP259" s="180"/>
      <c r="TZQ259" s="180"/>
      <c r="TZR259" s="180"/>
      <c r="TZS259" s="180"/>
      <c r="TZT259" s="180"/>
      <c r="TZU259" s="180"/>
      <c r="TZV259" s="180"/>
      <c r="TZW259" s="180"/>
      <c r="TZX259" s="180"/>
      <c r="TZY259" s="180"/>
      <c r="TZZ259" s="180"/>
      <c r="UAA259" s="180"/>
      <c r="UAB259" s="180"/>
      <c r="UAC259" s="180"/>
      <c r="UAD259" s="180"/>
      <c r="UAE259" s="180"/>
      <c r="UAF259" s="180"/>
      <c r="UAG259" s="180"/>
      <c r="UAH259" s="180"/>
      <c r="UAI259" s="180"/>
      <c r="UAJ259" s="180"/>
      <c r="UAK259" s="180"/>
      <c r="UAL259" s="180"/>
      <c r="UAM259" s="180"/>
      <c r="UAN259" s="180"/>
      <c r="UAO259" s="180"/>
      <c r="UAP259" s="180"/>
      <c r="UAQ259" s="180"/>
      <c r="UAR259" s="180"/>
      <c r="UAS259" s="180"/>
      <c r="UAT259" s="180"/>
      <c r="UAU259" s="180"/>
      <c r="UAV259" s="180"/>
      <c r="UAW259" s="180"/>
      <c r="UAX259" s="180"/>
      <c r="UAY259" s="180"/>
      <c r="UAZ259" s="180"/>
      <c r="UBA259" s="180"/>
      <c r="UBB259" s="180"/>
      <c r="UBC259" s="180"/>
      <c r="UBD259" s="180"/>
      <c r="UBE259" s="180"/>
      <c r="UBF259" s="180"/>
      <c r="UBG259" s="180"/>
      <c r="UBH259" s="180"/>
      <c r="UBI259" s="180"/>
      <c r="UBJ259" s="180"/>
      <c r="UBK259" s="180"/>
      <c r="UBL259" s="180"/>
      <c r="UBM259" s="180"/>
      <c r="UBN259" s="180"/>
      <c r="UBO259" s="180"/>
      <c r="UBP259" s="180"/>
      <c r="UBQ259" s="180"/>
      <c r="UBR259" s="180"/>
      <c r="UBS259" s="180"/>
      <c r="UBT259" s="180"/>
      <c r="UBU259" s="180"/>
      <c r="UBV259" s="180"/>
      <c r="UBW259" s="180"/>
      <c r="UBX259" s="180"/>
      <c r="UBY259" s="180"/>
      <c r="UBZ259" s="180"/>
      <c r="UCA259" s="180"/>
      <c r="UCB259" s="180"/>
      <c r="UCC259" s="180"/>
      <c r="UCD259" s="180"/>
      <c r="UCE259" s="180"/>
      <c r="UCF259" s="180"/>
      <c r="UCG259" s="180"/>
      <c r="UCH259" s="180"/>
      <c r="UCI259" s="180"/>
      <c r="UCJ259" s="180"/>
      <c r="UCK259" s="180"/>
      <c r="UCL259" s="180"/>
      <c r="UCM259" s="180"/>
      <c r="UCN259" s="180"/>
      <c r="UCO259" s="180"/>
      <c r="UCP259" s="180"/>
      <c r="UCQ259" s="180"/>
      <c r="UCR259" s="180"/>
      <c r="UCS259" s="180"/>
      <c r="UCT259" s="180"/>
      <c r="UCU259" s="180"/>
      <c r="UCV259" s="180"/>
      <c r="UCW259" s="180"/>
      <c r="UCX259" s="180"/>
      <c r="UCY259" s="180"/>
      <c r="UCZ259" s="180"/>
      <c r="UDA259" s="180"/>
      <c r="UDB259" s="180"/>
      <c r="UDC259" s="180"/>
      <c r="UDD259" s="180"/>
      <c r="UDE259" s="180"/>
      <c r="UDF259" s="180"/>
      <c r="UDG259" s="180"/>
      <c r="UDH259" s="180"/>
      <c r="UDI259" s="180"/>
      <c r="UDJ259" s="180"/>
      <c r="UDK259" s="180"/>
      <c r="UDL259" s="180"/>
      <c r="UDM259" s="180"/>
      <c r="UDN259" s="180"/>
      <c r="UDO259" s="180"/>
      <c r="UDP259" s="180"/>
      <c r="UDQ259" s="180"/>
      <c r="UDR259" s="180"/>
      <c r="UDS259" s="180"/>
      <c r="UDT259" s="180"/>
      <c r="UDU259" s="180"/>
      <c r="UDV259" s="180"/>
      <c r="UDW259" s="180"/>
      <c r="UDX259" s="180"/>
      <c r="UDY259" s="180"/>
      <c r="UDZ259" s="180"/>
      <c r="UEA259" s="180"/>
      <c r="UEB259" s="180"/>
      <c r="UEC259" s="180"/>
      <c r="UED259" s="180"/>
      <c r="UEE259" s="180"/>
      <c r="UEF259" s="180"/>
      <c r="UEG259" s="180"/>
      <c r="UEH259" s="180"/>
      <c r="UEI259" s="180"/>
      <c r="UEJ259" s="180"/>
      <c r="UEK259" s="180"/>
      <c r="UEL259" s="180"/>
      <c r="UEM259" s="180"/>
      <c r="UEN259" s="180"/>
      <c r="UEO259" s="180"/>
      <c r="UEP259" s="180"/>
      <c r="UEQ259" s="180"/>
      <c r="UER259" s="180"/>
      <c r="UES259" s="180"/>
      <c r="UET259" s="180"/>
      <c r="UEU259" s="180"/>
      <c r="UEV259" s="180"/>
      <c r="UEW259" s="180"/>
      <c r="UEX259" s="180"/>
      <c r="UEY259" s="180"/>
      <c r="UEZ259" s="180"/>
      <c r="UFA259" s="180"/>
      <c r="UFB259" s="180"/>
      <c r="UFC259" s="180"/>
      <c r="UFD259" s="180"/>
      <c r="UFE259" s="180"/>
      <c r="UFF259" s="180"/>
      <c r="UFG259" s="180"/>
      <c r="UFH259" s="180"/>
      <c r="UFI259" s="180"/>
      <c r="UFJ259" s="180"/>
      <c r="UFK259" s="180"/>
      <c r="UFL259" s="180"/>
      <c r="UFM259" s="180"/>
      <c r="UFN259" s="180"/>
      <c r="UFO259" s="180"/>
      <c r="UFP259" s="180"/>
      <c r="UFQ259" s="180"/>
      <c r="UFR259" s="180"/>
      <c r="UFS259" s="180"/>
      <c r="UFT259" s="180"/>
      <c r="UFU259" s="180"/>
      <c r="UFV259" s="180"/>
      <c r="UFW259" s="180"/>
      <c r="UFX259" s="180"/>
      <c r="UFY259" s="180"/>
      <c r="UFZ259" s="180"/>
      <c r="UGA259" s="180"/>
      <c r="UGB259" s="180"/>
      <c r="UGC259" s="180"/>
      <c r="UGD259" s="180"/>
      <c r="UGE259" s="180"/>
      <c r="UGF259" s="180"/>
      <c r="UGG259" s="180"/>
      <c r="UGH259" s="180"/>
      <c r="UGI259" s="180"/>
      <c r="UGJ259" s="180"/>
      <c r="UGK259" s="180"/>
      <c r="UGL259" s="180"/>
      <c r="UGM259" s="180"/>
      <c r="UGN259" s="180"/>
      <c r="UGO259" s="180"/>
      <c r="UGP259" s="180"/>
      <c r="UGQ259" s="180"/>
      <c r="UGR259" s="180"/>
      <c r="UGS259" s="180"/>
      <c r="UGT259" s="180"/>
      <c r="UGU259" s="180"/>
      <c r="UGV259" s="180"/>
      <c r="UGW259" s="180"/>
      <c r="UGX259" s="180"/>
      <c r="UGY259" s="180"/>
      <c r="UGZ259" s="180"/>
      <c r="UHA259" s="180"/>
      <c r="UHB259" s="180"/>
      <c r="UHC259" s="180"/>
      <c r="UHD259" s="180"/>
      <c r="UHE259" s="180"/>
      <c r="UHF259" s="180"/>
      <c r="UHG259" s="180"/>
      <c r="UHH259" s="180"/>
      <c r="UHI259" s="180"/>
      <c r="UHJ259" s="180"/>
      <c r="UHK259" s="180"/>
      <c r="UHL259" s="180"/>
      <c r="UHM259" s="180"/>
      <c r="UHN259" s="180"/>
      <c r="UHO259" s="180"/>
      <c r="UHP259" s="180"/>
      <c r="UHQ259" s="180"/>
      <c r="UHR259" s="180"/>
      <c r="UHS259" s="180"/>
      <c r="UHT259" s="180"/>
      <c r="UHU259" s="180"/>
      <c r="UHV259" s="180"/>
      <c r="UHW259" s="180"/>
      <c r="UHX259" s="180"/>
      <c r="UHY259" s="180"/>
      <c r="UHZ259" s="180"/>
      <c r="UIA259" s="180"/>
      <c r="UIB259" s="180"/>
      <c r="UIC259" s="180"/>
      <c r="UID259" s="180"/>
      <c r="UIE259" s="180"/>
      <c r="UIF259" s="180"/>
      <c r="UIG259" s="180"/>
      <c r="UIH259" s="180"/>
      <c r="UII259" s="180"/>
      <c r="UIJ259" s="180"/>
      <c r="UIK259" s="180"/>
      <c r="UIL259" s="180"/>
      <c r="UIM259" s="180"/>
      <c r="UIN259" s="180"/>
      <c r="UIO259" s="180"/>
      <c r="UIP259" s="180"/>
      <c r="UIQ259" s="180"/>
      <c r="UIR259" s="180"/>
      <c r="UIS259" s="180"/>
      <c r="UIT259" s="180"/>
      <c r="UIU259" s="180"/>
      <c r="UIV259" s="180"/>
      <c r="UIW259" s="180"/>
      <c r="UIX259" s="180"/>
      <c r="UIY259" s="180"/>
      <c r="UIZ259" s="180"/>
      <c r="UJA259" s="180"/>
      <c r="UJB259" s="180"/>
      <c r="UJC259" s="180"/>
      <c r="UJD259" s="180"/>
      <c r="UJE259" s="180"/>
      <c r="UJF259" s="180"/>
      <c r="UJG259" s="180"/>
      <c r="UJH259" s="180"/>
      <c r="UJI259" s="180"/>
      <c r="UJJ259" s="180"/>
      <c r="UJK259" s="180"/>
      <c r="UJL259" s="180"/>
      <c r="UJM259" s="180"/>
      <c r="UJN259" s="180"/>
      <c r="UJO259" s="180"/>
      <c r="UJP259" s="180"/>
      <c r="UJQ259" s="180"/>
      <c r="UJR259" s="180"/>
      <c r="UJS259" s="180"/>
      <c r="UJT259" s="180"/>
      <c r="UJU259" s="180"/>
      <c r="UJV259" s="180"/>
      <c r="UJW259" s="180"/>
      <c r="UJX259" s="180"/>
      <c r="UJY259" s="180"/>
      <c r="UJZ259" s="180"/>
      <c r="UKA259" s="180"/>
      <c r="UKB259" s="180"/>
      <c r="UKC259" s="180"/>
      <c r="UKD259" s="180"/>
      <c r="UKE259" s="180"/>
      <c r="UKF259" s="180"/>
      <c r="UKG259" s="180"/>
      <c r="UKH259" s="180"/>
      <c r="UKI259" s="180"/>
      <c r="UKJ259" s="180"/>
      <c r="UKK259" s="180"/>
      <c r="UKL259" s="180"/>
      <c r="UKM259" s="180"/>
      <c r="UKN259" s="180"/>
      <c r="UKO259" s="180"/>
      <c r="UKP259" s="180"/>
      <c r="UKQ259" s="180"/>
      <c r="UKR259" s="180"/>
      <c r="UKS259" s="180"/>
      <c r="UKT259" s="180"/>
      <c r="UKU259" s="180"/>
      <c r="UKV259" s="180"/>
      <c r="UKW259" s="180"/>
      <c r="UKX259" s="180"/>
      <c r="UKY259" s="180"/>
      <c r="UKZ259" s="180"/>
      <c r="ULA259" s="180"/>
      <c r="ULB259" s="180"/>
      <c r="ULC259" s="180"/>
      <c r="ULD259" s="180"/>
      <c r="ULE259" s="180"/>
      <c r="ULF259" s="180"/>
      <c r="ULG259" s="180"/>
      <c r="ULH259" s="180"/>
      <c r="ULI259" s="180"/>
      <c r="ULJ259" s="180"/>
      <c r="ULK259" s="180"/>
      <c r="ULL259" s="180"/>
      <c r="ULM259" s="180"/>
      <c r="ULN259" s="180"/>
      <c r="ULO259" s="180"/>
      <c r="ULP259" s="180"/>
      <c r="ULQ259" s="180"/>
      <c r="ULR259" s="180"/>
      <c r="ULS259" s="180"/>
      <c r="ULT259" s="180"/>
      <c r="ULU259" s="180"/>
      <c r="ULV259" s="180"/>
      <c r="ULW259" s="180"/>
      <c r="ULX259" s="180"/>
      <c r="ULY259" s="180"/>
      <c r="ULZ259" s="180"/>
      <c r="UMA259" s="180"/>
      <c r="UMB259" s="180"/>
      <c r="UMC259" s="180"/>
      <c r="UMD259" s="180"/>
      <c r="UME259" s="180"/>
      <c r="UMF259" s="180"/>
      <c r="UMG259" s="180"/>
      <c r="UMH259" s="180"/>
      <c r="UMI259" s="180"/>
      <c r="UMJ259" s="180"/>
      <c r="UMK259" s="180"/>
      <c r="UML259" s="180"/>
      <c r="UMM259" s="180"/>
      <c r="UMN259" s="180"/>
      <c r="UMO259" s="180"/>
      <c r="UMP259" s="180"/>
      <c r="UMQ259" s="180"/>
      <c r="UMR259" s="180"/>
      <c r="UMS259" s="180"/>
      <c r="UMT259" s="180"/>
      <c r="UMU259" s="180"/>
      <c r="UMV259" s="180"/>
      <c r="UMW259" s="180"/>
      <c r="UMX259" s="180"/>
      <c r="UMY259" s="180"/>
      <c r="UMZ259" s="180"/>
      <c r="UNA259" s="180"/>
      <c r="UNB259" s="180"/>
      <c r="UNC259" s="180"/>
      <c r="UND259" s="180"/>
      <c r="UNE259" s="180"/>
      <c r="UNF259" s="180"/>
      <c r="UNG259" s="180"/>
      <c r="UNH259" s="180"/>
      <c r="UNI259" s="180"/>
      <c r="UNJ259" s="180"/>
      <c r="UNK259" s="180"/>
      <c r="UNL259" s="180"/>
      <c r="UNM259" s="180"/>
      <c r="UNN259" s="180"/>
      <c r="UNO259" s="180"/>
      <c r="UNP259" s="180"/>
      <c r="UNQ259" s="180"/>
      <c r="UNR259" s="180"/>
      <c r="UNS259" s="180"/>
      <c r="UNT259" s="180"/>
      <c r="UNU259" s="180"/>
      <c r="UNV259" s="180"/>
      <c r="UNW259" s="180"/>
      <c r="UNX259" s="180"/>
      <c r="UNY259" s="180"/>
      <c r="UNZ259" s="180"/>
      <c r="UOA259" s="180"/>
      <c r="UOB259" s="180"/>
      <c r="UOC259" s="180"/>
      <c r="UOD259" s="180"/>
      <c r="UOE259" s="180"/>
      <c r="UOF259" s="180"/>
      <c r="UOG259" s="180"/>
      <c r="UOH259" s="180"/>
      <c r="UOI259" s="180"/>
      <c r="UOJ259" s="180"/>
      <c r="UOK259" s="180"/>
      <c r="UOL259" s="180"/>
      <c r="UOM259" s="180"/>
      <c r="UON259" s="180"/>
      <c r="UOO259" s="180"/>
      <c r="UOP259" s="180"/>
      <c r="UOQ259" s="180"/>
      <c r="UOR259" s="180"/>
      <c r="UOS259" s="180"/>
      <c r="UOT259" s="180"/>
      <c r="UOU259" s="180"/>
      <c r="UOV259" s="180"/>
      <c r="UOW259" s="180"/>
      <c r="UOX259" s="180"/>
      <c r="UOY259" s="180"/>
      <c r="UOZ259" s="180"/>
      <c r="UPA259" s="180"/>
      <c r="UPB259" s="180"/>
      <c r="UPC259" s="180"/>
      <c r="UPD259" s="180"/>
      <c r="UPE259" s="180"/>
      <c r="UPF259" s="180"/>
      <c r="UPG259" s="180"/>
      <c r="UPH259" s="180"/>
      <c r="UPI259" s="180"/>
      <c r="UPJ259" s="180"/>
      <c r="UPK259" s="180"/>
      <c r="UPL259" s="180"/>
      <c r="UPM259" s="180"/>
      <c r="UPN259" s="180"/>
      <c r="UPO259" s="180"/>
      <c r="UPP259" s="180"/>
      <c r="UPQ259" s="180"/>
      <c r="UPR259" s="180"/>
      <c r="UPS259" s="180"/>
      <c r="UPT259" s="180"/>
      <c r="UPU259" s="180"/>
      <c r="UPV259" s="180"/>
      <c r="UPW259" s="180"/>
      <c r="UPX259" s="180"/>
      <c r="UPY259" s="180"/>
      <c r="UPZ259" s="180"/>
      <c r="UQA259" s="180"/>
      <c r="UQB259" s="180"/>
      <c r="UQC259" s="180"/>
      <c r="UQD259" s="180"/>
      <c r="UQE259" s="180"/>
      <c r="UQF259" s="180"/>
      <c r="UQG259" s="180"/>
      <c r="UQH259" s="180"/>
      <c r="UQI259" s="180"/>
      <c r="UQJ259" s="180"/>
      <c r="UQK259" s="180"/>
      <c r="UQL259" s="180"/>
      <c r="UQM259" s="180"/>
      <c r="UQN259" s="180"/>
      <c r="UQO259" s="180"/>
      <c r="UQP259" s="180"/>
      <c r="UQQ259" s="180"/>
      <c r="UQR259" s="180"/>
      <c r="UQS259" s="180"/>
      <c r="UQT259" s="180"/>
      <c r="UQU259" s="180"/>
      <c r="UQV259" s="180"/>
      <c r="UQW259" s="180"/>
      <c r="UQX259" s="180"/>
      <c r="UQY259" s="180"/>
      <c r="UQZ259" s="180"/>
      <c r="URA259" s="180"/>
      <c r="URB259" s="180"/>
      <c r="URC259" s="180"/>
      <c r="URD259" s="180"/>
      <c r="URE259" s="180"/>
      <c r="URF259" s="180"/>
      <c r="URG259" s="180"/>
      <c r="URH259" s="180"/>
      <c r="URI259" s="180"/>
      <c r="URJ259" s="180"/>
      <c r="URK259" s="180"/>
      <c r="URL259" s="180"/>
      <c r="URM259" s="180"/>
      <c r="URN259" s="180"/>
      <c r="URO259" s="180"/>
      <c r="URP259" s="180"/>
      <c r="URQ259" s="180"/>
      <c r="URR259" s="180"/>
      <c r="URS259" s="180"/>
      <c r="URT259" s="180"/>
      <c r="URU259" s="180"/>
      <c r="URV259" s="180"/>
      <c r="URW259" s="180"/>
      <c r="URX259" s="180"/>
      <c r="URY259" s="180"/>
      <c r="URZ259" s="180"/>
      <c r="USA259" s="180"/>
      <c r="USB259" s="180"/>
      <c r="USC259" s="180"/>
      <c r="USD259" s="180"/>
      <c r="USE259" s="180"/>
      <c r="USF259" s="180"/>
      <c r="USG259" s="180"/>
      <c r="USH259" s="180"/>
      <c r="USI259" s="180"/>
      <c r="USJ259" s="180"/>
      <c r="USK259" s="180"/>
      <c r="USL259" s="180"/>
      <c r="USM259" s="180"/>
      <c r="USN259" s="180"/>
      <c r="USO259" s="180"/>
      <c r="USP259" s="180"/>
      <c r="USQ259" s="180"/>
      <c r="USR259" s="180"/>
      <c r="USS259" s="180"/>
      <c r="UST259" s="180"/>
      <c r="USU259" s="180"/>
      <c r="USV259" s="180"/>
      <c r="USW259" s="180"/>
      <c r="USX259" s="180"/>
      <c r="USY259" s="180"/>
      <c r="USZ259" s="180"/>
      <c r="UTA259" s="180"/>
      <c r="UTB259" s="180"/>
      <c r="UTC259" s="180"/>
      <c r="UTD259" s="180"/>
      <c r="UTE259" s="180"/>
      <c r="UTF259" s="180"/>
      <c r="UTG259" s="180"/>
      <c r="UTH259" s="180"/>
      <c r="UTI259" s="180"/>
      <c r="UTJ259" s="180"/>
      <c r="UTK259" s="180"/>
      <c r="UTL259" s="180"/>
      <c r="UTM259" s="180"/>
      <c r="UTN259" s="180"/>
      <c r="UTO259" s="180"/>
      <c r="UTP259" s="180"/>
      <c r="UTQ259" s="180"/>
      <c r="UTR259" s="180"/>
      <c r="UTS259" s="180"/>
      <c r="UTT259" s="180"/>
      <c r="UTU259" s="180"/>
      <c r="UTV259" s="180"/>
      <c r="UTW259" s="180"/>
      <c r="UTX259" s="180"/>
      <c r="UTY259" s="180"/>
      <c r="UTZ259" s="180"/>
      <c r="UUA259" s="180"/>
      <c r="UUB259" s="180"/>
      <c r="UUC259" s="180"/>
      <c r="UUD259" s="180"/>
      <c r="UUE259" s="180"/>
      <c r="UUF259" s="180"/>
      <c r="UUG259" s="180"/>
      <c r="UUH259" s="180"/>
      <c r="UUI259" s="180"/>
      <c r="UUJ259" s="180"/>
      <c r="UUK259" s="180"/>
      <c r="UUL259" s="180"/>
      <c r="UUM259" s="180"/>
      <c r="UUN259" s="180"/>
      <c r="UUO259" s="180"/>
      <c r="UUP259" s="180"/>
      <c r="UUQ259" s="180"/>
      <c r="UUR259" s="180"/>
      <c r="UUS259" s="180"/>
      <c r="UUT259" s="180"/>
      <c r="UUU259" s="180"/>
      <c r="UUV259" s="180"/>
      <c r="UUW259" s="180"/>
      <c r="UUX259" s="180"/>
      <c r="UUY259" s="180"/>
      <c r="UUZ259" s="180"/>
      <c r="UVA259" s="180"/>
      <c r="UVB259" s="180"/>
      <c r="UVC259" s="180"/>
      <c r="UVD259" s="180"/>
      <c r="UVE259" s="180"/>
      <c r="UVF259" s="180"/>
      <c r="UVG259" s="180"/>
      <c r="UVH259" s="180"/>
      <c r="UVI259" s="180"/>
      <c r="UVJ259" s="180"/>
      <c r="UVK259" s="180"/>
      <c r="UVL259" s="180"/>
      <c r="UVM259" s="180"/>
      <c r="UVN259" s="180"/>
      <c r="UVO259" s="180"/>
      <c r="UVP259" s="180"/>
      <c r="UVQ259" s="180"/>
      <c r="UVR259" s="180"/>
      <c r="UVS259" s="180"/>
      <c r="UVT259" s="180"/>
      <c r="UVU259" s="180"/>
      <c r="UVV259" s="180"/>
      <c r="UVW259" s="180"/>
      <c r="UVX259" s="180"/>
      <c r="UVY259" s="180"/>
      <c r="UVZ259" s="180"/>
      <c r="UWA259" s="180"/>
      <c r="UWB259" s="180"/>
      <c r="UWC259" s="180"/>
      <c r="UWD259" s="180"/>
      <c r="UWE259" s="180"/>
      <c r="UWF259" s="180"/>
      <c r="UWG259" s="180"/>
      <c r="UWH259" s="180"/>
      <c r="UWI259" s="180"/>
      <c r="UWJ259" s="180"/>
      <c r="UWK259" s="180"/>
      <c r="UWL259" s="180"/>
      <c r="UWM259" s="180"/>
      <c r="UWN259" s="180"/>
      <c r="UWO259" s="180"/>
      <c r="UWP259" s="180"/>
      <c r="UWQ259" s="180"/>
      <c r="UWR259" s="180"/>
      <c r="UWS259" s="180"/>
      <c r="UWT259" s="180"/>
      <c r="UWU259" s="180"/>
      <c r="UWV259" s="180"/>
      <c r="UWW259" s="180"/>
      <c r="UWX259" s="180"/>
      <c r="UWY259" s="180"/>
      <c r="UWZ259" s="180"/>
      <c r="UXA259" s="180"/>
      <c r="UXB259" s="180"/>
      <c r="UXC259" s="180"/>
      <c r="UXD259" s="180"/>
      <c r="UXE259" s="180"/>
      <c r="UXF259" s="180"/>
      <c r="UXG259" s="180"/>
      <c r="UXH259" s="180"/>
      <c r="UXI259" s="180"/>
      <c r="UXJ259" s="180"/>
      <c r="UXK259" s="180"/>
      <c r="UXL259" s="180"/>
      <c r="UXM259" s="180"/>
      <c r="UXN259" s="180"/>
      <c r="UXO259" s="180"/>
      <c r="UXP259" s="180"/>
      <c r="UXQ259" s="180"/>
      <c r="UXR259" s="180"/>
      <c r="UXS259" s="180"/>
      <c r="UXT259" s="180"/>
      <c r="UXU259" s="180"/>
      <c r="UXV259" s="180"/>
      <c r="UXW259" s="180"/>
      <c r="UXX259" s="180"/>
      <c r="UXY259" s="180"/>
      <c r="UXZ259" s="180"/>
      <c r="UYA259" s="180"/>
      <c r="UYB259" s="180"/>
      <c r="UYC259" s="180"/>
      <c r="UYD259" s="180"/>
      <c r="UYE259" s="180"/>
      <c r="UYF259" s="180"/>
      <c r="UYG259" s="180"/>
      <c r="UYH259" s="180"/>
      <c r="UYI259" s="180"/>
      <c r="UYJ259" s="180"/>
      <c r="UYK259" s="180"/>
      <c r="UYL259" s="180"/>
      <c r="UYM259" s="180"/>
      <c r="UYN259" s="180"/>
      <c r="UYO259" s="180"/>
      <c r="UYP259" s="180"/>
      <c r="UYQ259" s="180"/>
      <c r="UYR259" s="180"/>
      <c r="UYS259" s="180"/>
      <c r="UYT259" s="180"/>
      <c r="UYU259" s="180"/>
      <c r="UYV259" s="180"/>
      <c r="UYW259" s="180"/>
      <c r="UYX259" s="180"/>
      <c r="UYY259" s="180"/>
      <c r="UYZ259" s="180"/>
      <c r="UZA259" s="180"/>
      <c r="UZB259" s="180"/>
      <c r="UZC259" s="180"/>
      <c r="UZD259" s="180"/>
      <c r="UZE259" s="180"/>
      <c r="UZF259" s="180"/>
      <c r="UZG259" s="180"/>
      <c r="UZH259" s="180"/>
      <c r="UZI259" s="180"/>
      <c r="UZJ259" s="180"/>
      <c r="UZK259" s="180"/>
      <c r="UZL259" s="180"/>
      <c r="UZM259" s="180"/>
      <c r="UZN259" s="180"/>
      <c r="UZO259" s="180"/>
      <c r="UZP259" s="180"/>
      <c r="UZQ259" s="180"/>
      <c r="UZR259" s="180"/>
      <c r="UZS259" s="180"/>
      <c r="UZT259" s="180"/>
      <c r="UZU259" s="180"/>
      <c r="UZV259" s="180"/>
      <c r="UZW259" s="180"/>
      <c r="UZX259" s="180"/>
      <c r="UZY259" s="180"/>
      <c r="UZZ259" s="180"/>
      <c r="VAA259" s="180"/>
      <c r="VAB259" s="180"/>
      <c r="VAC259" s="180"/>
      <c r="VAD259" s="180"/>
      <c r="VAE259" s="180"/>
      <c r="VAF259" s="180"/>
      <c r="VAG259" s="180"/>
      <c r="VAH259" s="180"/>
      <c r="VAI259" s="180"/>
      <c r="VAJ259" s="180"/>
      <c r="VAK259" s="180"/>
      <c r="VAL259" s="180"/>
      <c r="VAM259" s="180"/>
      <c r="VAN259" s="180"/>
      <c r="VAO259" s="180"/>
      <c r="VAP259" s="180"/>
      <c r="VAQ259" s="180"/>
      <c r="VAR259" s="180"/>
      <c r="VAS259" s="180"/>
      <c r="VAT259" s="180"/>
      <c r="VAU259" s="180"/>
      <c r="VAV259" s="180"/>
      <c r="VAW259" s="180"/>
      <c r="VAX259" s="180"/>
      <c r="VAY259" s="180"/>
      <c r="VAZ259" s="180"/>
      <c r="VBA259" s="180"/>
      <c r="VBB259" s="180"/>
      <c r="VBC259" s="180"/>
      <c r="VBD259" s="180"/>
      <c r="VBE259" s="180"/>
      <c r="VBF259" s="180"/>
      <c r="VBG259" s="180"/>
      <c r="VBH259" s="180"/>
      <c r="VBI259" s="180"/>
      <c r="VBJ259" s="180"/>
      <c r="VBK259" s="180"/>
      <c r="VBL259" s="180"/>
      <c r="VBM259" s="180"/>
      <c r="VBN259" s="180"/>
      <c r="VBO259" s="180"/>
      <c r="VBP259" s="180"/>
      <c r="VBQ259" s="180"/>
      <c r="VBR259" s="180"/>
      <c r="VBS259" s="180"/>
      <c r="VBT259" s="180"/>
      <c r="VBU259" s="180"/>
      <c r="VBV259" s="180"/>
      <c r="VBW259" s="180"/>
      <c r="VBX259" s="180"/>
      <c r="VBY259" s="180"/>
      <c r="VBZ259" s="180"/>
      <c r="VCA259" s="180"/>
      <c r="VCB259" s="180"/>
      <c r="VCC259" s="180"/>
      <c r="VCD259" s="180"/>
      <c r="VCE259" s="180"/>
      <c r="VCF259" s="180"/>
      <c r="VCG259" s="180"/>
      <c r="VCH259" s="180"/>
      <c r="VCI259" s="180"/>
      <c r="VCJ259" s="180"/>
      <c r="VCK259" s="180"/>
      <c r="VCL259" s="180"/>
      <c r="VCM259" s="180"/>
      <c r="VCN259" s="180"/>
      <c r="VCO259" s="180"/>
      <c r="VCP259" s="180"/>
      <c r="VCQ259" s="180"/>
      <c r="VCR259" s="180"/>
      <c r="VCS259" s="180"/>
      <c r="VCT259" s="180"/>
      <c r="VCU259" s="180"/>
      <c r="VCV259" s="180"/>
      <c r="VCW259" s="180"/>
      <c r="VCX259" s="180"/>
      <c r="VCY259" s="180"/>
      <c r="VCZ259" s="180"/>
      <c r="VDA259" s="180"/>
      <c r="VDB259" s="180"/>
      <c r="VDC259" s="180"/>
      <c r="VDD259" s="180"/>
      <c r="VDE259" s="180"/>
      <c r="VDF259" s="180"/>
      <c r="VDG259" s="180"/>
      <c r="VDH259" s="180"/>
      <c r="VDI259" s="180"/>
      <c r="VDJ259" s="180"/>
      <c r="VDK259" s="180"/>
      <c r="VDL259" s="180"/>
      <c r="VDM259" s="180"/>
      <c r="VDN259" s="180"/>
      <c r="VDO259" s="180"/>
      <c r="VDP259" s="180"/>
      <c r="VDQ259" s="180"/>
      <c r="VDR259" s="180"/>
      <c r="VDS259" s="180"/>
      <c r="VDT259" s="180"/>
      <c r="VDU259" s="180"/>
      <c r="VDV259" s="180"/>
      <c r="VDW259" s="180"/>
      <c r="VDX259" s="180"/>
      <c r="VDY259" s="180"/>
      <c r="VDZ259" s="180"/>
      <c r="VEA259" s="180"/>
      <c r="VEB259" s="180"/>
      <c r="VEC259" s="180"/>
      <c r="VED259" s="180"/>
      <c r="VEE259" s="180"/>
      <c r="VEF259" s="180"/>
      <c r="VEG259" s="180"/>
      <c r="VEH259" s="180"/>
      <c r="VEI259" s="180"/>
      <c r="VEJ259" s="180"/>
      <c r="VEK259" s="180"/>
      <c r="VEL259" s="180"/>
      <c r="VEM259" s="180"/>
      <c r="VEN259" s="180"/>
      <c r="VEO259" s="180"/>
      <c r="VEP259" s="180"/>
      <c r="VEQ259" s="180"/>
      <c r="VER259" s="180"/>
      <c r="VES259" s="180"/>
      <c r="VET259" s="180"/>
      <c r="VEU259" s="180"/>
      <c r="VEV259" s="180"/>
      <c r="VEW259" s="180"/>
      <c r="VEX259" s="180"/>
      <c r="VEY259" s="180"/>
      <c r="VEZ259" s="180"/>
      <c r="VFA259" s="180"/>
      <c r="VFB259" s="180"/>
      <c r="VFC259" s="180"/>
      <c r="VFD259" s="180"/>
      <c r="VFE259" s="180"/>
      <c r="VFF259" s="180"/>
      <c r="VFG259" s="180"/>
      <c r="VFH259" s="180"/>
      <c r="VFI259" s="180"/>
      <c r="VFJ259" s="180"/>
      <c r="VFK259" s="180"/>
      <c r="VFL259" s="180"/>
      <c r="VFM259" s="180"/>
      <c r="VFN259" s="180"/>
      <c r="VFO259" s="180"/>
      <c r="VFP259" s="180"/>
      <c r="VFQ259" s="180"/>
      <c r="VFR259" s="180"/>
      <c r="VFS259" s="180"/>
      <c r="VFT259" s="180"/>
      <c r="VFU259" s="180"/>
      <c r="VFV259" s="180"/>
      <c r="VFW259" s="180"/>
      <c r="VFX259" s="180"/>
      <c r="VFY259" s="180"/>
      <c r="VFZ259" s="180"/>
      <c r="VGA259" s="180"/>
      <c r="VGB259" s="180"/>
      <c r="VGC259" s="180"/>
      <c r="VGD259" s="180"/>
      <c r="VGE259" s="180"/>
      <c r="VGF259" s="180"/>
      <c r="VGG259" s="180"/>
      <c r="VGH259" s="180"/>
      <c r="VGI259" s="180"/>
      <c r="VGJ259" s="180"/>
      <c r="VGK259" s="180"/>
      <c r="VGL259" s="180"/>
      <c r="VGM259" s="180"/>
      <c r="VGN259" s="180"/>
      <c r="VGO259" s="180"/>
      <c r="VGP259" s="180"/>
      <c r="VGQ259" s="180"/>
      <c r="VGR259" s="180"/>
      <c r="VGS259" s="180"/>
      <c r="VGT259" s="180"/>
      <c r="VGU259" s="180"/>
      <c r="VGV259" s="180"/>
      <c r="VGW259" s="180"/>
      <c r="VGX259" s="180"/>
      <c r="VGY259" s="180"/>
      <c r="VGZ259" s="180"/>
      <c r="VHA259" s="180"/>
      <c r="VHB259" s="180"/>
      <c r="VHC259" s="180"/>
      <c r="VHD259" s="180"/>
      <c r="VHE259" s="180"/>
      <c r="VHF259" s="180"/>
      <c r="VHG259" s="180"/>
      <c r="VHH259" s="180"/>
      <c r="VHI259" s="180"/>
      <c r="VHJ259" s="180"/>
      <c r="VHK259" s="180"/>
      <c r="VHL259" s="180"/>
      <c r="VHM259" s="180"/>
      <c r="VHN259" s="180"/>
      <c r="VHO259" s="180"/>
      <c r="VHP259" s="180"/>
      <c r="VHQ259" s="180"/>
      <c r="VHR259" s="180"/>
      <c r="VHS259" s="180"/>
      <c r="VHT259" s="180"/>
      <c r="VHU259" s="180"/>
      <c r="VHV259" s="180"/>
      <c r="VHW259" s="180"/>
      <c r="VHX259" s="180"/>
      <c r="VHY259" s="180"/>
      <c r="VHZ259" s="180"/>
      <c r="VIA259" s="180"/>
      <c r="VIB259" s="180"/>
      <c r="VIC259" s="180"/>
      <c r="VID259" s="180"/>
      <c r="VIE259" s="180"/>
      <c r="VIF259" s="180"/>
      <c r="VIG259" s="180"/>
      <c r="VIH259" s="180"/>
      <c r="VII259" s="180"/>
      <c r="VIJ259" s="180"/>
      <c r="VIK259" s="180"/>
      <c r="VIL259" s="180"/>
      <c r="VIM259" s="180"/>
      <c r="VIN259" s="180"/>
      <c r="VIO259" s="180"/>
      <c r="VIP259" s="180"/>
      <c r="VIQ259" s="180"/>
      <c r="VIR259" s="180"/>
      <c r="VIS259" s="180"/>
      <c r="VIT259" s="180"/>
      <c r="VIU259" s="180"/>
      <c r="VIV259" s="180"/>
      <c r="VIW259" s="180"/>
      <c r="VIX259" s="180"/>
      <c r="VIY259" s="180"/>
      <c r="VIZ259" s="180"/>
      <c r="VJA259" s="180"/>
      <c r="VJB259" s="180"/>
      <c r="VJC259" s="180"/>
      <c r="VJD259" s="180"/>
      <c r="VJE259" s="180"/>
      <c r="VJF259" s="180"/>
      <c r="VJG259" s="180"/>
      <c r="VJH259" s="180"/>
      <c r="VJI259" s="180"/>
      <c r="VJJ259" s="180"/>
      <c r="VJK259" s="180"/>
      <c r="VJL259" s="180"/>
      <c r="VJM259" s="180"/>
      <c r="VJN259" s="180"/>
      <c r="VJO259" s="180"/>
      <c r="VJP259" s="180"/>
      <c r="VJQ259" s="180"/>
      <c r="VJR259" s="180"/>
      <c r="VJS259" s="180"/>
      <c r="VJT259" s="180"/>
      <c r="VJU259" s="180"/>
      <c r="VJV259" s="180"/>
      <c r="VJW259" s="180"/>
      <c r="VJX259" s="180"/>
      <c r="VJY259" s="180"/>
      <c r="VJZ259" s="180"/>
      <c r="VKA259" s="180"/>
      <c r="VKB259" s="180"/>
      <c r="VKC259" s="180"/>
      <c r="VKD259" s="180"/>
      <c r="VKE259" s="180"/>
      <c r="VKF259" s="180"/>
      <c r="VKG259" s="180"/>
      <c r="VKH259" s="180"/>
      <c r="VKI259" s="180"/>
      <c r="VKJ259" s="180"/>
      <c r="VKK259" s="180"/>
      <c r="VKL259" s="180"/>
      <c r="VKM259" s="180"/>
      <c r="VKN259" s="180"/>
      <c r="VKO259" s="180"/>
      <c r="VKP259" s="180"/>
      <c r="VKQ259" s="180"/>
      <c r="VKR259" s="180"/>
      <c r="VKS259" s="180"/>
      <c r="VKT259" s="180"/>
      <c r="VKU259" s="180"/>
      <c r="VKV259" s="180"/>
      <c r="VKW259" s="180"/>
      <c r="VKX259" s="180"/>
      <c r="VKY259" s="180"/>
      <c r="VKZ259" s="180"/>
      <c r="VLA259" s="180"/>
      <c r="VLB259" s="180"/>
      <c r="VLC259" s="180"/>
      <c r="VLD259" s="180"/>
      <c r="VLE259" s="180"/>
      <c r="VLF259" s="180"/>
      <c r="VLG259" s="180"/>
      <c r="VLH259" s="180"/>
      <c r="VLI259" s="180"/>
      <c r="VLJ259" s="180"/>
      <c r="VLK259" s="180"/>
      <c r="VLL259" s="180"/>
      <c r="VLM259" s="180"/>
      <c r="VLN259" s="180"/>
      <c r="VLO259" s="180"/>
      <c r="VLP259" s="180"/>
      <c r="VLQ259" s="180"/>
      <c r="VLR259" s="180"/>
      <c r="VLS259" s="180"/>
      <c r="VLT259" s="180"/>
      <c r="VLU259" s="180"/>
      <c r="VLV259" s="180"/>
      <c r="VLW259" s="180"/>
      <c r="VLX259" s="180"/>
      <c r="VLY259" s="180"/>
      <c r="VLZ259" s="180"/>
      <c r="VMA259" s="180"/>
      <c r="VMB259" s="180"/>
      <c r="VMC259" s="180"/>
      <c r="VMD259" s="180"/>
      <c r="VME259" s="180"/>
      <c r="VMF259" s="180"/>
      <c r="VMG259" s="180"/>
      <c r="VMH259" s="180"/>
      <c r="VMI259" s="180"/>
      <c r="VMJ259" s="180"/>
      <c r="VMK259" s="180"/>
      <c r="VML259" s="180"/>
      <c r="VMM259" s="180"/>
      <c r="VMN259" s="180"/>
      <c r="VMO259" s="180"/>
      <c r="VMP259" s="180"/>
      <c r="VMQ259" s="180"/>
      <c r="VMR259" s="180"/>
      <c r="VMS259" s="180"/>
      <c r="VMT259" s="180"/>
      <c r="VMU259" s="180"/>
      <c r="VMV259" s="180"/>
      <c r="VMW259" s="180"/>
      <c r="VMX259" s="180"/>
      <c r="VMY259" s="180"/>
      <c r="VMZ259" s="180"/>
      <c r="VNA259" s="180"/>
      <c r="VNB259" s="180"/>
      <c r="VNC259" s="180"/>
      <c r="VND259" s="180"/>
      <c r="VNE259" s="180"/>
      <c r="VNF259" s="180"/>
      <c r="VNG259" s="180"/>
      <c r="VNH259" s="180"/>
      <c r="VNI259" s="180"/>
      <c r="VNJ259" s="180"/>
      <c r="VNK259" s="180"/>
      <c r="VNL259" s="180"/>
      <c r="VNM259" s="180"/>
      <c r="VNN259" s="180"/>
      <c r="VNO259" s="180"/>
      <c r="VNP259" s="180"/>
      <c r="VNQ259" s="180"/>
      <c r="VNR259" s="180"/>
      <c r="VNS259" s="180"/>
      <c r="VNT259" s="180"/>
      <c r="VNU259" s="180"/>
      <c r="VNV259" s="180"/>
      <c r="VNW259" s="180"/>
      <c r="VNX259" s="180"/>
      <c r="VNY259" s="180"/>
      <c r="VNZ259" s="180"/>
      <c r="VOA259" s="180"/>
      <c r="VOB259" s="180"/>
      <c r="VOC259" s="180"/>
      <c r="VOD259" s="180"/>
      <c r="VOE259" s="180"/>
      <c r="VOF259" s="180"/>
      <c r="VOG259" s="180"/>
      <c r="VOH259" s="180"/>
      <c r="VOI259" s="180"/>
      <c r="VOJ259" s="180"/>
      <c r="VOK259" s="180"/>
      <c r="VOL259" s="180"/>
      <c r="VOM259" s="180"/>
      <c r="VON259" s="180"/>
      <c r="VOO259" s="180"/>
      <c r="VOP259" s="180"/>
      <c r="VOQ259" s="180"/>
      <c r="VOR259" s="180"/>
      <c r="VOS259" s="180"/>
      <c r="VOT259" s="180"/>
      <c r="VOU259" s="180"/>
      <c r="VOV259" s="180"/>
      <c r="VOW259" s="180"/>
      <c r="VOX259" s="180"/>
      <c r="VOY259" s="180"/>
      <c r="VOZ259" s="180"/>
      <c r="VPA259" s="180"/>
      <c r="VPB259" s="180"/>
      <c r="VPC259" s="180"/>
      <c r="VPD259" s="180"/>
      <c r="VPE259" s="180"/>
      <c r="VPF259" s="180"/>
      <c r="VPG259" s="180"/>
      <c r="VPH259" s="180"/>
      <c r="VPI259" s="180"/>
      <c r="VPJ259" s="180"/>
      <c r="VPK259" s="180"/>
      <c r="VPL259" s="180"/>
      <c r="VPM259" s="180"/>
      <c r="VPN259" s="180"/>
      <c r="VPO259" s="180"/>
      <c r="VPP259" s="180"/>
      <c r="VPQ259" s="180"/>
      <c r="VPR259" s="180"/>
      <c r="VPS259" s="180"/>
      <c r="VPT259" s="180"/>
      <c r="VPU259" s="180"/>
      <c r="VPV259" s="180"/>
      <c r="VPW259" s="180"/>
      <c r="VPX259" s="180"/>
      <c r="VPY259" s="180"/>
      <c r="VPZ259" s="180"/>
      <c r="VQA259" s="180"/>
      <c r="VQB259" s="180"/>
      <c r="VQC259" s="180"/>
      <c r="VQD259" s="180"/>
      <c r="VQE259" s="180"/>
      <c r="VQF259" s="180"/>
      <c r="VQG259" s="180"/>
      <c r="VQH259" s="180"/>
      <c r="VQI259" s="180"/>
      <c r="VQJ259" s="180"/>
      <c r="VQK259" s="180"/>
      <c r="VQL259" s="180"/>
      <c r="VQM259" s="180"/>
      <c r="VQN259" s="180"/>
      <c r="VQO259" s="180"/>
      <c r="VQP259" s="180"/>
      <c r="VQQ259" s="180"/>
      <c r="VQR259" s="180"/>
      <c r="VQS259" s="180"/>
      <c r="VQT259" s="180"/>
      <c r="VQU259" s="180"/>
      <c r="VQV259" s="180"/>
      <c r="VQW259" s="180"/>
      <c r="VQX259" s="180"/>
      <c r="VQY259" s="180"/>
      <c r="VQZ259" s="180"/>
      <c r="VRA259" s="180"/>
      <c r="VRB259" s="180"/>
      <c r="VRC259" s="180"/>
      <c r="VRD259" s="180"/>
      <c r="VRE259" s="180"/>
      <c r="VRF259" s="180"/>
      <c r="VRG259" s="180"/>
      <c r="VRH259" s="180"/>
      <c r="VRI259" s="180"/>
      <c r="VRJ259" s="180"/>
      <c r="VRK259" s="180"/>
      <c r="VRL259" s="180"/>
      <c r="VRM259" s="180"/>
      <c r="VRN259" s="180"/>
      <c r="VRO259" s="180"/>
      <c r="VRP259" s="180"/>
      <c r="VRQ259" s="180"/>
      <c r="VRR259" s="180"/>
      <c r="VRS259" s="180"/>
      <c r="VRT259" s="180"/>
      <c r="VRU259" s="180"/>
      <c r="VRV259" s="180"/>
      <c r="VRW259" s="180"/>
      <c r="VRX259" s="180"/>
      <c r="VRY259" s="180"/>
      <c r="VRZ259" s="180"/>
      <c r="VSA259" s="180"/>
      <c r="VSB259" s="180"/>
      <c r="VSC259" s="180"/>
      <c r="VSD259" s="180"/>
      <c r="VSE259" s="180"/>
      <c r="VSF259" s="180"/>
      <c r="VSG259" s="180"/>
      <c r="VSH259" s="180"/>
      <c r="VSI259" s="180"/>
      <c r="VSJ259" s="180"/>
      <c r="VSK259" s="180"/>
      <c r="VSL259" s="180"/>
      <c r="VSM259" s="180"/>
      <c r="VSN259" s="180"/>
      <c r="VSO259" s="180"/>
      <c r="VSP259" s="180"/>
      <c r="VSQ259" s="180"/>
      <c r="VSR259" s="180"/>
      <c r="VSS259" s="180"/>
      <c r="VST259" s="180"/>
      <c r="VSU259" s="180"/>
      <c r="VSV259" s="180"/>
      <c r="VSW259" s="180"/>
      <c r="VSX259" s="180"/>
      <c r="VSY259" s="180"/>
      <c r="VSZ259" s="180"/>
      <c r="VTA259" s="180"/>
      <c r="VTB259" s="180"/>
      <c r="VTC259" s="180"/>
      <c r="VTD259" s="180"/>
      <c r="VTE259" s="180"/>
      <c r="VTF259" s="180"/>
      <c r="VTG259" s="180"/>
      <c r="VTH259" s="180"/>
      <c r="VTI259" s="180"/>
      <c r="VTJ259" s="180"/>
      <c r="VTK259" s="180"/>
      <c r="VTL259" s="180"/>
      <c r="VTM259" s="180"/>
      <c r="VTN259" s="180"/>
      <c r="VTO259" s="180"/>
      <c r="VTP259" s="180"/>
      <c r="VTQ259" s="180"/>
      <c r="VTR259" s="180"/>
      <c r="VTS259" s="180"/>
      <c r="VTT259" s="180"/>
      <c r="VTU259" s="180"/>
      <c r="VTV259" s="180"/>
      <c r="VTW259" s="180"/>
      <c r="VTX259" s="180"/>
      <c r="VTY259" s="180"/>
      <c r="VTZ259" s="180"/>
      <c r="VUA259" s="180"/>
      <c r="VUB259" s="180"/>
      <c r="VUC259" s="180"/>
      <c r="VUD259" s="180"/>
      <c r="VUE259" s="180"/>
      <c r="VUF259" s="180"/>
      <c r="VUG259" s="180"/>
      <c r="VUH259" s="180"/>
      <c r="VUI259" s="180"/>
      <c r="VUJ259" s="180"/>
      <c r="VUK259" s="180"/>
      <c r="VUL259" s="180"/>
      <c r="VUM259" s="180"/>
      <c r="VUN259" s="180"/>
      <c r="VUO259" s="180"/>
      <c r="VUP259" s="180"/>
      <c r="VUQ259" s="180"/>
      <c r="VUR259" s="180"/>
      <c r="VUS259" s="180"/>
      <c r="VUT259" s="180"/>
      <c r="VUU259" s="180"/>
      <c r="VUV259" s="180"/>
      <c r="VUW259" s="180"/>
      <c r="VUX259" s="180"/>
      <c r="VUY259" s="180"/>
      <c r="VUZ259" s="180"/>
      <c r="VVA259" s="180"/>
      <c r="VVB259" s="180"/>
      <c r="VVC259" s="180"/>
      <c r="VVD259" s="180"/>
      <c r="VVE259" s="180"/>
      <c r="VVF259" s="180"/>
      <c r="VVG259" s="180"/>
      <c r="VVH259" s="180"/>
      <c r="VVI259" s="180"/>
      <c r="VVJ259" s="180"/>
      <c r="VVK259" s="180"/>
      <c r="VVL259" s="180"/>
      <c r="VVM259" s="180"/>
      <c r="VVN259" s="180"/>
      <c r="VVO259" s="180"/>
      <c r="VVP259" s="180"/>
      <c r="VVQ259" s="180"/>
      <c r="VVR259" s="180"/>
      <c r="VVS259" s="180"/>
      <c r="VVT259" s="180"/>
      <c r="VVU259" s="180"/>
      <c r="VVV259" s="180"/>
      <c r="VVW259" s="180"/>
      <c r="VVX259" s="180"/>
      <c r="VVY259" s="180"/>
      <c r="VVZ259" s="180"/>
      <c r="VWA259" s="180"/>
      <c r="VWB259" s="180"/>
      <c r="VWC259" s="180"/>
      <c r="VWD259" s="180"/>
      <c r="VWE259" s="180"/>
      <c r="VWF259" s="180"/>
      <c r="VWG259" s="180"/>
      <c r="VWH259" s="180"/>
      <c r="VWI259" s="180"/>
      <c r="VWJ259" s="180"/>
      <c r="VWK259" s="180"/>
      <c r="VWL259" s="180"/>
      <c r="VWM259" s="180"/>
      <c r="VWN259" s="180"/>
      <c r="VWO259" s="180"/>
      <c r="VWP259" s="180"/>
      <c r="VWQ259" s="180"/>
      <c r="VWR259" s="180"/>
      <c r="VWS259" s="180"/>
      <c r="VWT259" s="180"/>
      <c r="VWU259" s="180"/>
      <c r="VWV259" s="180"/>
      <c r="VWW259" s="180"/>
      <c r="VWX259" s="180"/>
      <c r="VWY259" s="180"/>
      <c r="VWZ259" s="180"/>
      <c r="VXA259" s="180"/>
      <c r="VXB259" s="180"/>
      <c r="VXC259" s="180"/>
      <c r="VXD259" s="180"/>
      <c r="VXE259" s="180"/>
      <c r="VXF259" s="180"/>
      <c r="VXG259" s="180"/>
      <c r="VXH259" s="180"/>
      <c r="VXI259" s="180"/>
      <c r="VXJ259" s="180"/>
      <c r="VXK259" s="180"/>
      <c r="VXL259" s="180"/>
      <c r="VXM259" s="180"/>
      <c r="VXN259" s="180"/>
      <c r="VXO259" s="180"/>
      <c r="VXP259" s="180"/>
      <c r="VXQ259" s="180"/>
      <c r="VXR259" s="180"/>
      <c r="VXS259" s="180"/>
      <c r="VXT259" s="180"/>
      <c r="VXU259" s="180"/>
      <c r="VXV259" s="180"/>
      <c r="VXW259" s="180"/>
      <c r="VXX259" s="180"/>
      <c r="VXY259" s="180"/>
      <c r="VXZ259" s="180"/>
      <c r="VYA259" s="180"/>
      <c r="VYB259" s="180"/>
      <c r="VYC259" s="180"/>
      <c r="VYD259" s="180"/>
      <c r="VYE259" s="180"/>
      <c r="VYF259" s="180"/>
      <c r="VYG259" s="180"/>
      <c r="VYH259" s="180"/>
      <c r="VYI259" s="180"/>
      <c r="VYJ259" s="180"/>
      <c r="VYK259" s="180"/>
      <c r="VYL259" s="180"/>
      <c r="VYM259" s="180"/>
      <c r="VYN259" s="180"/>
      <c r="VYO259" s="180"/>
      <c r="VYP259" s="180"/>
      <c r="VYQ259" s="180"/>
      <c r="VYR259" s="180"/>
      <c r="VYS259" s="180"/>
      <c r="VYT259" s="180"/>
      <c r="VYU259" s="180"/>
      <c r="VYV259" s="180"/>
      <c r="VYW259" s="180"/>
      <c r="VYX259" s="180"/>
      <c r="VYY259" s="180"/>
      <c r="VYZ259" s="180"/>
      <c r="VZA259" s="180"/>
      <c r="VZB259" s="180"/>
      <c r="VZC259" s="180"/>
      <c r="VZD259" s="180"/>
      <c r="VZE259" s="180"/>
      <c r="VZF259" s="180"/>
      <c r="VZG259" s="180"/>
      <c r="VZH259" s="180"/>
      <c r="VZI259" s="180"/>
      <c r="VZJ259" s="180"/>
      <c r="VZK259" s="180"/>
      <c r="VZL259" s="180"/>
      <c r="VZM259" s="180"/>
      <c r="VZN259" s="180"/>
      <c r="VZO259" s="180"/>
      <c r="VZP259" s="180"/>
      <c r="VZQ259" s="180"/>
      <c r="VZR259" s="180"/>
      <c r="VZS259" s="180"/>
      <c r="VZT259" s="180"/>
      <c r="VZU259" s="180"/>
      <c r="VZV259" s="180"/>
      <c r="VZW259" s="180"/>
      <c r="VZX259" s="180"/>
      <c r="VZY259" s="180"/>
      <c r="VZZ259" s="180"/>
      <c r="WAA259" s="180"/>
      <c r="WAB259" s="180"/>
      <c r="WAC259" s="180"/>
      <c r="WAD259" s="180"/>
      <c r="WAE259" s="180"/>
      <c r="WAF259" s="180"/>
      <c r="WAG259" s="180"/>
      <c r="WAH259" s="180"/>
      <c r="WAI259" s="180"/>
      <c r="WAJ259" s="180"/>
      <c r="WAK259" s="180"/>
      <c r="WAL259" s="180"/>
      <c r="WAM259" s="180"/>
      <c r="WAN259" s="180"/>
      <c r="WAO259" s="180"/>
      <c r="WAP259" s="180"/>
      <c r="WAQ259" s="180"/>
      <c r="WAR259" s="180"/>
      <c r="WAS259" s="180"/>
      <c r="WAT259" s="180"/>
      <c r="WAU259" s="180"/>
      <c r="WAV259" s="180"/>
      <c r="WAW259" s="180"/>
      <c r="WAX259" s="180"/>
      <c r="WAY259" s="180"/>
      <c r="WAZ259" s="180"/>
      <c r="WBA259" s="180"/>
      <c r="WBB259" s="180"/>
      <c r="WBC259" s="180"/>
      <c r="WBD259" s="180"/>
      <c r="WBE259" s="180"/>
      <c r="WBF259" s="180"/>
      <c r="WBG259" s="180"/>
      <c r="WBH259" s="180"/>
      <c r="WBI259" s="180"/>
      <c r="WBJ259" s="180"/>
      <c r="WBK259" s="180"/>
      <c r="WBL259" s="180"/>
      <c r="WBM259" s="180"/>
      <c r="WBN259" s="180"/>
      <c r="WBO259" s="180"/>
      <c r="WBP259" s="180"/>
      <c r="WBQ259" s="180"/>
      <c r="WBR259" s="180"/>
      <c r="WBS259" s="180"/>
      <c r="WBT259" s="180"/>
      <c r="WBU259" s="180"/>
      <c r="WBV259" s="180"/>
      <c r="WBW259" s="180"/>
      <c r="WBX259" s="180"/>
      <c r="WBY259" s="180"/>
      <c r="WBZ259" s="180"/>
      <c r="WCA259" s="180"/>
      <c r="WCB259" s="180"/>
      <c r="WCC259" s="180"/>
      <c r="WCD259" s="180"/>
      <c r="WCE259" s="180"/>
      <c r="WCF259" s="180"/>
      <c r="WCG259" s="180"/>
      <c r="WCH259" s="180"/>
      <c r="WCI259" s="180"/>
      <c r="WCJ259" s="180"/>
      <c r="WCK259" s="180"/>
      <c r="WCL259" s="180"/>
      <c r="WCM259" s="180"/>
      <c r="WCN259" s="180"/>
      <c r="WCO259" s="180"/>
      <c r="WCP259" s="180"/>
      <c r="WCQ259" s="180"/>
      <c r="WCR259" s="180"/>
      <c r="WCS259" s="180"/>
      <c r="WCT259" s="180"/>
      <c r="WCU259" s="180"/>
      <c r="WCV259" s="180"/>
      <c r="WCW259" s="180"/>
      <c r="WCX259" s="180"/>
      <c r="WCY259" s="180"/>
      <c r="WCZ259" s="180"/>
      <c r="WDA259" s="180"/>
      <c r="WDB259" s="180"/>
      <c r="WDC259" s="180"/>
      <c r="WDD259" s="180"/>
      <c r="WDE259" s="180"/>
      <c r="WDF259" s="180"/>
      <c r="WDG259" s="180"/>
      <c r="WDH259" s="180"/>
      <c r="WDI259" s="180"/>
      <c r="WDJ259" s="180"/>
      <c r="WDK259" s="180"/>
      <c r="WDL259" s="180"/>
      <c r="WDM259" s="180"/>
      <c r="WDN259" s="180"/>
      <c r="WDO259" s="180"/>
      <c r="WDP259" s="180"/>
      <c r="WDQ259" s="180"/>
      <c r="WDR259" s="180"/>
      <c r="WDS259" s="180"/>
      <c r="WDT259" s="180"/>
      <c r="WDU259" s="180"/>
      <c r="WDV259" s="180"/>
      <c r="WDW259" s="180"/>
      <c r="WDX259" s="180"/>
      <c r="WDY259" s="180"/>
      <c r="WDZ259" s="180"/>
      <c r="WEA259" s="180"/>
      <c r="WEB259" s="180"/>
      <c r="WEC259" s="180"/>
      <c r="WED259" s="180"/>
      <c r="WEE259" s="180"/>
      <c r="WEF259" s="180"/>
      <c r="WEG259" s="180"/>
      <c r="WEH259" s="180"/>
      <c r="WEI259" s="180"/>
      <c r="WEJ259" s="180"/>
      <c r="WEK259" s="180"/>
      <c r="WEL259" s="180"/>
      <c r="WEM259" s="180"/>
      <c r="WEN259" s="180"/>
      <c r="WEO259" s="180"/>
      <c r="WEP259" s="180"/>
      <c r="WEQ259" s="180"/>
      <c r="WER259" s="180"/>
      <c r="WES259" s="180"/>
      <c r="WET259" s="180"/>
      <c r="WEU259" s="180"/>
      <c r="WEV259" s="180"/>
      <c r="WEW259" s="180"/>
      <c r="WEX259" s="180"/>
      <c r="WEY259" s="180"/>
      <c r="WEZ259" s="180"/>
      <c r="WFA259" s="180"/>
      <c r="WFB259" s="180"/>
      <c r="WFC259" s="180"/>
      <c r="WFD259" s="180"/>
      <c r="WFE259" s="180"/>
      <c r="WFF259" s="180"/>
      <c r="WFG259" s="180"/>
      <c r="WFH259" s="180"/>
      <c r="WFI259" s="180"/>
      <c r="WFJ259" s="180"/>
      <c r="WFK259" s="180"/>
      <c r="WFL259" s="180"/>
      <c r="WFM259" s="180"/>
      <c r="WFN259" s="180"/>
      <c r="WFO259" s="180"/>
      <c r="WFP259" s="180"/>
      <c r="WFQ259" s="180"/>
      <c r="WFR259" s="180"/>
      <c r="WFS259" s="180"/>
      <c r="WFT259" s="180"/>
      <c r="WFU259" s="180"/>
      <c r="WFV259" s="180"/>
      <c r="WFW259" s="180"/>
      <c r="WFX259" s="180"/>
      <c r="WFY259" s="180"/>
      <c r="WFZ259" s="180"/>
      <c r="WGA259" s="180"/>
      <c r="WGB259" s="180"/>
      <c r="WGC259" s="180"/>
      <c r="WGD259" s="180"/>
      <c r="WGE259" s="180"/>
      <c r="WGF259" s="180"/>
      <c r="WGG259" s="180"/>
      <c r="WGH259" s="180"/>
      <c r="WGI259" s="180"/>
      <c r="WGJ259" s="180"/>
      <c r="WGK259" s="180"/>
      <c r="WGL259" s="180"/>
      <c r="WGM259" s="180"/>
      <c r="WGN259" s="180"/>
      <c r="WGO259" s="180"/>
      <c r="WGP259" s="180"/>
      <c r="WGQ259" s="180"/>
      <c r="WGR259" s="180"/>
      <c r="WGS259" s="180"/>
      <c r="WGT259" s="180"/>
      <c r="WGU259" s="180"/>
      <c r="WGV259" s="180"/>
      <c r="WGW259" s="180"/>
      <c r="WGX259" s="180"/>
      <c r="WGY259" s="180"/>
      <c r="WGZ259" s="180"/>
      <c r="WHA259" s="180"/>
      <c r="WHB259" s="180"/>
      <c r="WHC259" s="180"/>
      <c r="WHD259" s="180"/>
      <c r="WHE259" s="180"/>
      <c r="WHF259" s="180"/>
      <c r="WHG259" s="180"/>
      <c r="WHH259" s="180"/>
      <c r="WHI259" s="180"/>
      <c r="WHJ259" s="180"/>
      <c r="WHK259" s="180"/>
      <c r="WHL259" s="180"/>
      <c r="WHM259" s="180"/>
      <c r="WHN259" s="180"/>
      <c r="WHO259" s="180"/>
      <c r="WHP259" s="180"/>
      <c r="WHQ259" s="180"/>
      <c r="WHR259" s="180"/>
      <c r="WHS259" s="180"/>
      <c r="WHT259" s="180"/>
      <c r="WHU259" s="180"/>
      <c r="WHV259" s="180"/>
      <c r="WHW259" s="180"/>
      <c r="WHX259" s="180"/>
      <c r="WHY259" s="180"/>
      <c r="WHZ259" s="180"/>
      <c r="WIA259" s="180"/>
      <c r="WIB259" s="180"/>
      <c r="WIC259" s="180"/>
      <c r="WID259" s="180"/>
      <c r="WIE259" s="180"/>
      <c r="WIF259" s="180"/>
      <c r="WIG259" s="180"/>
      <c r="WIH259" s="180"/>
      <c r="WII259" s="180"/>
      <c r="WIJ259" s="180"/>
      <c r="WIK259" s="180"/>
      <c r="WIL259" s="180"/>
      <c r="WIM259" s="180"/>
      <c r="WIN259" s="180"/>
      <c r="WIO259" s="180"/>
      <c r="WIP259" s="180"/>
      <c r="WIQ259" s="180"/>
      <c r="WIR259" s="180"/>
      <c r="WIS259" s="180"/>
      <c r="WIT259" s="180"/>
      <c r="WIU259" s="180"/>
      <c r="WIV259" s="180"/>
      <c r="WIW259" s="180"/>
      <c r="WIX259" s="180"/>
      <c r="WIY259" s="180"/>
      <c r="WIZ259" s="180"/>
      <c r="WJA259" s="180"/>
      <c r="WJB259" s="180"/>
      <c r="WJC259" s="180"/>
      <c r="WJD259" s="180"/>
      <c r="WJE259" s="180"/>
      <c r="WJF259" s="180"/>
      <c r="WJG259" s="180"/>
      <c r="WJH259" s="180"/>
      <c r="WJI259" s="180"/>
      <c r="WJJ259" s="180"/>
      <c r="WJK259" s="180"/>
      <c r="WJL259" s="180"/>
      <c r="WJM259" s="180"/>
      <c r="WJN259" s="180"/>
      <c r="WJO259" s="180"/>
      <c r="WJP259" s="180"/>
      <c r="WJQ259" s="180"/>
      <c r="WJR259" s="180"/>
      <c r="WJS259" s="180"/>
      <c r="WJT259" s="180"/>
      <c r="WJU259" s="180"/>
      <c r="WJV259" s="180"/>
      <c r="WJW259" s="180"/>
      <c r="WJX259" s="180"/>
      <c r="WJY259" s="180"/>
      <c r="WJZ259" s="180"/>
      <c r="WKA259" s="180"/>
      <c r="WKB259" s="180"/>
      <c r="WKC259" s="180"/>
      <c r="WKD259" s="180"/>
      <c r="WKE259" s="180"/>
      <c r="WKF259" s="180"/>
      <c r="WKG259" s="180"/>
      <c r="WKH259" s="180"/>
      <c r="WKI259" s="180"/>
      <c r="WKJ259" s="180"/>
      <c r="WKK259" s="180"/>
      <c r="WKL259" s="180"/>
      <c r="WKM259" s="180"/>
      <c r="WKN259" s="180"/>
      <c r="WKO259" s="180"/>
      <c r="WKP259" s="180"/>
      <c r="WKQ259" s="180"/>
      <c r="WKR259" s="180"/>
      <c r="WKS259" s="180"/>
      <c r="WKT259" s="180"/>
      <c r="WKU259" s="180"/>
      <c r="WKV259" s="180"/>
      <c r="WKW259" s="180"/>
      <c r="WKX259" s="180"/>
      <c r="WKY259" s="180"/>
      <c r="WKZ259" s="180"/>
      <c r="WLA259" s="180"/>
      <c r="WLB259" s="180"/>
      <c r="WLC259" s="180"/>
      <c r="WLD259" s="180"/>
      <c r="WLE259" s="180"/>
      <c r="WLF259" s="180"/>
      <c r="WLG259" s="180"/>
      <c r="WLH259" s="180"/>
      <c r="WLI259" s="180"/>
      <c r="WLJ259" s="180"/>
      <c r="WLK259" s="180"/>
      <c r="WLL259" s="180"/>
      <c r="WLM259" s="180"/>
      <c r="WLN259" s="180"/>
      <c r="WLO259" s="180"/>
      <c r="WLP259" s="180"/>
      <c r="WLQ259" s="180"/>
      <c r="WLR259" s="180"/>
      <c r="WLS259" s="180"/>
      <c r="WLT259" s="180"/>
      <c r="WLU259" s="180"/>
      <c r="WLV259" s="180"/>
      <c r="WLW259" s="180"/>
      <c r="WLX259" s="180"/>
      <c r="WLY259" s="180"/>
      <c r="WLZ259" s="180"/>
      <c r="WMA259" s="180"/>
      <c r="WMB259" s="180"/>
      <c r="WMC259" s="180"/>
      <c r="WMD259" s="180"/>
      <c r="WME259" s="180"/>
      <c r="WMF259" s="180"/>
      <c r="WMG259" s="180"/>
      <c r="WMH259" s="180"/>
      <c r="WMI259" s="180"/>
      <c r="WMJ259" s="180"/>
      <c r="WMK259" s="180"/>
      <c r="WML259" s="180"/>
      <c r="WMM259" s="180"/>
      <c r="WMN259" s="180"/>
      <c r="WMO259" s="180"/>
      <c r="WMP259" s="180"/>
      <c r="WMQ259" s="180"/>
      <c r="WMR259" s="180"/>
      <c r="WMS259" s="180"/>
      <c r="WMT259" s="180"/>
      <c r="WMU259" s="180"/>
      <c r="WMV259" s="180"/>
      <c r="WMW259" s="180"/>
      <c r="WMX259" s="180"/>
      <c r="WMY259" s="180"/>
      <c r="WMZ259" s="180"/>
      <c r="WNA259" s="180"/>
      <c r="WNB259" s="180"/>
      <c r="WNC259" s="180"/>
      <c r="WND259" s="180"/>
      <c r="WNE259" s="180"/>
      <c r="WNF259" s="180"/>
      <c r="WNG259" s="180"/>
      <c r="WNH259" s="180"/>
      <c r="WNI259" s="180"/>
      <c r="WNJ259" s="180"/>
      <c r="WNK259" s="180"/>
      <c r="WNL259" s="180"/>
      <c r="WNM259" s="180"/>
      <c r="WNN259" s="180"/>
      <c r="WNO259" s="180"/>
      <c r="WNP259" s="180"/>
      <c r="WNQ259" s="180"/>
      <c r="WNR259" s="180"/>
      <c r="WNS259" s="180"/>
      <c r="WNT259" s="180"/>
      <c r="WNU259" s="180"/>
      <c r="WNV259" s="180"/>
      <c r="WNW259" s="180"/>
      <c r="WNX259" s="180"/>
      <c r="WNY259" s="180"/>
      <c r="WNZ259" s="180"/>
      <c r="WOA259" s="180"/>
      <c r="WOB259" s="180"/>
      <c r="WOC259" s="180"/>
      <c r="WOD259" s="180"/>
      <c r="WOE259" s="180"/>
      <c r="WOF259" s="180"/>
      <c r="WOG259" s="180"/>
      <c r="WOH259" s="180"/>
      <c r="WOI259" s="180"/>
      <c r="WOJ259" s="180"/>
      <c r="WOK259" s="180"/>
      <c r="WOL259" s="180"/>
      <c r="WOM259" s="180"/>
      <c r="WON259" s="180"/>
      <c r="WOO259" s="180"/>
      <c r="WOP259" s="180"/>
      <c r="WOQ259" s="180"/>
      <c r="WOR259" s="180"/>
      <c r="WOS259" s="180"/>
      <c r="WOT259" s="180"/>
      <c r="WOU259" s="180"/>
      <c r="WOV259" s="180"/>
      <c r="WOW259" s="180"/>
      <c r="WOX259" s="180"/>
      <c r="WOY259" s="180"/>
      <c r="WOZ259" s="180"/>
      <c r="WPA259" s="180"/>
      <c r="WPB259" s="180"/>
      <c r="WPC259" s="180"/>
      <c r="WPD259" s="180"/>
      <c r="WPE259" s="180"/>
      <c r="WPF259" s="180"/>
      <c r="WPG259" s="180"/>
      <c r="WPH259" s="180"/>
      <c r="WPI259" s="180"/>
      <c r="WPJ259" s="180"/>
      <c r="WPK259" s="180"/>
      <c r="WPL259" s="180"/>
      <c r="WPM259" s="180"/>
      <c r="WPN259" s="180"/>
      <c r="WPO259" s="180"/>
      <c r="WPP259" s="180"/>
      <c r="WPQ259" s="180"/>
      <c r="WPR259" s="180"/>
      <c r="WPS259" s="180"/>
      <c r="WPT259" s="180"/>
      <c r="WPU259" s="180"/>
      <c r="WPV259" s="180"/>
      <c r="WPW259" s="180"/>
      <c r="WPX259" s="180"/>
      <c r="WPY259" s="180"/>
      <c r="WPZ259" s="180"/>
      <c r="WQA259" s="180"/>
      <c r="WQB259" s="180"/>
      <c r="WQC259" s="180"/>
      <c r="WQD259" s="180"/>
      <c r="WQE259" s="180"/>
      <c r="WQF259" s="180"/>
      <c r="WQG259" s="180"/>
      <c r="WQH259" s="180"/>
      <c r="WQI259" s="180"/>
      <c r="WQJ259" s="180"/>
      <c r="WQK259" s="180"/>
      <c r="WQL259" s="180"/>
      <c r="WQM259" s="180"/>
      <c r="WQN259" s="180"/>
      <c r="WQO259" s="180"/>
      <c r="WQP259" s="180"/>
      <c r="WQQ259" s="180"/>
      <c r="WQR259" s="180"/>
      <c r="WQS259" s="180"/>
      <c r="WQT259" s="180"/>
      <c r="WQU259" s="180"/>
      <c r="WQV259" s="180"/>
      <c r="WQW259" s="180"/>
      <c r="WQX259" s="180"/>
      <c r="WQY259" s="180"/>
      <c r="WQZ259" s="180"/>
      <c r="WRA259" s="180"/>
      <c r="WRB259" s="180"/>
      <c r="WRC259" s="180"/>
      <c r="WRD259" s="180"/>
      <c r="WRE259" s="180"/>
      <c r="WRF259" s="180"/>
      <c r="WRG259" s="180"/>
      <c r="WRH259" s="180"/>
      <c r="WRI259" s="180"/>
      <c r="WRJ259" s="180"/>
      <c r="WRK259" s="180"/>
      <c r="WRL259" s="180"/>
      <c r="WRM259" s="180"/>
      <c r="WRN259" s="180"/>
      <c r="WRO259" s="180"/>
      <c r="WRP259" s="180"/>
      <c r="WRQ259" s="180"/>
      <c r="WRR259" s="180"/>
      <c r="WRS259" s="180"/>
      <c r="WRT259" s="180"/>
      <c r="WRU259" s="180"/>
      <c r="WRV259" s="180"/>
      <c r="WRW259" s="180"/>
      <c r="WRX259" s="180"/>
      <c r="WRY259" s="180"/>
      <c r="WRZ259" s="180"/>
      <c r="WSA259" s="180"/>
      <c r="WSB259" s="180"/>
      <c r="WSC259" s="180"/>
      <c r="WSD259" s="180"/>
      <c r="WSE259" s="180"/>
      <c r="WSF259" s="180"/>
      <c r="WSG259" s="180"/>
      <c r="WSH259" s="180"/>
      <c r="WSI259" s="180"/>
      <c r="WSJ259" s="180"/>
      <c r="WSK259" s="180"/>
      <c r="WSL259" s="180"/>
      <c r="WSM259" s="180"/>
      <c r="WSN259" s="180"/>
      <c r="WSO259" s="180"/>
      <c r="WSP259" s="180"/>
      <c r="WSQ259" s="180"/>
      <c r="WSR259" s="180"/>
      <c r="WSS259" s="180"/>
      <c r="WST259" s="180"/>
      <c r="WSU259" s="180"/>
      <c r="WSV259" s="180"/>
      <c r="WSW259" s="180"/>
      <c r="WSX259" s="180"/>
      <c r="WSY259" s="180"/>
      <c r="WSZ259" s="180"/>
      <c r="WTA259" s="180"/>
      <c r="WTB259" s="180"/>
      <c r="WTC259" s="180"/>
      <c r="WTD259" s="180"/>
      <c r="WTE259" s="180"/>
      <c r="WTF259" s="180"/>
      <c r="WTG259" s="180"/>
      <c r="WTH259" s="180"/>
      <c r="WTI259" s="180"/>
      <c r="WTJ259" s="180"/>
      <c r="WTK259" s="180"/>
      <c r="WTL259" s="180"/>
      <c r="WTM259" s="180"/>
      <c r="WTN259" s="180"/>
      <c r="WTO259" s="180"/>
      <c r="WTP259" s="180"/>
      <c r="WTQ259" s="180"/>
      <c r="WTR259" s="180"/>
      <c r="WTS259" s="180"/>
      <c r="WTT259" s="180"/>
      <c r="WTU259" s="180"/>
      <c r="WTV259" s="180"/>
      <c r="WTW259" s="180"/>
      <c r="WTX259" s="180"/>
      <c r="WTY259" s="180"/>
      <c r="WTZ259" s="180"/>
      <c r="WUA259" s="180"/>
      <c r="WUB259" s="180"/>
      <c r="WUC259" s="180"/>
      <c r="WUD259" s="180"/>
      <c r="WUE259" s="180"/>
      <c r="WUF259" s="180"/>
      <c r="WUG259" s="180"/>
      <c r="WUH259" s="180"/>
      <c r="WUI259" s="180"/>
      <c r="WUJ259" s="180"/>
      <c r="WUK259" s="180"/>
      <c r="WUL259" s="180"/>
      <c r="WUM259" s="180"/>
      <c r="WUN259" s="180"/>
      <c r="WUO259" s="180"/>
      <c r="WUP259" s="180"/>
      <c r="WUQ259" s="180"/>
      <c r="WUR259" s="180"/>
      <c r="WUS259" s="180"/>
      <c r="WUT259" s="180"/>
      <c r="WUU259" s="180"/>
      <c r="WUV259" s="180"/>
      <c r="WUW259" s="180"/>
      <c r="WUX259" s="180"/>
      <c r="WUY259" s="180"/>
      <c r="WUZ259" s="180"/>
      <c r="WVA259" s="180"/>
      <c r="WVB259" s="180"/>
      <c r="WVC259" s="180"/>
      <c r="WVD259" s="180"/>
      <c r="WVE259" s="180"/>
      <c r="WVF259" s="180"/>
      <c r="WVG259" s="180"/>
      <c r="WVH259" s="180"/>
      <c r="WVI259" s="180"/>
      <c r="WVJ259" s="180"/>
      <c r="WVK259" s="180"/>
      <c r="WVL259" s="180"/>
      <c r="WVM259" s="180"/>
      <c r="WVN259" s="180"/>
      <c r="WVO259" s="180"/>
      <c r="WVP259" s="180"/>
      <c r="WVQ259" s="180"/>
      <c r="WVR259" s="180"/>
      <c r="WVS259" s="180"/>
      <c r="WVT259" s="180"/>
      <c r="WVU259" s="180"/>
      <c r="WVV259" s="180"/>
      <c r="WVW259" s="180"/>
      <c r="WVX259" s="180"/>
      <c r="WVY259" s="180"/>
      <c r="WVZ259" s="180"/>
      <c r="WWA259" s="180"/>
      <c r="WWB259" s="180"/>
      <c r="WWC259" s="180"/>
      <c r="WWD259" s="180"/>
      <c r="WWE259" s="180"/>
      <c r="WWF259" s="180"/>
      <c r="WWG259" s="180"/>
      <c r="WWH259" s="180"/>
      <c r="WWI259" s="180"/>
      <c r="WWJ259" s="180"/>
      <c r="WWK259" s="180"/>
      <c r="WWL259" s="180"/>
      <c r="WWM259" s="180"/>
      <c r="WWN259" s="180"/>
      <c r="WWO259" s="180"/>
      <c r="WWP259" s="180"/>
      <c r="WWQ259" s="180"/>
      <c r="WWR259" s="180"/>
      <c r="WWS259" s="180"/>
      <c r="WWT259" s="180"/>
      <c r="WWU259" s="180"/>
      <c r="WWV259" s="180"/>
      <c r="WWW259" s="180"/>
      <c r="WWX259" s="180"/>
      <c r="WWY259" s="180"/>
      <c r="WWZ259" s="180"/>
      <c r="WXA259" s="180"/>
      <c r="WXB259" s="180"/>
      <c r="WXC259" s="180"/>
      <c r="WXD259" s="180"/>
      <c r="WXE259" s="180"/>
      <c r="WXF259" s="180"/>
      <c r="WXG259" s="180"/>
      <c r="WXH259" s="180"/>
      <c r="WXI259" s="180"/>
      <c r="WXJ259" s="180"/>
      <c r="WXK259" s="180"/>
      <c r="WXL259" s="180"/>
      <c r="WXM259" s="180"/>
      <c r="WXN259" s="180"/>
      <c r="WXO259" s="180"/>
      <c r="WXP259" s="180"/>
      <c r="WXQ259" s="180"/>
      <c r="WXR259" s="180"/>
      <c r="WXS259" s="180"/>
      <c r="WXT259" s="180"/>
      <c r="WXU259" s="180"/>
      <c r="WXV259" s="180"/>
      <c r="WXW259" s="180"/>
      <c r="WXX259" s="180"/>
      <c r="WXY259" s="180"/>
      <c r="WXZ259" s="180"/>
      <c r="WYA259" s="180"/>
      <c r="WYB259" s="180"/>
      <c r="WYC259" s="180"/>
      <c r="WYD259" s="180"/>
      <c r="WYE259" s="180"/>
      <c r="WYF259" s="180"/>
      <c r="WYG259" s="180"/>
      <c r="WYH259" s="180"/>
      <c r="WYI259" s="180"/>
      <c r="WYJ259" s="180"/>
      <c r="WYK259" s="180"/>
      <c r="WYL259" s="180"/>
      <c r="WYM259" s="180"/>
      <c r="WYN259" s="180"/>
      <c r="WYO259" s="180"/>
      <c r="WYP259" s="180"/>
      <c r="WYQ259" s="180"/>
      <c r="WYR259" s="180"/>
      <c r="WYS259" s="180"/>
      <c r="WYT259" s="180"/>
      <c r="WYU259" s="180"/>
      <c r="WYV259" s="180"/>
      <c r="WYW259" s="180"/>
      <c r="WYX259" s="180"/>
      <c r="WYY259" s="180"/>
      <c r="WYZ259" s="180"/>
      <c r="WZA259" s="180"/>
      <c r="WZB259" s="180"/>
      <c r="WZC259" s="180"/>
      <c r="WZD259" s="180"/>
      <c r="WZE259" s="180"/>
      <c r="WZF259" s="180"/>
      <c r="WZG259" s="180"/>
      <c r="WZH259" s="180"/>
      <c r="WZI259" s="180"/>
      <c r="WZJ259" s="180"/>
      <c r="WZK259" s="180"/>
      <c r="WZL259" s="180"/>
      <c r="WZM259" s="180"/>
      <c r="WZN259" s="180"/>
      <c r="WZO259" s="180"/>
      <c r="WZP259" s="180"/>
      <c r="WZQ259" s="180"/>
      <c r="WZR259" s="180"/>
      <c r="WZS259" s="180"/>
      <c r="WZT259" s="180"/>
      <c r="WZU259" s="180"/>
      <c r="WZV259" s="180"/>
      <c r="WZW259" s="180"/>
      <c r="WZX259" s="180"/>
      <c r="WZY259" s="180"/>
      <c r="WZZ259" s="180"/>
      <c r="XAA259" s="180"/>
      <c r="XAB259" s="180"/>
      <c r="XAC259" s="180"/>
      <c r="XAD259" s="180"/>
      <c r="XAE259" s="180"/>
      <c r="XAF259" s="180"/>
      <c r="XAG259" s="180"/>
      <c r="XAH259" s="180"/>
      <c r="XAI259" s="180"/>
      <c r="XAJ259" s="180"/>
      <c r="XAK259" s="180"/>
      <c r="XAL259" s="180"/>
      <c r="XAM259" s="180"/>
      <c r="XAN259" s="180"/>
      <c r="XAO259" s="180"/>
      <c r="XAP259" s="180"/>
      <c r="XAQ259" s="180"/>
      <c r="XAR259" s="180"/>
      <c r="XAS259" s="180"/>
      <c r="XAT259" s="180"/>
      <c r="XAU259" s="180"/>
      <c r="XAV259" s="180"/>
      <c r="XAW259" s="180"/>
      <c r="XAX259" s="180"/>
      <c r="XAY259" s="180"/>
      <c r="XAZ259" s="180"/>
      <c r="XBA259" s="180"/>
      <c r="XBB259" s="180"/>
      <c r="XBC259" s="180"/>
      <c r="XBD259" s="180"/>
      <c r="XBE259" s="180"/>
      <c r="XBF259" s="180"/>
      <c r="XBG259" s="180"/>
      <c r="XBH259" s="180"/>
      <c r="XBI259" s="180"/>
      <c r="XBJ259" s="180"/>
      <c r="XBK259" s="180"/>
      <c r="XBL259" s="180"/>
      <c r="XBM259" s="180"/>
      <c r="XBN259" s="180"/>
      <c r="XBO259" s="180"/>
      <c r="XBP259" s="180"/>
      <c r="XBQ259" s="180"/>
      <c r="XBR259" s="180"/>
      <c r="XBS259" s="180"/>
      <c r="XBT259" s="180"/>
      <c r="XBU259" s="180"/>
      <c r="XBV259" s="180"/>
      <c r="XBW259" s="180"/>
      <c r="XBX259" s="180"/>
      <c r="XBY259" s="180"/>
      <c r="XBZ259" s="180"/>
      <c r="XCA259" s="180"/>
      <c r="XCB259" s="180"/>
      <c r="XCC259" s="180"/>
      <c r="XCD259" s="180"/>
      <c r="XCE259" s="180"/>
      <c r="XCF259" s="180"/>
      <c r="XCG259" s="180"/>
      <c r="XCH259" s="180"/>
      <c r="XCI259" s="180"/>
      <c r="XCJ259" s="180"/>
      <c r="XCK259" s="180"/>
      <c r="XCL259" s="180"/>
      <c r="XCM259" s="180"/>
      <c r="XCN259" s="180"/>
      <c r="XCO259" s="180"/>
      <c r="XCP259" s="180"/>
      <c r="XCQ259" s="180"/>
      <c r="XCR259" s="180"/>
      <c r="XCS259" s="180"/>
      <c r="XCT259" s="180"/>
      <c r="XCU259" s="180"/>
      <c r="XCV259" s="180"/>
      <c r="XCW259" s="180"/>
      <c r="XCX259" s="180"/>
      <c r="XCY259" s="180"/>
      <c r="XCZ259" s="180"/>
      <c r="XDA259" s="180"/>
      <c r="XDB259" s="180"/>
      <c r="XDC259" s="180"/>
      <c r="XDD259" s="180"/>
      <c r="XDE259" s="180"/>
      <c r="XDF259" s="180"/>
      <c r="XDG259" s="180"/>
      <c r="XDH259" s="180"/>
      <c r="XDI259" s="180"/>
      <c r="XDJ259" s="180"/>
      <c r="XDK259" s="180"/>
      <c r="XDL259" s="180"/>
      <c r="XDM259" s="180"/>
      <c r="XDN259" s="180"/>
      <c r="XDO259" s="180"/>
      <c r="XDP259" s="180"/>
      <c r="XDQ259" s="180"/>
      <c r="XDR259" s="180"/>
      <c r="XDS259" s="180"/>
      <c r="XDT259" s="180"/>
      <c r="XDU259" s="180"/>
      <c r="XDV259" s="180"/>
      <c r="XDW259" s="180"/>
      <c r="XDX259" s="180"/>
      <c r="XDY259" s="180"/>
      <c r="XDZ259" s="180"/>
      <c r="XEA259" s="180"/>
      <c r="XEB259" s="180"/>
      <c r="XEC259" s="180"/>
      <c r="XED259" s="180"/>
      <c r="XEE259" s="180"/>
      <c r="XEF259" s="180"/>
      <c r="XEG259" s="180"/>
      <c r="XEH259" s="180"/>
      <c r="XEI259" s="180"/>
      <c r="XEJ259" s="180"/>
      <c r="XEK259" s="180"/>
      <c r="XEL259" s="180"/>
      <c r="XEM259" s="180"/>
      <c r="XEN259" s="180"/>
      <c r="XEO259" s="180"/>
      <c r="XEP259" s="180"/>
      <c r="XEQ259" s="180"/>
      <c r="XER259" s="180"/>
      <c r="XES259" s="180"/>
      <c r="XET259" s="180"/>
      <c r="XEU259" s="180"/>
      <c r="XEV259" s="180"/>
      <c r="XEW259" s="180"/>
      <c r="XEX259" s="180"/>
      <c r="XEY259" s="180"/>
      <c r="XEZ259" s="180"/>
      <c r="XFA259" s="180"/>
      <c r="XFB259" s="180"/>
      <c r="XFC259" s="180"/>
      <c r="XFD259" s="180"/>
    </row>
    <row r="260" spans="1:16384" x14ac:dyDescent="0.25">
      <c r="A260" s="189">
        <v>2259</v>
      </c>
      <c r="B260" s="182" t="s">
        <v>252</v>
      </c>
      <c r="C260" s="190"/>
      <c r="D260" s="190" t="s">
        <v>22</v>
      </c>
      <c r="E260" s="189" t="s">
        <v>13309</v>
      </c>
    </row>
    <row r="261" spans="1:16384" x14ac:dyDescent="0.25">
      <c r="A261" s="189">
        <v>2260</v>
      </c>
      <c r="B261" s="182" t="s">
        <v>253</v>
      </c>
      <c r="C261" s="190">
        <v>4.09</v>
      </c>
      <c r="D261" s="190">
        <v>2.33</v>
      </c>
      <c r="E261" s="189" t="s">
        <v>11533</v>
      </c>
    </row>
    <row r="262" spans="1:16384" x14ac:dyDescent="0.25">
      <c r="A262" s="189">
        <v>2261</v>
      </c>
      <c r="B262" s="182" t="s">
        <v>254</v>
      </c>
      <c r="C262" s="190">
        <v>93.69</v>
      </c>
      <c r="D262" s="190">
        <v>29.77</v>
      </c>
      <c r="E262" s="189" t="s">
        <v>11533</v>
      </c>
    </row>
    <row r="263" spans="1:16384" x14ac:dyDescent="0.25">
      <c r="A263" s="189">
        <v>2262</v>
      </c>
      <c r="B263" s="182" t="s">
        <v>255</v>
      </c>
      <c r="C263" s="190"/>
      <c r="D263" s="190">
        <v>1.72</v>
      </c>
      <c r="E263" s="189" t="s">
        <v>13252</v>
      </c>
    </row>
    <row r="264" spans="1:16384" x14ac:dyDescent="0.25">
      <c r="A264" s="189">
        <v>2263</v>
      </c>
      <c r="B264" s="182" t="s">
        <v>256</v>
      </c>
      <c r="C264" s="190"/>
      <c r="D264" s="190">
        <v>140</v>
      </c>
      <c r="E264" s="189" t="s">
        <v>13252</v>
      </c>
    </row>
    <row r="265" spans="1:16384" x14ac:dyDescent="0.25">
      <c r="A265" s="189">
        <v>2264</v>
      </c>
      <c r="B265" s="182" t="s">
        <v>257</v>
      </c>
      <c r="C265" s="190">
        <v>160</v>
      </c>
      <c r="D265" s="190">
        <v>32.31</v>
      </c>
      <c r="E265" s="189" t="s">
        <v>13252</v>
      </c>
    </row>
    <row r="266" spans="1:16384" x14ac:dyDescent="0.25">
      <c r="A266" s="189">
        <v>2265</v>
      </c>
      <c r="B266" s="182" t="s">
        <v>258</v>
      </c>
      <c r="C266" s="190"/>
      <c r="D266" s="190">
        <v>48</v>
      </c>
      <c r="E266" s="189" t="s">
        <v>13252</v>
      </c>
    </row>
    <row r="267" spans="1:16384" x14ac:dyDescent="0.25">
      <c r="A267" s="189">
        <v>2266</v>
      </c>
      <c r="B267" s="180" t="s">
        <v>13328</v>
      </c>
      <c r="C267" s="190"/>
      <c r="D267" s="190"/>
      <c r="E267" s="189" t="s">
        <v>13309</v>
      </c>
    </row>
    <row r="268" spans="1:16384" x14ac:dyDescent="0.25">
      <c r="A268" s="189">
        <v>2267</v>
      </c>
      <c r="B268" s="182" t="s">
        <v>259</v>
      </c>
      <c r="C268" s="190">
        <v>11.83</v>
      </c>
      <c r="D268" s="190">
        <v>2.73</v>
      </c>
      <c r="E268" s="189" t="s">
        <v>11533</v>
      </c>
    </row>
    <row r="269" spans="1:16384" x14ac:dyDescent="0.25">
      <c r="A269" s="189">
        <v>2268</v>
      </c>
      <c r="B269" s="182" t="s">
        <v>260</v>
      </c>
      <c r="C269" s="190"/>
      <c r="D269" s="190">
        <v>1094</v>
      </c>
      <c r="E269" s="189" t="s">
        <v>13309</v>
      </c>
    </row>
    <row r="270" spans="1:16384" x14ac:dyDescent="0.25">
      <c r="A270" s="189">
        <v>2269</v>
      </c>
      <c r="B270" s="182" t="s">
        <v>261</v>
      </c>
      <c r="C270" s="190">
        <v>600</v>
      </c>
      <c r="D270" s="190">
        <v>1157</v>
      </c>
      <c r="E270" s="189" t="s">
        <v>13252</v>
      </c>
    </row>
    <row r="271" spans="1:16384" x14ac:dyDescent="0.25">
      <c r="A271" s="189">
        <v>2270</v>
      </c>
      <c r="B271" s="182" t="s">
        <v>262</v>
      </c>
      <c r="C271" s="190">
        <v>425</v>
      </c>
      <c r="D271" s="190">
        <v>148.80000000000001</v>
      </c>
      <c r="E271" s="189" t="s">
        <v>13252</v>
      </c>
    </row>
    <row r="272" spans="1:16384" x14ac:dyDescent="0.25">
      <c r="A272" s="189">
        <v>2271</v>
      </c>
      <c r="B272" s="182" t="s">
        <v>263</v>
      </c>
      <c r="C272" s="190">
        <v>24.95</v>
      </c>
      <c r="D272" s="190">
        <v>10.74</v>
      </c>
      <c r="E272" s="189" t="s">
        <v>11533</v>
      </c>
    </row>
    <row r="273" spans="1:5" x14ac:dyDescent="0.25">
      <c r="A273" s="189">
        <v>2272</v>
      </c>
      <c r="B273" s="173" t="s">
        <v>13910</v>
      </c>
      <c r="C273" s="190">
        <v>2.75</v>
      </c>
      <c r="D273" s="190">
        <v>3.94</v>
      </c>
      <c r="E273" s="189" t="s">
        <v>13252</v>
      </c>
    </row>
    <row r="274" spans="1:5" x14ac:dyDescent="0.25">
      <c r="A274" s="189">
        <v>2273</v>
      </c>
      <c r="B274" s="173" t="s">
        <v>13909</v>
      </c>
      <c r="C274" s="190">
        <v>5.47</v>
      </c>
      <c r="D274" s="190">
        <v>3.49</v>
      </c>
      <c r="E274" s="189" t="s">
        <v>13252</v>
      </c>
    </row>
    <row r="275" spans="1:5" x14ac:dyDescent="0.25">
      <c r="A275" s="189">
        <v>2274</v>
      </c>
      <c r="B275" s="173" t="s">
        <v>13908</v>
      </c>
      <c r="C275" s="190">
        <v>24</v>
      </c>
      <c r="D275" s="190">
        <v>15.6</v>
      </c>
      <c r="E275" s="189" t="s">
        <v>13252</v>
      </c>
    </row>
    <row r="276" spans="1:5" x14ac:dyDescent="0.25">
      <c r="A276" s="189">
        <v>2275</v>
      </c>
      <c r="B276" s="173" t="s">
        <v>13339</v>
      </c>
      <c r="C276" s="190"/>
      <c r="D276" s="190"/>
      <c r="E276" s="189" t="s">
        <v>11533</v>
      </c>
    </row>
    <row r="277" spans="1:5" x14ac:dyDescent="0.25">
      <c r="A277" s="189">
        <v>2276</v>
      </c>
      <c r="B277" s="182" t="s">
        <v>264</v>
      </c>
      <c r="C277" s="190">
        <v>600.9</v>
      </c>
      <c r="D277" s="190">
        <v>313.5</v>
      </c>
      <c r="E277" s="189" t="s">
        <v>13252</v>
      </c>
    </row>
    <row r="278" spans="1:5" x14ac:dyDescent="0.25">
      <c r="A278" s="189">
        <v>2277</v>
      </c>
      <c r="B278" s="182" t="s">
        <v>265</v>
      </c>
      <c r="C278" s="190">
        <v>57</v>
      </c>
      <c r="D278" s="190">
        <v>33.75</v>
      </c>
      <c r="E278" s="189" t="s">
        <v>13252</v>
      </c>
    </row>
    <row r="279" spans="1:5" x14ac:dyDescent="0.25">
      <c r="A279" s="189">
        <v>2278</v>
      </c>
      <c r="B279" s="182" t="s">
        <v>266</v>
      </c>
      <c r="C279" s="190">
        <v>3500</v>
      </c>
      <c r="D279" s="190">
        <v>298.89999999999998</v>
      </c>
      <c r="E279" s="189" t="s">
        <v>13252</v>
      </c>
    </row>
    <row r="280" spans="1:5" x14ac:dyDescent="0.25">
      <c r="A280" s="189">
        <v>2279</v>
      </c>
      <c r="B280" s="182" t="s">
        <v>267</v>
      </c>
      <c r="C280" s="190"/>
      <c r="D280" s="190">
        <v>120</v>
      </c>
      <c r="E280" s="189" t="s">
        <v>13309</v>
      </c>
    </row>
    <row r="281" spans="1:5" x14ac:dyDescent="0.25">
      <c r="A281" s="189">
        <v>2280</v>
      </c>
      <c r="B281" s="182" t="s">
        <v>268</v>
      </c>
      <c r="C281" s="190">
        <v>2890</v>
      </c>
      <c r="D281" s="190">
        <v>120.7</v>
      </c>
      <c r="E281" s="189" t="s">
        <v>13252</v>
      </c>
    </row>
    <row r="282" spans="1:5" x14ac:dyDescent="0.25">
      <c r="A282" s="189">
        <v>2281</v>
      </c>
      <c r="B282" s="182" t="s">
        <v>269</v>
      </c>
      <c r="C282" s="190"/>
      <c r="D282" s="190" t="s">
        <v>22</v>
      </c>
      <c r="E282" s="189" t="s">
        <v>13309</v>
      </c>
    </row>
    <row r="283" spans="1:5" x14ac:dyDescent="0.25">
      <c r="A283" s="189">
        <v>2282</v>
      </c>
      <c r="B283" s="182" t="s">
        <v>270</v>
      </c>
      <c r="C283" s="190">
        <v>278.3</v>
      </c>
      <c r="D283" s="190">
        <v>146.19999999999999</v>
      </c>
      <c r="E283" s="189" t="s">
        <v>13252</v>
      </c>
    </row>
    <row r="284" spans="1:5" x14ac:dyDescent="0.25">
      <c r="A284" s="189">
        <v>2283</v>
      </c>
      <c r="B284" s="182" t="s">
        <v>271</v>
      </c>
      <c r="C284" s="190">
        <v>132.30000000000001</v>
      </c>
      <c r="D284" s="190">
        <v>4.4000000000000004</v>
      </c>
      <c r="E284" s="189" t="s">
        <v>13309</v>
      </c>
    </row>
    <row r="285" spans="1:5" x14ac:dyDescent="0.25">
      <c r="A285" s="189">
        <v>2284</v>
      </c>
      <c r="B285" s="182" t="s">
        <v>272</v>
      </c>
      <c r="C285" s="190">
        <v>500</v>
      </c>
      <c r="D285" s="190">
        <v>140.69999999999999</v>
      </c>
      <c r="E285" s="189" t="s">
        <v>13252</v>
      </c>
    </row>
    <row r="286" spans="1:5" x14ac:dyDescent="0.25">
      <c r="A286" s="189">
        <v>2285</v>
      </c>
      <c r="B286" s="182" t="s">
        <v>273</v>
      </c>
      <c r="C286" s="190">
        <v>466.9</v>
      </c>
      <c r="D286" s="190"/>
      <c r="E286" s="189" t="s">
        <v>13252</v>
      </c>
    </row>
    <row r="287" spans="1:5" x14ac:dyDescent="0.25">
      <c r="A287" s="189">
        <v>2286</v>
      </c>
      <c r="B287" s="182" t="s">
        <v>274</v>
      </c>
      <c r="C287" s="190">
        <v>498.8</v>
      </c>
      <c r="D287" s="190">
        <v>67.819999999999993</v>
      </c>
      <c r="E287" s="189" t="s">
        <v>11533</v>
      </c>
    </row>
    <row r="288" spans="1:5" x14ac:dyDescent="0.25">
      <c r="A288" s="189">
        <v>2287</v>
      </c>
      <c r="B288" s="182" t="s">
        <v>275</v>
      </c>
      <c r="C288" s="190">
        <v>905</v>
      </c>
      <c r="D288" s="190">
        <v>280</v>
      </c>
      <c r="E288" s="189">
        <f>IF(C288&gt;D288,C288,D288)</f>
        <v>905</v>
      </c>
    </row>
    <row r="289" spans="1:5" x14ac:dyDescent="0.25">
      <c r="A289" s="189">
        <v>2288</v>
      </c>
      <c r="B289" s="182" t="s">
        <v>276</v>
      </c>
      <c r="C289" s="190">
        <v>712</v>
      </c>
      <c r="D289" s="190">
        <v>400</v>
      </c>
      <c r="E289" s="189">
        <f>IF(C289&gt;D289,C289,D289)</f>
        <v>712</v>
      </c>
    </row>
    <row r="290" spans="1:5" x14ac:dyDescent="0.25">
      <c r="A290" s="189">
        <v>2289</v>
      </c>
      <c r="B290" s="182" t="s">
        <v>277</v>
      </c>
      <c r="C290" s="190"/>
      <c r="D290" s="190">
        <v>56.99</v>
      </c>
      <c r="E290" s="189" t="s">
        <v>13309</v>
      </c>
    </row>
    <row r="291" spans="1:5" x14ac:dyDescent="0.25">
      <c r="A291" s="189">
        <v>2290</v>
      </c>
      <c r="B291" s="182" t="s">
        <v>278</v>
      </c>
      <c r="C291" s="190">
        <v>592.9</v>
      </c>
      <c r="D291" s="190">
        <v>472.5</v>
      </c>
      <c r="E291" s="189" t="s">
        <v>13252</v>
      </c>
    </row>
    <row r="292" spans="1:5" x14ac:dyDescent="0.25">
      <c r="A292" s="189">
        <v>2291</v>
      </c>
      <c r="B292" s="182" t="s">
        <v>279</v>
      </c>
      <c r="C292" s="190">
        <v>572.6</v>
      </c>
      <c r="D292" s="190">
        <v>38.24</v>
      </c>
      <c r="E292" s="189" t="s">
        <v>11533</v>
      </c>
    </row>
    <row r="293" spans="1:5" x14ac:dyDescent="0.25">
      <c r="A293" s="189">
        <v>2292</v>
      </c>
      <c r="B293" s="182" t="s">
        <v>280</v>
      </c>
      <c r="C293" s="190">
        <v>107.1</v>
      </c>
      <c r="D293" s="190">
        <v>34.630000000000003</v>
      </c>
      <c r="E293" s="189" t="s">
        <v>11533</v>
      </c>
    </row>
    <row r="294" spans="1:5" x14ac:dyDescent="0.25">
      <c r="A294" s="189">
        <v>2293</v>
      </c>
      <c r="B294" s="182" t="s">
        <v>281</v>
      </c>
      <c r="C294" s="190">
        <v>3.25</v>
      </c>
      <c r="D294" s="190">
        <v>3.74</v>
      </c>
      <c r="E294" s="189" t="s">
        <v>11533</v>
      </c>
    </row>
    <row r="295" spans="1:5" x14ac:dyDescent="0.25">
      <c r="A295" s="189">
        <v>2294</v>
      </c>
      <c r="B295" s="182" t="s">
        <v>282</v>
      </c>
      <c r="C295" s="190">
        <v>8.9700000000000006</v>
      </c>
      <c r="D295" s="190">
        <v>8.06</v>
      </c>
      <c r="E295" s="189">
        <f t="shared" ref="E295:E306" si="7">IF(C295&gt;D295,C295,D295)</f>
        <v>8.9700000000000006</v>
      </c>
    </row>
    <row r="296" spans="1:5" x14ac:dyDescent="0.25">
      <c r="A296" s="189">
        <v>2295</v>
      </c>
      <c r="B296" s="182" t="s">
        <v>283</v>
      </c>
      <c r="C296" s="190"/>
      <c r="D296" s="190" t="s">
        <v>22</v>
      </c>
      <c r="E296" s="189" t="str">
        <f t="shared" si="7"/>
        <v>N/A</v>
      </c>
    </row>
    <row r="297" spans="1:5" x14ac:dyDescent="0.25">
      <c r="A297" s="189">
        <v>2296</v>
      </c>
      <c r="B297" s="182" t="s">
        <v>284</v>
      </c>
      <c r="C297" s="190">
        <v>2.34</v>
      </c>
      <c r="D297" s="190">
        <v>3.04</v>
      </c>
      <c r="E297" s="189">
        <f t="shared" si="7"/>
        <v>3.04</v>
      </c>
    </row>
    <row r="298" spans="1:5" x14ac:dyDescent="0.25">
      <c r="A298" s="189">
        <v>2297</v>
      </c>
      <c r="B298" s="182" t="s">
        <v>285</v>
      </c>
      <c r="C298" s="190">
        <v>1.46</v>
      </c>
      <c r="D298" s="190">
        <v>1.77</v>
      </c>
      <c r="E298" s="189">
        <f t="shared" si="7"/>
        <v>1.77</v>
      </c>
    </row>
    <row r="299" spans="1:5" x14ac:dyDescent="0.25">
      <c r="A299" s="189">
        <v>2298</v>
      </c>
      <c r="B299" s="182" t="s">
        <v>286</v>
      </c>
      <c r="C299" s="190">
        <v>0.71</v>
      </c>
      <c r="D299" s="190">
        <v>5.42</v>
      </c>
      <c r="E299" s="189">
        <f t="shared" si="7"/>
        <v>5.42</v>
      </c>
    </row>
    <row r="300" spans="1:5" x14ac:dyDescent="0.25">
      <c r="A300" s="189">
        <v>2299</v>
      </c>
      <c r="B300" s="182" t="s">
        <v>287</v>
      </c>
      <c r="C300" s="190">
        <v>1.22</v>
      </c>
      <c r="D300" s="190">
        <v>1.29</v>
      </c>
      <c r="E300" s="189">
        <f t="shared" si="7"/>
        <v>1.29</v>
      </c>
    </row>
    <row r="301" spans="1:5" x14ac:dyDescent="0.25">
      <c r="A301" s="189">
        <v>2300</v>
      </c>
      <c r="B301" s="182" t="s">
        <v>288</v>
      </c>
      <c r="C301" s="190">
        <v>2.7</v>
      </c>
      <c r="D301" s="190">
        <v>7.35</v>
      </c>
      <c r="E301" s="189">
        <f t="shared" si="7"/>
        <v>7.35</v>
      </c>
    </row>
    <row r="302" spans="1:5" x14ac:dyDescent="0.25">
      <c r="A302" s="189">
        <v>2301</v>
      </c>
      <c r="B302" s="182" t="s">
        <v>289</v>
      </c>
      <c r="C302" s="190">
        <v>1.5</v>
      </c>
      <c r="D302" s="190">
        <v>2.2599999999999998</v>
      </c>
      <c r="E302" s="189">
        <f t="shared" si="7"/>
        <v>2.2599999999999998</v>
      </c>
    </row>
    <row r="303" spans="1:5" x14ac:dyDescent="0.25">
      <c r="A303" s="189">
        <v>2302</v>
      </c>
      <c r="B303" s="182" t="s">
        <v>290</v>
      </c>
      <c r="C303" s="190">
        <v>2.34</v>
      </c>
      <c r="D303" s="190">
        <v>2.63</v>
      </c>
      <c r="E303" s="189">
        <f t="shared" si="7"/>
        <v>2.63</v>
      </c>
    </row>
    <row r="304" spans="1:5" x14ac:dyDescent="0.25">
      <c r="A304" s="189">
        <v>2303</v>
      </c>
      <c r="B304" s="182" t="s">
        <v>291</v>
      </c>
      <c r="C304" s="190">
        <v>6</v>
      </c>
      <c r="D304" s="190">
        <v>28</v>
      </c>
      <c r="E304" s="189">
        <f t="shared" si="7"/>
        <v>28</v>
      </c>
    </row>
    <row r="305" spans="1:5" x14ac:dyDescent="0.25">
      <c r="A305" s="189">
        <v>2304</v>
      </c>
      <c r="B305" s="182" t="s">
        <v>292</v>
      </c>
      <c r="C305" s="190">
        <v>1</v>
      </c>
      <c r="D305" s="190">
        <v>4.72</v>
      </c>
      <c r="E305" s="189">
        <f t="shared" si="7"/>
        <v>4.72</v>
      </c>
    </row>
    <row r="306" spans="1:5" x14ac:dyDescent="0.25">
      <c r="A306" s="189">
        <v>2305</v>
      </c>
      <c r="B306" s="182" t="s">
        <v>293</v>
      </c>
      <c r="C306" s="190">
        <v>7</v>
      </c>
      <c r="D306" s="190">
        <v>25.59</v>
      </c>
      <c r="E306" s="189">
        <f t="shared" si="7"/>
        <v>25.59</v>
      </c>
    </row>
    <row r="307" spans="1:5" x14ac:dyDescent="0.25">
      <c r="A307" s="189">
        <v>2306</v>
      </c>
      <c r="B307" s="182" t="s">
        <v>294</v>
      </c>
      <c r="C307" s="190">
        <v>8.25</v>
      </c>
      <c r="D307" s="190">
        <v>2.94</v>
      </c>
      <c r="E307" s="189" t="s">
        <v>13255</v>
      </c>
    </row>
    <row r="308" spans="1:5" x14ac:dyDescent="0.25">
      <c r="A308" s="189">
        <v>2307</v>
      </c>
      <c r="B308" s="182" t="s">
        <v>295</v>
      </c>
      <c r="C308" s="190">
        <v>5.04</v>
      </c>
      <c r="D308" s="190">
        <v>4.88</v>
      </c>
      <c r="E308" s="189">
        <f>IF(C308&gt;D308,C308,D308)</f>
        <v>5.04</v>
      </c>
    </row>
    <row r="309" spans="1:5" x14ac:dyDescent="0.25">
      <c r="A309" s="189">
        <v>2308</v>
      </c>
      <c r="B309" s="182" t="s">
        <v>296</v>
      </c>
      <c r="C309" s="190">
        <v>40</v>
      </c>
      <c r="D309" s="190">
        <v>26.23</v>
      </c>
      <c r="E309" s="189" t="s">
        <v>13252</v>
      </c>
    </row>
    <row r="310" spans="1:5" x14ac:dyDescent="0.25">
      <c r="A310" s="189">
        <v>2309</v>
      </c>
      <c r="B310" s="182" t="s">
        <v>297</v>
      </c>
      <c r="C310" s="190">
        <v>4.21</v>
      </c>
      <c r="D310" s="190">
        <v>4.41</v>
      </c>
      <c r="E310" s="189">
        <f t="shared" ref="E310:E318" si="8">IF(C310&gt;D310,C310,D310)</f>
        <v>4.41</v>
      </c>
    </row>
    <row r="311" spans="1:5" x14ac:dyDescent="0.25">
      <c r="A311" s="189">
        <v>2310</v>
      </c>
      <c r="B311" s="182" t="s">
        <v>298</v>
      </c>
      <c r="C311" s="190">
        <v>1.2</v>
      </c>
      <c r="D311" s="190">
        <v>10.1</v>
      </c>
      <c r="E311" s="189">
        <f t="shared" si="8"/>
        <v>10.1</v>
      </c>
    </row>
    <row r="312" spans="1:5" x14ac:dyDescent="0.25">
      <c r="A312" s="189">
        <v>2311</v>
      </c>
      <c r="B312" s="180" t="s">
        <v>3642</v>
      </c>
      <c r="C312" s="190">
        <v>4.78</v>
      </c>
      <c r="D312" s="190">
        <v>6.54</v>
      </c>
      <c r="E312" s="189">
        <f t="shared" si="8"/>
        <v>6.54</v>
      </c>
    </row>
    <row r="313" spans="1:5" x14ac:dyDescent="0.25">
      <c r="A313" s="189">
        <v>2312</v>
      </c>
      <c r="B313" s="182" t="s">
        <v>299</v>
      </c>
      <c r="C313" s="190">
        <v>4.5</v>
      </c>
      <c r="D313" s="190">
        <v>8.99</v>
      </c>
      <c r="E313" s="189">
        <f t="shared" si="8"/>
        <v>8.99</v>
      </c>
    </row>
    <row r="314" spans="1:5" x14ac:dyDescent="0.25">
      <c r="A314" s="189">
        <v>2313</v>
      </c>
      <c r="B314" s="182" t="s">
        <v>300</v>
      </c>
      <c r="C314" s="190">
        <v>4.43</v>
      </c>
      <c r="D314" s="190">
        <v>10</v>
      </c>
      <c r="E314" s="189">
        <f t="shared" si="8"/>
        <v>10</v>
      </c>
    </row>
    <row r="315" spans="1:5" x14ac:dyDescent="0.25">
      <c r="A315" s="189">
        <v>2314</v>
      </c>
      <c r="B315" s="182" t="s">
        <v>301</v>
      </c>
      <c r="C315" s="190">
        <v>11.14</v>
      </c>
      <c r="D315" s="190">
        <v>20.72</v>
      </c>
      <c r="E315" s="189">
        <f t="shared" si="8"/>
        <v>20.72</v>
      </c>
    </row>
    <row r="316" spans="1:5" x14ac:dyDescent="0.25">
      <c r="A316" s="189">
        <v>2315</v>
      </c>
      <c r="B316" s="182" t="s">
        <v>302</v>
      </c>
      <c r="C316" s="190">
        <v>1.5</v>
      </c>
      <c r="D316" s="190">
        <v>15.86</v>
      </c>
      <c r="E316" s="189">
        <f t="shared" si="8"/>
        <v>15.86</v>
      </c>
    </row>
    <row r="317" spans="1:5" x14ac:dyDescent="0.25">
      <c r="A317" s="189">
        <v>2316</v>
      </c>
      <c r="B317" s="182" t="s">
        <v>303</v>
      </c>
      <c r="C317" s="190">
        <v>4.25</v>
      </c>
      <c r="D317" s="190">
        <v>10.94</v>
      </c>
      <c r="E317" s="189">
        <f t="shared" si="8"/>
        <v>10.94</v>
      </c>
    </row>
    <row r="318" spans="1:5" x14ac:dyDescent="0.25">
      <c r="A318" s="189">
        <v>2317</v>
      </c>
      <c r="B318" s="182" t="s">
        <v>304</v>
      </c>
      <c r="C318" s="190">
        <v>1.1000000000000001</v>
      </c>
      <c r="D318" s="190">
        <v>19.41</v>
      </c>
      <c r="E318" s="189">
        <f t="shared" si="8"/>
        <v>19.41</v>
      </c>
    </row>
    <row r="319" spans="1:5" x14ac:dyDescent="0.25">
      <c r="A319" s="189">
        <v>2318</v>
      </c>
      <c r="B319" s="182" t="s">
        <v>305</v>
      </c>
      <c r="C319" s="190">
        <v>4500</v>
      </c>
      <c r="D319" s="190">
        <v>542.29999999999995</v>
      </c>
      <c r="E319" s="189" t="s">
        <v>13252</v>
      </c>
    </row>
    <row r="320" spans="1:5" x14ac:dyDescent="0.25">
      <c r="A320" s="189">
        <v>2319</v>
      </c>
      <c r="B320" s="182" t="s">
        <v>306</v>
      </c>
      <c r="C320" s="190">
        <v>5.71</v>
      </c>
      <c r="D320" s="190">
        <v>2.11</v>
      </c>
      <c r="E320" s="189" t="s">
        <v>11533</v>
      </c>
    </row>
    <row r="321" spans="1:5" x14ac:dyDescent="0.25">
      <c r="A321" s="189">
        <v>2320</v>
      </c>
      <c r="B321" s="182" t="s">
        <v>307</v>
      </c>
      <c r="C321" s="190">
        <v>144.69999999999999</v>
      </c>
      <c r="D321" s="190">
        <v>9</v>
      </c>
      <c r="E321" s="189" t="s">
        <v>13309</v>
      </c>
    </row>
    <row r="322" spans="1:5" x14ac:dyDescent="0.25">
      <c r="A322" s="189">
        <v>2321</v>
      </c>
      <c r="B322" s="182" t="s">
        <v>308</v>
      </c>
      <c r="C322" s="190">
        <v>100</v>
      </c>
      <c r="D322" s="190">
        <v>1.8</v>
      </c>
      <c r="E322" s="189" t="s">
        <v>11533</v>
      </c>
    </row>
    <row r="323" spans="1:5" x14ac:dyDescent="0.25">
      <c r="A323" s="189">
        <v>2322</v>
      </c>
      <c r="B323" s="173" t="s">
        <v>309</v>
      </c>
      <c r="C323" s="190">
        <v>150</v>
      </c>
      <c r="D323" s="190">
        <v>14.58</v>
      </c>
      <c r="E323" s="189" t="s">
        <v>13252</v>
      </c>
    </row>
    <row r="324" spans="1:5" x14ac:dyDescent="0.25">
      <c r="A324" s="189">
        <v>2323</v>
      </c>
      <c r="B324" s="173" t="s">
        <v>310</v>
      </c>
      <c r="C324" s="190">
        <v>198.1</v>
      </c>
      <c r="D324" s="190">
        <v>14.5</v>
      </c>
      <c r="E324" s="189" t="s">
        <v>11533</v>
      </c>
    </row>
    <row r="325" spans="1:5" x14ac:dyDescent="0.25">
      <c r="A325" s="189">
        <v>2324</v>
      </c>
      <c r="B325" s="173" t="s">
        <v>311</v>
      </c>
      <c r="C325" s="190">
        <v>775</v>
      </c>
      <c r="D325" s="190">
        <v>146.9</v>
      </c>
      <c r="E325" s="189" t="s">
        <v>13252</v>
      </c>
    </row>
    <row r="326" spans="1:5" x14ac:dyDescent="0.25">
      <c r="A326" s="189">
        <v>2325</v>
      </c>
      <c r="B326" s="173" t="s">
        <v>312</v>
      </c>
      <c r="C326" s="190">
        <v>104.9</v>
      </c>
      <c r="D326" s="190">
        <v>12.11</v>
      </c>
      <c r="E326" s="189" t="s">
        <v>11533</v>
      </c>
    </row>
    <row r="327" spans="1:5" x14ac:dyDescent="0.25">
      <c r="A327" s="189">
        <v>2326</v>
      </c>
      <c r="B327" s="173" t="s">
        <v>313</v>
      </c>
      <c r="C327" s="190"/>
      <c r="D327" s="190">
        <v>2.77</v>
      </c>
      <c r="E327" s="189" t="s">
        <v>13252</v>
      </c>
    </row>
    <row r="328" spans="1:5" x14ac:dyDescent="0.25">
      <c r="A328" s="189">
        <v>2327</v>
      </c>
      <c r="B328" s="182" t="s">
        <v>314</v>
      </c>
      <c r="C328" s="190">
        <v>3</v>
      </c>
      <c r="D328" s="190">
        <v>141.1</v>
      </c>
      <c r="E328" s="189" t="s">
        <v>13309</v>
      </c>
    </row>
    <row r="329" spans="1:5" x14ac:dyDescent="0.25">
      <c r="A329" s="189">
        <v>2328</v>
      </c>
      <c r="B329" s="173" t="s">
        <v>315</v>
      </c>
      <c r="C329" s="190">
        <v>600</v>
      </c>
      <c r="D329" s="190">
        <v>52.61</v>
      </c>
      <c r="E329" s="189" t="s">
        <v>13252</v>
      </c>
    </row>
    <row r="330" spans="1:5" x14ac:dyDescent="0.25">
      <c r="A330" s="189">
        <v>2329</v>
      </c>
      <c r="B330" s="173" t="s">
        <v>316</v>
      </c>
      <c r="C330" s="190">
        <v>130</v>
      </c>
      <c r="D330" s="190">
        <v>201.2</v>
      </c>
      <c r="E330" s="189" t="s">
        <v>13252</v>
      </c>
    </row>
    <row r="331" spans="1:5" x14ac:dyDescent="0.25">
      <c r="A331" s="189">
        <v>2330</v>
      </c>
      <c r="B331" s="173" t="s">
        <v>317</v>
      </c>
      <c r="C331" s="190">
        <v>100</v>
      </c>
      <c r="D331" s="190"/>
      <c r="E331" s="189" t="s">
        <v>13252</v>
      </c>
    </row>
    <row r="332" spans="1:5" x14ac:dyDescent="0.25">
      <c r="A332" s="189">
        <v>2330</v>
      </c>
      <c r="B332" s="173" t="s">
        <v>318</v>
      </c>
      <c r="C332" s="190">
        <v>100</v>
      </c>
      <c r="D332" s="190"/>
      <c r="E332" s="189" t="s">
        <v>13252</v>
      </c>
    </row>
    <row r="333" spans="1:5" x14ac:dyDescent="0.25">
      <c r="A333" s="189">
        <v>2331</v>
      </c>
      <c r="B333" s="173" t="s">
        <v>319</v>
      </c>
      <c r="C333" s="190">
        <v>240.5</v>
      </c>
      <c r="D333" s="190">
        <v>38.85</v>
      </c>
      <c r="E333" s="189" t="s">
        <v>13252</v>
      </c>
    </row>
    <row r="334" spans="1:5" x14ac:dyDescent="0.25">
      <c r="A334" s="189">
        <v>2332</v>
      </c>
      <c r="B334" s="173" t="s">
        <v>320</v>
      </c>
      <c r="C334" s="190">
        <v>12.32</v>
      </c>
      <c r="D334" s="190">
        <v>8.11</v>
      </c>
      <c r="E334" s="189" t="s">
        <v>11533</v>
      </c>
    </row>
    <row r="335" spans="1:5" x14ac:dyDescent="0.25">
      <c r="A335" s="189">
        <v>2333</v>
      </c>
      <c r="B335" s="173" t="s">
        <v>321</v>
      </c>
      <c r="C335" s="190">
        <v>1045</v>
      </c>
      <c r="D335" s="190">
        <v>399.7</v>
      </c>
      <c r="E335" s="189" t="s">
        <v>13309</v>
      </c>
    </row>
    <row r="336" spans="1:5" x14ac:dyDescent="0.25">
      <c r="A336" s="189">
        <v>2334</v>
      </c>
      <c r="B336" s="173" t="s">
        <v>322</v>
      </c>
      <c r="C336" s="190">
        <v>121.2</v>
      </c>
      <c r="D336" s="190">
        <v>8.94</v>
      </c>
      <c r="E336" s="189" t="s">
        <v>11533</v>
      </c>
    </row>
    <row r="337" spans="1:5" x14ac:dyDescent="0.25">
      <c r="A337" s="189">
        <v>2335</v>
      </c>
      <c r="B337" s="173" t="s">
        <v>323</v>
      </c>
      <c r="C337" s="190">
        <v>0.2</v>
      </c>
      <c r="D337" s="190">
        <v>21.55</v>
      </c>
      <c r="E337" s="189" t="s">
        <v>13252</v>
      </c>
    </row>
    <row r="338" spans="1:5" x14ac:dyDescent="0.25">
      <c r="A338" s="248">
        <v>2336</v>
      </c>
      <c r="B338" s="249" t="s">
        <v>324</v>
      </c>
      <c r="C338" s="250">
        <v>4.05</v>
      </c>
      <c r="D338" s="250">
        <v>0.73</v>
      </c>
      <c r="E338" s="248" t="s">
        <v>11533</v>
      </c>
    </row>
    <row r="339" spans="1:5" x14ac:dyDescent="0.25">
      <c r="A339" s="189">
        <v>2337</v>
      </c>
      <c r="B339" s="201" t="s">
        <v>12950</v>
      </c>
      <c r="C339" s="190">
        <v>1</v>
      </c>
      <c r="D339" s="190">
        <v>2.62</v>
      </c>
      <c r="E339" s="189">
        <f>IF(C339&gt;D339,C339,D339)</f>
        <v>2.62</v>
      </c>
    </row>
    <row r="340" spans="1:5" x14ac:dyDescent="0.25">
      <c r="A340" s="189">
        <v>2338</v>
      </c>
      <c r="B340" s="173" t="s">
        <v>325</v>
      </c>
      <c r="C340" s="190"/>
      <c r="D340" s="190">
        <v>850</v>
      </c>
      <c r="E340" s="189" t="s">
        <v>13309</v>
      </c>
    </row>
    <row r="341" spans="1:5" x14ac:dyDescent="0.25">
      <c r="A341" s="189">
        <v>2339</v>
      </c>
      <c r="B341" s="173" t="s">
        <v>326</v>
      </c>
      <c r="C341" s="190">
        <v>30</v>
      </c>
      <c r="D341" s="190">
        <v>7.81</v>
      </c>
      <c r="E341" s="189" t="s">
        <v>13252</v>
      </c>
    </row>
    <row r="342" spans="1:5" x14ac:dyDescent="0.25">
      <c r="A342" s="189">
        <v>2340</v>
      </c>
      <c r="B342" s="173" t="s">
        <v>327</v>
      </c>
      <c r="C342" s="190"/>
      <c r="D342" s="190" t="s">
        <v>22</v>
      </c>
      <c r="E342" s="189" t="s">
        <v>13309</v>
      </c>
    </row>
    <row r="343" spans="1:5" x14ac:dyDescent="0.25">
      <c r="A343" s="189">
        <v>2341</v>
      </c>
      <c r="B343" s="173" t="s">
        <v>328</v>
      </c>
      <c r="C343" s="190">
        <v>13</v>
      </c>
      <c r="D343" s="190">
        <v>17.96</v>
      </c>
      <c r="E343" s="189">
        <f>IF(C343&gt;D343,C343,D343)</f>
        <v>17.96</v>
      </c>
    </row>
    <row r="344" spans="1:5" x14ac:dyDescent="0.25">
      <c r="A344" s="189">
        <v>2342</v>
      </c>
      <c r="B344" s="180" t="s">
        <v>13329</v>
      </c>
      <c r="C344" s="190"/>
      <c r="D344" s="190"/>
      <c r="E344" s="189" t="s">
        <v>13309</v>
      </c>
    </row>
    <row r="345" spans="1:5" x14ac:dyDescent="0.25">
      <c r="A345" s="189">
        <v>2343</v>
      </c>
      <c r="B345" s="173" t="s">
        <v>329</v>
      </c>
      <c r="C345" s="190">
        <v>0.48</v>
      </c>
      <c r="D345" s="190">
        <v>0.01</v>
      </c>
      <c r="E345" s="189" t="s">
        <v>13252</v>
      </c>
    </row>
    <row r="346" spans="1:5" x14ac:dyDescent="0.25">
      <c r="A346" s="189">
        <v>2344</v>
      </c>
      <c r="B346" s="173" t="s">
        <v>330</v>
      </c>
      <c r="C346" s="190">
        <v>2072</v>
      </c>
      <c r="D346" s="190">
        <v>428.5</v>
      </c>
      <c r="E346" s="189" t="s">
        <v>13252</v>
      </c>
    </row>
    <row r="347" spans="1:5" x14ac:dyDescent="0.25">
      <c r="A347" s="189">
        <v>2345</v>
      </c>
      <c r="B347" s="173" t="s">
        <v>331</v>
      </c>
      <c r="C347" s="190">
        <v>246.7</v>
      </c>
      <c r="D347" s="190">
        <v>139</v>
      </c>
      <c r="E347" s="189" t="s">
        <v>13252</v>
      </c>
    </row>
    <row r="348" spans="1:5" x14ac:dyDescent="0.25">
      <c r="A348" s="189">
        <v>2346</v>
      </c>
      <c r="B348" s="173" t="s">
        <v>332</v>
      </c>
      <c r="C348" s="190">
        <v>1598</v>
      </c>
      <c r="D348" s="190">
        <v>3.42</v>
      </c>
      <c r="E348" s="189" t="s">
        <v>11533</v>
      </c>
    </row>
    <row r="349" spans="1:5" x14ac:dyDescent="0.25">
      <c r="A349" s="189">
        <v>2347</v>
      </c>
      <c r="B349" s="173" t="s">
        <v>333</v>
      </c>
      <c r="C349" s="190"/>
      <c r="D349" s="190">
        <v>1.5</v>
      </c>
      <c r="E349" s="189">
        <f t="shared" ref="E349:E358" si="9">IF(C349&gt;D349,C349,D349)</f>
        <v>1.5</v>
      </c>
    </row>
    <row r="350" spans="1:5" x14ac:dyDescent="0.25">
      <c r="A350" s="189">
        <v>2348</v>
      </c>
      <c r="B350" s="173" t="s">
        <v>334</v>
      </c>
      <c r="C350" s="190"/>
      <c r="D350" s="190">
        <v>2.7</v>
      </c>
      <c r="E350" s="189">
        <f t="shared" si="9"/>
        <v>2.7</v>
      </c>
    </row>
    <row r="351" spans="1:5" x14ac:dyDescent="0.25">
      <c r="A351" s="189">
        <v>2349</v>
      </c>
      <c r="B351" s="173" t="s">
        <v>335</v>
      </c>
      <c r="C351" s="190">
        <v>20</v>
      </c>
      <c r="D351" s="190">
        <v>38.25</v>
      </c>
      <c r="E351" s="189">
        <f t="shared" si="9"/>
        <v>38.25</v>
      </c>
    </row>
    <row r="352" spans="1:5" x14ac:dyDescent="0.25">
      <c r="A352" s="189">
        <v>2350</v>
      </c>
      <c r="B352" s="173" t="s">
        <v>336</v>
      </c>
      <c r="C352" s="190">
        <v>12.5</v>
      </c>
      <c r="D352" s="190">
        <v>22.17</v>
      </c>
      <c r="E352" s="189">
        <f t="shared" si="9"/>
        <v>22.17</v>
      </c>
    </row>
    <row r="353" spans="1:5" x14ac:dyDescent="0.25">
      <c r="A353" s="189">
        <v>2351</v>
      </c>
      <c r="B353" s="173" t="s">
        <v>337</v>
      </c>
      <c r="C353" s="190">
        <v>3.75</v>
      </c>
      <c r="D353" s="190">
        <v>4.41</v>
      </c>
      <c r="E353" s="189">
        <f t="shared" si="9"/>
        <v>4.41</v>
      </c>
    </row>
    <row r="354" spans="1:5" x14ac:dyDescent="0.25">
      <c r="A354" s="189">
        <v>2352</v>
      </c>
      <c r="B354" s="173" t="s">
        <v>338</v>
      </c>
      <c r="C354" s="190">
        <v>2</v>
      </c>
      <c r="D354" s="190">
        <v>7</v>
      </c>
      <c r="E354" s="189">
        <f t="shared" si="9"/>
        <v>7</v>
      </c>
    </row>
    <row r="355" spans="1:5" x14ac:dyDescent="0.25">
      <c r="A355" s="189">
        <v>2353</v>
      </c>
      <c r="B355" s="173" t="s">
        <v>339</v>
      </c>
      <c r="C355" s="190">
        <v>8</v>
      </c>
      <c r="D355" s="190">
        <v>11.75</v>
      </c>
      <c r="E355" s="189">
        <f t="shared" si="9"/>
        <v>11.75</v>
      </c>
    </row>
    <row r="356" spans="1:5" x14ac:dyDescent="0.25">
      <c r="A356" s="189">
        <v>2354</v>
      </c>
      <c r="B356" s="173" t="s">
        <v>340</v>
      </c>
      <c r="C356" s="190">
        <v>6.25</v>
      </c>
      <c r="D356" s="190">
        <v>9.59</v>
      </c>
      <c r="E356" s="189">
        <f t="shared" si="9"/>
        <v>9.59</v>
      </c>
    </row>
    <row r="357" spans="1:5" x14ac:dyDescent="0.25">
      <c r="A357" s="189">
        <v>2355</v>
      </c>
      <c r="B357" s="173" t="s">
        <v>341</v>
      </c>
      <c r="C357" s="190">
        <v>12.5</v>
      </c>
      <c r="D357" s="190">
        <v>9.8699999999999992</v>
      </c>
      <c r="E357" s="189">
        <f t="shared" si="9"/>
        <v>12.5</v>
      </c>
    </row>
    <row r="358" spans="1:5" x14ac:dyDescent="0.25">
      <c r="A358" s="189">
        <v>2356</v>
      </c>
      <c r="B358" s="201" t="s">
        <v>12951</v>
      </c>
      <c r="C358" s="190">
        <v>3.4</v>
      </c>
      <c r="D358" s="190">
        <v>11.61</v>
      </c>
      <c r="E358" s="189">
        <f t="shared" si="9"/>
        <v>11.61</v>
      </c>
    </row>
    <row r="359" spans="1:5" x14ac:dyDescent="0.25">
      <c r="A359" s="189">
        <v>2357</v>
      </c>
      <c r="B359" s="182" t="s">
        <v>342</v>
      </c>
      <c r="C359" s="190"/>
      <c r="D359" s="190">
        <v>48.06</v>
      </c>
      <c r="E359" s="189" t="s">
        <v>13252</v>
      </c>
    </row>
    <row r="360" spans="1:5" x14ac:dyDescent="0.25">
      <c r="A360" s="189">
        <v>2358</v>
      </c>
      <c r="B360" s="182" t="s">
        <v>343</v>
      </c>
      <c r="C360" s="190">
        <v>26</v>
      </c>
      <c r="D360" s="190">
        <v>8.44</v>
      </c>
      <c r="E360" s="189" t="s">
        <v>13252</v>
      </c>
    </row>
    <row r="361" spans="1:5" x14ac:dyDescent="0.25">
      <c r="A361" s="189">
        <v>2359</v>
      </c>
      <c r="B361" s="182" t="s">
        <v>344</v>
      </c>
      <c r="C361" s="190">
        <v>100.6</v>
      </c>
      <c r="D361" s="190">
        <v>7.64</v>
      </c>
      <c r="E361" s="189" t="s">
        <v>11533</v>
      </c>
    </row>
    <row r="362" spans="1:5" x14ac:dyDescent="0.25">
      <c r="A362" s="189">
        <v>2360</v>
      </c>
      <c r="B362" s="201" t="s">
        <v>12952</v>
      </c>
      <c r="C362" s="190">
        <v>5.92</v>
      </c>
      <c r="D362" s="190">
        <v>14.87</v>
      </c>
      <c r="E362" s="189">
        <f t="shared" ref="E362:E371" si="10">IF(C362&gt;D362,C362,D362)</f>
        <v>14.87</v>
      </c>
    </row>
    <row r="363" spans="1:5" x14ac:dyDescent="0.25">
      <c r="A363" s="189">
        <v>2361</v>
      </c>
      <c r="B363" s="201" t="s">
        <v>12953</v>
      </c>
      <c r="C363" s="190">
        <v>6.5</v>
      </c>
      <c r="D363" s="190">
        <v>13.69</v>
      </c>
      <c r="E363" s="189" t="s">
        <v>11533</v>
      </c>
    </row>
    <row r="364" spans="1:5" x14ac:dyDescent="0.25">
      <c r="A364" s="189">
        <v>2362</v>
      </c>
      <c r="B364" s="173" t="s">
        <v>345</v>
      </c>
      <c r="C364" s="190"/>
      <c r="D364" s="190">
        <v>13.32</v>
      </c>
      <c r="E364" s="189">
        <f t="shared" si="10"/>
        <v>13.32</v>
      </c>
    </row>
    <row r="365" spans="1:5" x14ac:dyDescent="0.25">
      <c r="A365" s="189">
        <v>2363</v>
      </c>
      <c r="B365" s="173" t="s">
        <v>346</v>
      </c>
      <c r="C365" s="190">
        <v>5</v>
      </c>
      <c r="D365" s="190">
        <v>8.52</v>
      </c>
      <c r="E365" s="189">
        <f t="shared" si="10"/>
        <v>8.52</v>
      </c>
    </row>
    <row r="366" spans="1:5" x14ac:dyDescent="0.25">
      <c r="A366" s="189">
        <v>2364</v>
      </c>
      <c r="B366" s="173" t="s">
        <v>347</v>
      </c>
      <c r="C366" s="190"/>
      <c r="D366" s="190">
        <v>1.57</v>
      </c>
      <c r="E366" s="189">
        <f t="shared" si="10"/>
        <v>1.57</v>
      </c>
    </row>
    <row r="367" spans="1:5" x14ac:dyDescent="0.25">
      <c r="A367" s="189">
        <v>2365</v>
      </c>
      <c r="B367" s="173" t="s">
        <v>348</v>
      </c>
      <c r="C367" s="190">
        <v>5</v>
      </c>
      <c r="D367" s="190">
        <v>17.010000000000002</v>
      </c>
      <c r="E367" s="189">
        <f t="shared" si="10"/>
        <v>17.010000000000002</v>
      </c>
    </row>
    <row r="368" spans="1:5" x14ac:dyDescent="0.25">
      <c r="A368" s="189">
        <v>2366</v>
      </c>
      <c r="B368" s="173" t="s">
        <v>349</v>
      </c>
      <c r="C368" s="190">
        <v>3</v>
      </c>
      <c r="D368" s="190">
        <v>7.46</v>
      </c>
      <c r="E368" s="189">
        <f t="shared" si="10"/>
        <v>7.46</v>
      </c>
    </row>
    <row r="369" spans="1:5" x14ac:dyDescent="0.25">
      <c r="A369" s="189">
        <v>2367</v>
      </c>
      <c r="B369" s="182" t="s">
        <v>350</v>
      </c>
      <c r="C369" s="190">
        <v>2.5099999999999998</v>
      </c>
      <c r="D369" s="190">
        <v>10.89</v>
      </c>
      <c r="E369" s="189">
        <f t="shared" si="10"/>
        <v>10.89</v>
      </c>
    </row>
    <row r="370" spans="1:5" x14ac:dyDescent="0.25">
      <c r="A370" s="189">
        <v>2368</v>
      </c>
      <c r="B370" s="182" t="s">
        <v>351</v>
      </c>
      <c r="C370" s="190"/>
      <c r="D370" s="190">
        <v>14.77</v>
      </c>
      <c r="E370" s="189">
        <f t="shared" si="10"/>
        <v>14.77</v>
      </c>
    </row>
    <row r="371" spans="1:5" x14ac:dyDescent="0.25">
      <c r="A371" s="189">
        <v>2369</v>
      </c>
      <c r="B371" s="182" t="s">
        <v>352</v>
      </c>
      <c r="C371" s="190"/>
      <c r="D371" s="190">
        <v>39</v>
      </c>
      <c r="E371" s="189">
        <f t="shared" si="10"/>
        <v>39</v>
      </c>
    </row>
    <row r="372" spans="1:5" x14ac:dyDescent="0.25">
      <c r="A372" s="189">
        <v>2370</v>
      </c>
      <c r="B372" s="182" t="s">
        <v>353</v>
      </c>
      <c r="C372" s="190">
        <v>15.28</v>
      </c>
      <c r="D372" s="190">
        <v>21.43</v>
      </c>
      <c r="E372" s="189" t="s">
        <v>13252</v>
      </c>
    </row>
    <row r="373" spans="1:5" x14ac:dyDescent="0.25">
      <c r="A373" s="189">
        <v>2371</v>
      </c>
      <c r="B373" s="182" t="s">
        <v>354</v>
      </c>
      <c r="C373" s="190"/>
      <c r="D373" s="190">
        <v>23.05</v>
      </c>
      <c r="E373" s="189">
        <f t="shared" ref="E373:E383" si="11">IF(C373&gt;D373,C373,D373)</f>
        <v>23.05</v>
      </c>
    </row>
    <row r="374" spans="1:5" x14ac:dyDescent="0.25">
      <c r="A374" s="189">
        <v>2372</v>
      </c>
      <c r="B374" s="182" t="s">
        <v>12954</v>
      </c>
      <c r="C374" s="190"/>
      <c r="D374" s="190">
        <v>32.049999999999997</v>
      </c>
      <c r="E374" s="189">
        <f t="shared" si="11"/>
        <v>32.049999999999997</v>
      </c>
    </row>
    <row r="375" spans="1:5" x14ac:dyDescent="0.25">
      <c r="A375" s="189">
        <v>2373</v>
      </c>
      <c r="B375" s="182" t="s">
        <v>355</v>
      </c>
      <c r="C375" s="190"/>
      <c r="D375" s="190">
        <v>3.13</v>
      </c>
      <c r="E375" s="189">
        <f t="shared" si="11"/>
        <v>3.13</v>
      </c>
    </row>
    <row r="376" spans="1:5" x14ac:dyDescent="0.25">
      <c r="A376" s="189">
        <v>2374</v>
      </c>
      <c r="B376" s="182" t="s">
        <v>356</v>
      </c>
      <c r="C376" s="190">
        <v>5</v>
      </c>
      <c r="D376" s="190">
        <v>8.08</v>
      </c>
      <c r="E376" s="189">
        <f t="shared" si="11"/>
        <v>8.08</v>
      </c>
    </row>
    <row r="377" spans="1:5" x14ac:dyDescent="0.25">
      <c r="A377" s="189">
        <v>2375</v>
      </c>
      <c r="B377" s="182" t="s">
        <v>357</v>
      </c>
      <c r="C377" s="190">
        <v>5</v>
      </c>
      <c r="D377" s="190">
        <v>36.92</v>
      </c>
      <c r="E377" s="189">
        <f t="shared" si="11"/>
        <v>36.92</v>
      </c>
    </row>
    <row r="378" spans="1:5" x14ac:dyDescent="0.25">
      <c r="A378" s="189">
        <v>2376</v>
      </c>
      <c r="B378" s="182" t="s">
        <v>358</v>
      </c>
      <c r="C378" s="190">
        <v>0.1</v>
      </c>
      <c r="D378" s="190">
        <v>2.97</v>
      </c>
      <c r="E378" s="189">
        <f t="shared" si="11"/>
        <v>2.97</v>
      </c>
    </row>
    <row r="379" spans="1:5" x14ac:dyDescent="0.25">
      <c r="A379" s="189">
        <v>2377</v>
      </c>
      <c r="B379" s="182" t="s">
        <v>359</v>
      </c>
      <c r="C379" s="190">
        <v>20</v>
      </c>
      <c r="D379" s="190">
        <v>38.78</v>
      </c>
      <c r="E379" s="189">
        <f t="shared" si="11"/>
        <v>38.78</v>
      </c>
    </row>
    <row r="380" spans="1:5" x14ac:dyDescent="0.25">
      <c r="A380" s="189">
        <v>2378</v>
      </c>
      <c r="B380" s="182" t="s">
        <v>360</v>
      </c>
      <c r="C380" s="190"/>
      <c r="D380" s="190">
        <v>50</v>
      </c>
      <c r="E380" s="189">
        <f t="shared" si="11"/>
        <v>50</v>
      </c>
    </row>
    <row r="381" spans="1:5" x14ac:dyDescent="0.25">
      <c r="A381" s="189">
        <v>2379</v>
      </c>
      <c r="B381" s="182" t="s">
        <v>361</v>
      </c>
      <c r="C381" s="190">
        <v>8.76</v>
      </c>
      <c r="D381" s="190">
        <v>65.069999999999993</v>
      </c>
      <c r="E381" s="189">
        <f t="shared" si="11"/>
        <v>65.069999999999993</v>
      </c>
    </row>
    <row r="382" spans="1:5" x14ac:dyDescent="0.25">
      <c r="A382" s="189">
        <v>2380</v>
      </c>
      <c r="B382" s="182" t="s">
        <v>362</v>
      </c>
      <c r="C382" s="190">
        <v>5</v>
      </c>
      <c r="D382" s="190">
        <v>5.17</v>
      </c>
      <c r="E382" s="189">
        <f t="shared" si="11"/>
        <v>5.17</v>
      </c>
    </row>
    <row r="383" spans="1:5" x14ac:dyDescent="0.25">
      <c r="A383" s="189">
        <v>2381</v>
      </c>
      <c r="B383" s="182" t="s">
        <v>363</v>
      </c>
      <c r="C383" s="190">
        <v>1.44</v>
      </c>
      <c r="D383" s="190">
        <v>28.01</v>
      </c>
      <c r="E383" s="189">
        <f t="shared" si="11"/>
        <v>28.01</v>
      </c>
    </row>
    <row r="384" spans="1:5" x14ac:dyDescent="0.25">
      <c r="A384" s="189">
        <v>2382</v>
      </c>
      <c r="B384" s="182" t="s">
        <v>364</v>
      </c>
      <c r="C384" s="190"/>
      <c r="D384" s="190" t="s">
        <v>22</v>
      </c>
      <c r="E384" s="189" t="s">
        <v>13309</v>
      </c>
    </row>
    <row r="385" spans="1:6" x14ac:dyDescent="0.25">
      <c r="A385" s="189">
        <v>2383</v>
      </c>
      <c r="B385" s="182" t="s">
        <v>365</v>
      </c>
      <c r="C385" s="190">
        <v>122.8</v>
      </c>
      <c r="D385" s="190">
        <v>7.53</v>
      </c>
      <c r="E385" s="189" t="s">
        <v>13252</v>
      </c>
    </row>
    <row r="386" spans="1:6" x14ac:dyDescent="0.25">
      <c r="A386" s="189">
        <v>2384</v>
      </c>
      <c r="B386" s="182" t="s">
        <v>366</v>
      </c>
      <c r="C386" s="190"/>
      <c r="D386" s="190" t="s">
        <v>22</v>
      </c>
      <c r="E386" s="189" t="s">
        <v>13309</v>
      </c>
    </row>
    <row r="387" spans="1:6" x14ac:dyDescent="0.25">
      <c r="A387" s="189">
        <v>2385</v>
      </c>
      <c r="B387" s="201" t="s">
        <v>12955</v>
      </c>
      <c r="C387" s="190">
        <v>5</v>
      </c>
      <c r="D387" s="190">
        <v>5.12</v>
      </c>
      <c r="E387" s="189">
        <f t="shared" ref="E387:E399" si="12">IF(C387&gt;D387,C387,D387)</f>
        <v>5.12</v>
      </c>
    </row>
    <row r="388" spans="1:6" x14ac:dyDescent="0.25">
      <c r="A388" s="189">
        <v>2386</v>
      </c>
      <c r="B388" s="201" t="s">
        <v>12956</v>
      </c>
      <c r="C388" s="190"/>
      <c r="D388" s="190">
        <v>14.12</v>
      </c>
      <c r="E388" s="189">
        <f t="shared" si="12"/>
        <v>14.12</v>
      </c>
    </row>
    <row r="389" spans="1:6" x14ac:dyDescent="0.25">
      <c r="A389" s="189">
        <v>2387</v>
      </c>
      <c r="B389" s="182" t="s">
        <v>367</v>
      </c>
      <c r="C389" s="190">
        <v>2</v>
      </c>
      <c r="D389" s="190">
        <v>3.83</v>
      </c>
      <c r="E389" s="189">
        <f t="shared" si="12"/>
        <v>3.83</v>
      </c>
    </row>
    <row r="390" spans="1:6" x14ac:dyDescent="0.25">
      <c r="A390" s="189">
        <v>2388</v>
      </c>
      <c r="B390" s="182" t="s">
        <v>368</v>
      </c>
      <c r="C390" s="190">
        <v>10</v>
      </c>
      <c r="D390" s="190">
        <v>10</v>
      </c>
      <c r="E390" s="189">
        <f t="shared" si="12"/>
        <v>10</v>
      </c>
    </row>
    <row r="391" spans="1:6" x14ac:dyDescent="0.25">
      <c r="A391" s="189">
        <v>2389</v>
      </c>
      <c r="B391" s="182" t="s">
        <v>369</v>
      </c>
      <c r="C391" s="190"/>
      <c r="D391" s="190">
        <v>5.77</v>
      </c>
      <c r="E391" s="189">
        <f t="shared" si="12"/>
        <v>5.77</v>
      </c>
    </row>
    <row r="392" spans="1:6" x14ac:dyDescent="0.25">
      <c r="A392" s="189">
        <v>2390</v>
      </c>
      <c r="B392" s="173" t="s">
        <v>370</v>
      </c>
      <c r="C392" s="190"/>
      <c r="D392" s="190">
        <v>1.5</v>
      </c>
      <c r="E392" s="189">
        <f t="shared" si="12"/>
        <v>1.5</v>
      </c>
    </row>
    <row r="393" spans="1:6" x14ac:dyDescent="0.25">
      <c r="A393" s="189">
        <v>2391</v>
      </c>
      <c r="B393" s="173" t="s">
        <v>371</v>
      </c>
      <c r="C393" s="190"/>
      <c r="D393" s="190" t="s">
        <v>22</v>
      </c>
      <c r="E393" s="189" t="str">
        <f t="shared" si="12"/>
        <v>N/A</v>
      </c>
    </row>
    <row r="394" spans="1:6" x14ac:dyDescent="0.25">
      <c r="A394" s="189">
        <v>2392</v>
      </c>
      <c r="B394" s="173" t="s">
        <v>372</v>
      </c>
      <c r="C394" s="190">
        <v>5</v>
      </c>
      <c r="D394" s="190">
        <v>6.7</v>
      </c>
      <c r="E394" s="189">
        <f t="shared" si="12"/>
        <v>6.7</v>
      </c>
    </row>
    <row r="395" spans="1:6" x14ac:dyDescent="0.25">
      <c r="A395" s="189">
        <v>2393</v>
      </c>
      <c r="B395" s="173" t="s">
        <v>373</v>
      </c>
      <c r="C395" s="190"/>
      <c r="D395" s="190">
        <v>11</v>
      </c>
      <c r="E395" s="189">
        <f t="shared" si="12"/>
        <v>11</v>
      </c>
    </row>
    <row r="396" spans="1:6" x14ac:dyDescent="0.25">
      <c r="A396" s="189">
        <v>2394</v>
      </c>
      <c r="B396" s="173" t="s">
        <v>374</v>
      </c>
      <c r="C396" s="190">
        <v>5</v>
      </c>
      <c r="D396" s="190">
        <v>6.5</v>
      </c>
      <c r="E396" s="189">
        <f t="shared" si="12"/>
        <v>6.5</v>
      </c>
      <c r="F396" s="3"/>
    </row>
    <row r="397" spans="1:6" x14ac:dyDescent="0.25">
      <c r="A397" s="189">
        <v>2395</v>
      </c>
      <c r="B397" s="173" t="s">
        <v>375</v>
      </c>
      <c r="C397" s="190"/>
      <c r="D397" s="190">
        <v>6.5</v>
      </c>
      <c r="E397" s="189">
        <f t="shared" si="12"/>
        <v>6.5</v>
      </c>
    </row>
    <row r="398" spans="1:6" x14ac:dyDescent="0.25">
      <c r="A398" s="189">
        <v>2396</v>
      </c>
      <c r="B398" s="173" t="s">
        <v>376</v>
      </c>
      <c r="C398" s="190"/>
      <c r="D398" s="190">
        <v>4.8600000000000003</v>
      </c>
      <c r="E398" s="189">
        <f t="shared" si="12"/>
        <v>4.8600000000000003</v>
      </c>
    </row>
    <row r="399" spans="1:6" x14ac:dyDescent="0.25">
      <c r="A399" s="189">
        <v>2397</v>
      </c>
      <c r="B399" s="173" t="s">
        <v>377</v>
      </c>
      <c r="C399" s="190"/>
      <c r="D399" s="190">
        <v>5</v>
      </c>
      <c r="E399" s="189">
        <f t="shared" si="12"/>
        <v>5</v>
      </c>
    </row>
    <row r="400" spans="1:6" x14ac:dyDescent="0.25">
      <c r="A400" s="189">
        <v>2398</v>
      </c>
      <c r="B400" s="173" t="s">
        <v>378</v>
      </c>
      <c r="C400" s="190"/>
      <c r="D400" s="190" t="s">
        <v>22</v>
      </c>
      <c r="E400" s="189" t="s">
        <v>13252</v>
      </c>
    </row>
    <row r="401" spans="1:5" x14ac:dyDescent="0.25">
      <c r="A401" s="189">
        <v>2399</v>
      </c>
      <c r="B401" s="173" t="s">
        <v>379</v>
      </c>
      <c r="C401" s="190">
        <v>55</v>
      </c>
      <c r="D401" s="190"/>
      <c r="E401" s="189" t="s">
        <v>13309</v>
      </c>
    </row>
    <row r="402" spans="1:5" x14ac:dyDescent="0.25">
      <c r="A402" s="189">
        <v>2400</v>
      </c>
      <c r="B402" s="201" t="s">
        <v>12957</v>
      </c>
      <c r="C402" s="190">
        <v>1.67</v>
      </c>
      <c r="D402" s="190">
        <v>13.89</v>
      </c>
      <c r="E402" s="169" t="s">
        <v>11533</v>
      </c>
    </row>
    <row r="403" spans="1:5" x14ac:dyDescent="0.25">
      <c r="A403" s="189">
        <v>2401</v>
      </c>
      <c r="B403" s="201" t="s">
        <v>12958</v>
      </c>
      <c r="C403" s="190">
        <v>2.0699999999999998</v>
      </c>
      <c r="D403" s="190">
        <v>4.2</v>
      </c>
      <c r="E403" s="189" t="s">
        <v>11533</v>
      </c>
    </row>
    <row r="404" spans="1:5" x14ac:dyDescent="0.25">
      <c r="A404" s="189">
        <v>2402</v>
      </c>
      <c r="B404" s="182" t="s">
        <v>380</v>
      </c>
      <c r="C404" s="190">
        <v>3</v>
      </c>
      <c r="D404" s="190">
        <v>3.28</v>
      </c>
      <c r="E404" s="189">
        <f>IF(C404&gt;D404,C404,D404)</f>
        <v>3.28</v>
      </c>
    </row>
    <row r="405" spans="1:5" x14ac:dyDescent="0.25">
      <c r="A405" s="189">
        <v>2403</v>
      </c>
      <c r="B405" s="182" t="s">
        <v>381</v>
      </c>
      <c r="C405" s="190"/>
      <c r="D405" s="190">
        <v>9.58</v>
      </c>
      <c r="E405" s="189" t="s">
        <v>13252</v>
      </c>
    </row>
    <row r="406" spans="1:5" x14ac:dyDescent="0.25">
      <c r="A406" s="189">
        <v>2404</v>
      </c>
      <c r="B406" s="182" t="s">
        <v>382</v>
      </c>
      <c r="C406" s="190"/>
      <c r="D406" s="200">
        <v>300</v>
      </c>
      <c r="E406" s="189" t="s">
        <v>13252</v>
      </c>
    </row>
    <row r="407" spans="1:5" x14ac:dyDescent="0.25">
      <c r="A407" s="189">
        <v>2405</v>
      </c>
      <c r="B407" s="182" t="s">
        <v>383</v>
      </c>
      <c r="C407" s="190"/>
      <c r="D407" s="190" t="s">
        <v>22</v>
      </c>
      <c r="E407" s="189" t="str">
        <f>IF(C407&gt;D407,C407,D407)</f>
        <v>N/A</v>
      </c>
    </row>
    <row r="408" spans="1:5" x14ac:dyDescent="0.25">
      <c r="A408" s="169">
        <v>2406</v>
      </c>
      <c r="B408" s="182" t="s">
        <v>384</v>
      </c>
      <c r="C408" s="190">
        <v>14.5</v>
      </c>
      <c r="D408" s="190">
        <v>489.5</v>
      </c>
      <c r="E408" s="189" t="s">
        <v>13309</v>
      </c>
    </row>
    <row r="409" spans="1:5" x14ac:dyDescent="0.25">
      <c r="A409" s="189">
        <v>2407</v>
      </c>
      <c r="B409" s="182" t="s">
        <v>385</v>
      </c>
      <c r="C409" s="190">
        <v>9.17</v>
      </c>
      <c r="D409" s="190">
        <v>0.95</v>
      </c>
      <c r="E409" s="189" t="s">
        <v>13252</v>
      </c>
    </row>
    <row r="410" spans="1:5" x14ac:dyDescent="0.25">
      <c r="A410" s="189">
        <v>2408</v>
      </c>
      <c r="B410" s="182" t="s">
        <v>386</v>
      </c>
      <c r="C410" s="190">
        <v>3.36</v>
      </c>
      <c r="D410" s="190">
        <v>4.26</v>
      </c>
      <c r="E410" s="189" t="s">
        <v>13252</v>
      </c>
    </row>
    <row r="411" spans="1:5" x14ac:dyDescent="0.25">
      <c r="A411" s="189">
        <v>2409</v>
      </c>
      <c r="B411" s="182" t="s">
        <v>387</v>
      </c>
      <c r="C411" s="190"/>
      <c r="D411" s="190">
        <v>4.8</v>
      </c>
      <c r="E411" s="189" t="s">
        <v>13252</v>
      </c>
    </row>
    <row r="412" spans="1:5" x14ac:dyDescent="0.25">
      <c r="A412" s="189">
        <v>2410</v>
      </c>
      <c r="B412" s="182" t="s">
        <v>388</v>
      </c>
      <c r="C412" s="190"/>
      <c r="D412" s="190">
        <v>0.1</v>
      </c>
      <c r="E412" s="189" t="s">
        <v>13252</v>
      </c>
    </row>
    <row r="413" spans="1:5" x14ac:dyDescent="0.25">
      <c r="A413" s="189">
        <v>2411</v>
      </c>
      <c r="B413" s="182" t="s">
        <v>389</v>
      </c>
      <c r="C413" s="190">
        <v>75</v>
      </c>
      <c r="D413" s="190">
        <v>128.69999999999999</v>
      </c>
      <c r="E413" s="189">
        <f>IF(C413&gt;D413,C413,D413)</f>
        <v>128.69999999999999</v>
      </c>
    </row>
    <row r="414" spans="1:5" x14ac:dyDescent="0.25">
      <c r="A414" s="189">
        <v>2412</v>
      </c>
      <c r="B414" s="182" t="s">
        <v>390</v>
      </c>
      <c r="C414" s="190">
        <v>154.6</v>
      </c>
      <c r="D414" s="190">
        <v>133.1</v>
      </c>
      <c r="E414" s="189" t="s">
        <v>13252</v>
      </c>
    </row>
    <row r="415" spans="1:5" x14ac:dyDescent="0.25">
      <c r="A415" s="189">
        <v>2413</v>
      </c>
      <c r="B415" s="201" t="s">
        <v>12959</v>
      </c>
      <c r="C415" s="190"/>
      <c r="D415" s="190">
        <v>1.63</v>
      </c>
      <c r="E415" s="189">
        <f>IF(C415&gt;D415,C415,D415)</f>
        <v>1.63</v>
      </c>
    </row>
    <row r="416" spans="1:5" x14ac:dyDescent="0.25">
      <c r="A416" s="189">
        <v>2414</v>
      </c>
      <c r="B416" s="173" t="s">
        <v>391</v>
      </c>
      <c r="C416" s="190">
        <v>17.239999999999998</v>
      </c>
      <c r="D416" s="190">
        <v>61.02</v>
      </c>
      <c r="E416" s="189" t="s">
        <v>13255</v>
      </c>
    </row>
    <row r="417" spans="1:5" x14ac:dyDescent="0.25">
      <c r="A417" s="189">
        <v>2415</v>
      </c>
      <c r="B417" s="173" t="s">
        <v>392</v>
      </c>
      <c r="C417" s="192">
        <v>6.6E-3</v>
      </c>
      <c r="D417" s="190">
        <v>2100</v>
      </c>
      <c r="E417" s="189">
        <f t="shared" ref="E417:E434" si="13">IF(C417&gt;D417,C417,D417)</f>
        <v>2100</v>
      </c>
    </row>
    <row r="418" spans="1:5" x14ac:dyDescent="0.25">
      <c r="A418" s="189">
        <v>2416</v>
      </c>
      <c r="B418" s="173" t="s">
        <v>393</v>
      </c>
      <c r="C418" s="190"/>
      <c r="D418" s="190">
        <v>20</v>
      </c>
      <c r="E418" s="189">
        <f t="shared" si="13"/>
        <v>20</v>
      </c>
    </row>
    <row r="419" spans="1:5" x14ac:dyDescent="0.25">
      <c r="A419" s="189">
        <v>2417</v>
      </c>
      <c r="B419" s="173" t="s">
        <v>394</v>
      </c>
      <c r="C419" s="190">
        <v>5.75</v>
      </c>
      <c r="D419" s="190">
        <v>6.5</v>
      </c>
      <c r="E419" s="189">
        <f t="shared" si="13"/>
        <v>6.5</v>
      </c>
    </row>
    <row r="420" spans="1:5" x14ac:dyDescent="0.25">
      <c r="A420" s="189">
        <v>2418</v>
      </c>
      <c r="B420" s="173" t="s">
        <v>13896</v>
      </c>
      <c r="C420" s="190">
        <v>1</v>
      </c>
      <c r="D420" s="190">
        <v>8.75</v>
      </c>
      <c r="E420" s="189">
        <f t="shared" si="13"/>
        <v>8.75</v>
      </c>
    </row>
    <row r="421" spans="1:5" x14ac:dyDescent="0.25">
      <c r="A421" s="189">
        <v>2419</v>
      </c>
      <c r="B421" s="173" t="s">
        <v>395</v>
      </c>
      <c r="C421" s="190">
        <v>2710</v>
      </c>
      <c r="D421" s="190">
        <v>2420</v>
      </c>
      <c r="E421" s="189" t="s">
        <v>13252</v>
      </c>
    </row>
    <row r="422" spans="1:5" x14ac:dyDescent="0.25">
      <c r="A422" s="189">
        <v>2420</v>
      </c>
      <c r="B422" s="173" t="s">
        <v>396</v>
      </c>
      <c r="C422" s="190"/>
      <c r="D422" s="190">
        <v>4.1399999999999997</v>
      </c>
      <c r="E422" s="189">
        <f t="shared" si="13"/>
        <v>4.1399999999999997</v>
      </c>
    </row>
    <row r="423" spans="1:5" x14ac:dyDescent="0.25">
      <c r="A423" s="189">
        <v>2421</v>
      </c>
      <c r="B423" s="173" t="s">
        <v>397</v>
      </c>
      <c r="C423" s="190">
        <v>2.5299999999999998</v>
      </c>
      <c r="D423" s="190">
        <v>22.25</v>
      </c>
      <c r="E423" s="189">
        <f t="shared" si="13"/>
        <v>22.25</v>
      </c>
    </row>
    <row r="424" spans="1:5" x14ac:dyDescent="0.25">
      <c r="A424" s="189">
        <v>2422</v>
      </c>
      <c r="B424" s="173" t="s">
        <v>398</v>
      </c>
      <c r="C424" s="190">
        <v>3.27</v>
      </c>
      <c r="D424" s="190">
        <v>14.72</v>
      </c>
      <c r="E424" s="189">
        <f t="shared" si="13"/>
        <v>14.72</v>
      </c>
    </row>
    <row r="425" spans="1:5" x14ac:dyDescent="0.25">
      <c r="A425" s="189">
        <v>2423</v>
      </c>
      <c r="B425" s="173" t="s">
        <v>399</v>
      </c>
      <c r="C425" s="190"/>
      <c r="D425" s="190">
        <v>4</v>
      </c>
      <c r="E425" s="189">
        <f t="shared" si="13"/>
        <v>4</v>
      </c>
    </row>
    <row r="426" spans="1:5" x14ac:dyDescent="0.25">
      <c r="A426" s="189">
        <v>2424</v>
      </c>
      <c r="B426" s="173" t="s">
        <v>400</v>
      </c>
      <c r="C426" s="190"/>
      <c r="D426" s="190">
        <v>5</v>
      </c>
      <c r="E426" s="189">
        <f t="shared" si="13"/>
        <v>5</v>
      </c>
    </row>
    <row r="427" spans="1:5" x14ac:dyDescent="0.25">
      <c r="A427" s="189">
        <v>2425</v>
      </c>
      <c r="B427" s="173" t="s">
        <v>401</v>
      </c>
      <c r="C427" s="190"/>
      <c r="D427" s="190">
        <v>7.25</v>
      </c>
      <c r="E427" s="189">
        <f t="shared" si="13"/>
        <v>7.25</v>
      </c>
    </row>
    <row r="428" spans="1:5" x14ac:dyDescent="0.25">
      <c r="A428" s="189">
        <v>2426</v>
      </c>
      <c r="B428" s="182" t="s">
        <v>402</v>
      </c>
      <c r="C428" s="190"/>
      <c r="D428" s="190">
        <v>14.29</v>
      </c>
      <c r="E428" s="189">
        <f t="shared" si="13"/>
        <v>14.29</v>
      </c>
    </row>
    <row r="429" spans="1:5" x14ac:dyDescent="0.25">
      <c r="A429" s="189">
        <v>2427</v>
      </c>
      <c r="B429" s="182" t="s">
        <v>403</v>
      </c>
      <c r="C429" s="190">
        <v>23.97</v>
      </c>
      <c r="D429" s="190">
        <v>37.880000000000003</v>
      </c>
      <c r="E429" s="189">
        <f t="shared" si="13"/>
        <v>37.880000000000003</v>
      </c>
    </row>
    <row r="430" spans="1:5" x14ac:dyDescent="0.25">
      <c r="A430" s="189">
        <v>2428</v>
      </c>
      <c r="B430" s="182" t="s">
        <v>404</v>
      </c>
      <c r="C430" s="190">
        <v>0.23</v>
      </c>
      <c r="D430" s="190">
        <v>30</v>
      </c>
      <c r="E430" s="189">
        <f t="shared" si="13"/>
        <v>30</v>
      </c>
    </row>
    <row r="431" spans="1:5" x14ac:dyDescent="0.25">
      <c r="A431" s="189">
        <v>2429</v>
      </c>
      <c r="B431" s="182" t="s">
        <v>405</v>
      </c>
      <c r="C431" s="190"/>
      <c r="D431" s="190">
        <v>5.56</v>
      </c>
      <c r="E431" s="189">
        <f t="shared" si="13"/>
        <v>5.56</v>
      </c>
    </row>
    <row r="432" spans="1:5" x14ac:dyDescent="0.25">
      <c r="A432" s="189">
        <v>2430</v>
      </c>
      <c r="B432" s="182" t="s">
        <v>406</v>
      </c>
      <c r="C432" s="190">
        <v>31.61</v>
      </c>
      <c r="D432" s="190">
        <v>20.88</v>
      </c>
      <c r="E432" s="169" t="s">
        <v>11533</v>
      </c>
    </row>
    <row r="433" spans="1:5" x14ac:dyDescent="0.25">
      <c r="A433" s="189">
        <v>2431</v>
      </c>
      <c r="B433" s="182" t="s">
        <v>407</v>
      </c>
      <c r="C433" s="190">
        <v>10</v>
      </c>
      <c r="D433" s="190">
        <v>11</v>
      </c>
      <c r="E433" s="189">
        <f t="shared" si="13"/>
        <v>11</v>
      </c>
    </row>
    <row r="434" spans="1:5" x14ac:dyDescent="0.25">
      <c r="A434" s="189">
        <v>2432</v>
      </c>
      <c r="B434" s="182" t="s">
        <v>408</v>
      </c>
      <c r="C434" s="190">
        <v>10.96</v>
      </c>
      <c r="D434" s="190">
        <v>4.58</v>
      </c>
      <c r="E434" s="189">
        <f t="shared" si="13"/>
        <v>10.96</v>
      </c>
    </row>
    <row r="435" spans="1:5" x14ac:dyDescent="0.25">
      <c r="A435" s="189">
        <v>2433</v>
      </c>
      <c r="B435" s="182" t="s">
        <v>13306</v>
      </c>
      <c r="C435" s="190"/>
      <c r="D435" s="190"/>
      <c r="E435" s="189" t="s">
        <v>13289</v>
      </c>
    </row>
    <row r="436" spans="1:5" x14ac:dyDescent="0.25">
      <c r="A436" s="189">
        <v>2434</v>
      </c>
      <c r="B436" s="182" t="s">
        <v>409</v>
      </c>
      <c r="C436" s="190"/>
      <c r="D436" s="190">
        <v>0.06</v>
      </c>
      <c r="E436" s="189" t="s">
        <v>13252</v>
      </c>
    </row>
    <row r="437" spans="1:5" x14ac:dyDescent="0.25">
      <c r="A437" s="189">
        <v>2435</v>
      </c>
      <c r="B437" s="182" t="s">
        <v>410</v>
      </c>
      <c r="C437" s="190">
        <v>5</v>
      </c>
      <c r="D437" s="190">
        <v>4.0999999999999996</v>
      </c>
      <c r="E437" s="189">
        <f t="shared" ref="E437:E464" si="14">IF(C437&gt;D437,C437,D437)</f>
        <v>5</v>
      </c>
    </row>
    <row r="438" spans="1:5" x14ac:dyDescent="0.25">
      <c r="A438" s="189">
        <v>2436</v>
      </c>
      <c r="B438" s="182" t="s">
        <v>411</v>
      </c>
      <c r="C438" s="190">
        <v>0.1</v>
      </c>
      <c r="D438" s="190">
        <v>2.31</v>
      </c>
      <c r="E438" s="189">
        <f t="shared" si="14"/>
        <v>2.31</v>
      </c>
    </row>
    <row r="439" spans="1:5" x14ac:dyDescent="0.25">
      <c r="A439" s="189">
        <v>2437</v>
      </c>
      <c r="B439" s="182" t="s">
        <v>412</v>
      </c>
      <c r="C439" s="190">
        <v>13.96</v>
      </c>
      <c r="D439" s="190">
        <v>13.81</v>
      </c>
      <c r="E439" s="169" t="s">
        <v>11533</v>
      </c>
    </row>
    <row r="440" spans="1:5" x14ac:dyDescent="0.25">
      <c r="A440" s="189">
        <v>2438</v>
      </c>
      <c r="B440" s="182" t="s">
        <v>413</v>
      </c>
      <c r="C440" s="190"/>
      <c r="D440" s="190">
        <v>6</v>
      </c>
      <c r="E440" s="189">
        <f t="shared" si="14"/>
        <v>6</v>
      </c>
    </row>
    <row r="441" spans="1:5" x14ac:dyDescent="0.25">
      <c r="A441" s="189">
        <v>2439</v>
      </c>
      <c r="B441" s="182" t="s">
        <v>414</v>
      </c>
      <c r="C441" s="190">
        <v>3</v>
      </c>
      <c r="D441" s="190">
        <v>5.99</v>
      </c>
      <c r="E441" s="169" t="s">
        <v>11533</v>
      </c>
    </row>
    <row r="442" spans="1:5" x14ac:dyDescent="0.25">
      <c r="A442" s="189">
        <v>2440</v>
      </c>
      <c r="B442" s="182" t="s">
        <v>415</v>
      </c>
      <c r="C442" s="190">
        <v>961.5</v>
      </c>
      <c r="D442" s="190">
        <v>80.959999999999994</v>
      </c>
      <c r="E442" s="189" t="s">
        <v>11533</v>
      </c>
    </row>
    <row r="443" spans="1:5" x14ac:dyDescent="0.25">
      <c r="A443" s="189">
        <v>2441</v>
      </c>
      <c r="B443" s="182" t="s">
        <v>416</v>
      </c>
      <c r="C443" s="190">
        <v>3</v>
      </c>
      <c r="D443" s="190">
        <v>4.17</v>
      </c>
      <c r="E443" s="189">
        <f t="shared" si="14"/>
        <v>4.17</v>
      </c>
    </row>
    <row r="444" spans="1:5" x14ac:dyDescent="0.25">
      <c r="A444" s="189">
        <v>2442</v>
      </c>
      <c r="B444" s="182" t="s">
        <v>417</v>
      </c>
      <c r="C444" s="190">
        <v>49.89</v>
      </c>
      <c r="D444" s="190">
        <v>11.28</v>
      </c>
      <c r="E444" s="189">
        <f t="shared" si="14"/>
        <v>49.89</v>
      </c>
    </row>
    <row r="445" spans="1:5" x14ac:dyDescent="0.25">
      <c r="A445" s="189">
        <v>2443</v>
      </c>
      <c r="B445" s="182" t="s">
        <v>418</v>
      </c>
      <c r="C445" s="190">
        <v>8.18</v>
      </c>
      <c r="D445" s="190">
        <v>23.79</v>
      </c>
      <c r="E445" s="189">
        <f t="shared" si="14"/>
        <v>23.79</v>
      </c>
    </row>
    <row r="446" spans="1:5" x14ac:dyDescent="0.25">
      <c r="A446" s="189">
        <v>2444</v>
      </c>
      <c r="B446" s="182" t="s">
        <v>419</v>
      </c>
      <c r="C446" s="190">
        <v>10.050000000000001</v>
      </c>
      <c r="D446" s="190">
        <v>42.81</v>
      </c>
      <c r="E446" s="189">
        <f t="shared" si="14"/>
        <v>42.81</v>
      </c>
    </row>
    <row r="447" spans="1:5" x14ac:dyDescent="0.25">
      <c r="A447" s="189">
        <v>2445</v>
      </c>
      <c r="B447" s="182" t="s">
        <v>420</v>
      </c>
      <c r="C447" s="190">
        <v>30</v>
      </c>
      <c r="D447" s="190">
        <v>52.52</v>
      </c>
      <c r="E447" s="189">
        <f t="shared" si="14"/>
        <v>52.52</v>
      </c>
    </row>
    <row r="448" spans="1:5" x14ac:dyDescent="0.25">
      <c r="A448" s="189">
        <v>2446</v>
      </c>
      <c r="B448" s="182" t="s">
        <v>421</v>
      </c>
      <c r="C448" s="190">
        <v>1.4</v>
      </c>
      <c r="D448" s="190">
        <v>3.64</v>
      </c>
      <c r="E448" s="189" t="s">
        <v>13289</v>
      </c>
    </row>
    <row r="449" spans="1:5" x14ac:dyDescent="0.25">
      <c r="A449" s="189">
        <v>2447</v>
      </c>
      <c r="B449" s="182" t="s">
        <v>422</v>
      </c>
      <c r="C449" s="190">
        <v>10</v>
      </c>
      <c r="D449" s="190">
        <v>5.21</v>
      </c>
      <c r="E449" s="189">
        <f t="shared" si="14"/>
        <v>10</v>
      </c>
    </row>
    <row r="450" spans="1:5" x14ac:dyDescent="0.25">
      <c r="A450" s="189">
        <v>2448</v>
      </c>
      <c r="B450" s="182" t="s">
        <v>423</v>
      </c>
      <c r="C450" s="190">
        <v>1</v>
      </c>
      <c r="D450" s="190">
        <v>0.37</v>
      </c>
      <c r="E450" s="189">
        <f t="shared" si="14"/>
        <v>1</v>
      </c>
    </row>
    <row r="451" spans="1:5" x14ac:dyDescent="0.25">
      <c r="A451" s="189">
        <v>2449</v>
      </c>
      <c r="B451" s="182" t="s">
        <v>424</v>
      </c>
      <c r="C451" s="190">
        <v>5.24</v>
      </c>
      <c r="D451" s="190">
        <v>4</v>
      </c>
      <c r="E451" s="169" t="s">
        <v>11533</v>
      </c>
    </row>
    <row r="452" spans="1:5" x14ac:dyDescent="0.25">
      <c r="A452" s="189">
        <v>2450</v>
      </c>
      <c r="B452" s="182" t="s">
        <v>425</v>
      </c>
      <c r="C452" s="190"/>
      <c r="D452" s="190">
        <v>1.25</v>
      </c>
      <c r="E452" s="189">
        <f t="shared" si="14"/>
        <v>1.25</v>
      </c>
    </row>
    <row r="453" spans="1:5" x14ac:dyDescent="0.25">
      <c r="A453" s="189">
        <v>2451</v>
      </c>
      <c r="B453" s="182" t="s">
        <v>426</v>
      </c>
      <c r="C453" s="190"/>
      <c r="D453" s="190" t="s">
        <v>22</v>
      </c>
      <c r="E453" s="189" t="str">
        <f t="shared" si="14"/>
        <v>N/A</v>
      </c>
    </row>
    <row r="454" spans="1:5" x14ac:dyDescent="0.25">
      <c r="A454" s="189">
        <v>2452</v>
      </c>
      <c r="B454" s="182" t="s">
        <v>427</v>
      </c>
      <c r="C454" s="190">
        <v>5</v>
      </c>
      <c r="D454" s="190">
        <v>5.0199999999999996</v>
      </c>
      <c r="E454" s="189">
        <f t="shared" si="14"/>
        <v>5.0199999999999996</v>
      </c>
    </row>
    <row r="455" spans="1:5" x14ac:dyDescent="0.25">
      <c r="A455" s="189">
        <v>2453</v>
      </c>
      <c r="B455" s="182" t="s">
        <v>428</v>
      </c>
      <c r="C455" s="190"/>
      <c r="D455" s="190">
        <v>2</v>
      </c>
      <c r="E455" s="189">
        <f t="shared" si="14"/>
        <v>2</v>
      </c>
    </row>
    <row r="456" spans="1:5" x14ac:dyDescent="0.25">
      <c r="A456" s="189">
        <v>2454</v>
      </c>
      <c r="B456" s="182" t="s">
        <v>429</v>
      </c>
      <c r="C456" s="190"/>
      <c r="D456" s="190">
        <v>4.59</v>
      </c>
      <c r="E456" s="189">
        <f t="shared" si="14"/>
        <v>4.59</v>
      </c>
    </row>
    <row r="457" spans="1:5" x14ac:dyDescent="0.25">
      <c r="A457" s="189">
        <v>2455</v>
      </c>
      <c r="B457" s="182" t="s">
        <v>430</v>
      </c>
      <c r="C457" s="190"/>
      <c r="D457" s="190">
        <v>3</v>
      </c>
      <c r="E457" s="189">
        <f t="shared" si="14"/>
        <v>3</v>
      </c>
    </row>
    <row r="458" spans="1:5" x14ac:dyDescent="0.25">
      <c r="A458" s="189">
        <v>2456</v>
      </c>
      <c r="B458" s="182" t="s">
        <v>431</v>
      </c>
      <c r="C458" s="190">
        <v>83.47</v>
      </c>
      <c r="D458" s="190">
        <v>19.920000000000002</v>
      </c>
      <c r="E458" s="189">
        <f t="shared" si="14"/>
        <v>83.47</v>
      </c>
    </row>
    <row r="459" spans="1:5" x14ac:dyDescent="0.25">
      <c r="A459" s="189">
        <v>2457</v>
      </c>
      <c r="B459" s="182" t="s">
        <v>432</v>
      </c>
      <c r="C459" s="190">
        <v>10</v>
      </c>
      <c r="D459" s="190">
        <v>38.119999999999997</v>
      </c>
      <c r="E459" s="189">
        <f t="shared" si="14"/>
        <v>38.119999999999997</v>
      </c>
    </row>
    <row r="460" spans="1:5" x14ac:dyDescent="0.25">
      <c r="A460" s="189">
        <v>2458</v>
      </c>
      <c r="B460" s="182" t="s">
        <v>433</v>
      </c>
      <c r="C460" s="190">
        <v>3</v>
      </c>
      <c r="D460" s="190">
        <v>6.45</v>
      </c>
      <c r="E460" s="189">
        <f t="shared" si="14"/>
        <v>6.45</v>
      </c>
    </row>
    <row r="461" spans="1:5" x14ac:dyDescent="0.25">
      <c r="A461" s="189">
        <v>2459</v>
      </c>
      <c r="B461" s="182" t="s">
        <v>434</v>
      </c>
      <c r="C461" s="190"/>
      <c r="D461" s="190">
        <v>5.5</v>
      </c>
      <c r="E461" s="189">
        <f t="shared" si="14"/>
        <v>5.5</v>
      </c>
    </row>
    <row r="462" spans="1:5" x14ac:dyDescent="0.25">
      <c r="A462" s="189">
        <v>2460</v>
      </c>
      <c r="B462" s="182" t="s">
        <v>435</v>
      </c>
      <c r="C462" s="190"/>
      <c r="D462" s="190">
        <v>7</v>
      </c>
      <c r="E462" s="189">
        <f t="shared" si="14"/>
        <v>7</v>
      </c>
    </row>
    <row r="463" spans="1:5" x14ac:dyDescent="0.25">
      <c r="A463" s="189">
        <v>2461</v>
      </c>
      <c r="B463" s="182" t="s">
        <v>436</v>
      </c>
      <c r="C463" s="190"/>
      <c r="D463" s="190">
        <v>3</v>
      </c>
      <c r="E463" s="189">
        <f t="shared" si="14"/>
        <v>3</v>
      </c>
    </row>
    <row r="464" spans="1:5" x14ac:dyDescent="0.25">
      <c r="A464" s="189">
        <v>2462</v>
      </c>
      <c r="B464" s="182" t="s">
        <v>437</v>
      </c>
      <c r="C464" s="190">
        <v>3.93</v>
      </c>
      <c r="D464" s="190">
        <v>7.99</v>
      </c>
      <c r="E464" s="189">
        <f t="shared" si="14"/>
        <v>7.99</v>
      </c>
    </row>
    <row r="465" spans="1:5" x14ac:dyDescent="0.25">
      <c r="A465" s="189">
        <v>2463</v>
      </c>
      <c r="B465" s="182" t="s">
        <v>438</v>
      </c>
      <c r="C465" s="190">
        <v>3.3</v>
      </c>
      <c r="D465" s="190">
        <v>97</v>
      </c>
      <c r="E465" s="169" t="s">
        <v>11533</v>
      </c>
    </row>
    <row r="466" spans="1:5" x14ac:dyDescent="0.25">
      <c r="A466" s="189">
        <v>2464</v>
      </c>
      <c r="B466" s="182" t="s">
        <v>439</v>
      </c>
      <c r="C466" s="190">
        <v>10.039999999999999</v>
      </c>
      <c r="D466" s="190">
        <v>29.72</v>
      </c>
      <c r="E466" s="189" t="s">
        <v>13255</v>
      </c>
    </row>
    <row r="467" spans="1:5" x14ac:dyDescent="0.25">
      <c r="A467" s="189">
        <v>2465</v>
      </c>
      <c r="B467" s="182" t="s">
        <v>440</v>
      </c>
      <c r="C467" s="190">
        <v>5.86</v>
      </c>
      <c r="D467" s="190">
        <v>1.54</v>
      </c>
      <c r="E467" s="189">
        <f>IF(C467&gt;D467,C467,D467)</f>
        <v>5.86</v>
      </c>
    </row>
    <row r="468" spans="1:5" x14ac:dyDescent="0.25">
      <c r="A468" s="189">
        <v>2466</v>
      </c>
      <c r="B468" s="182" t="s">
        <v>441</v>
      </c>
      <c r="C468" s="190">
        <v>2.0699999999999998</v>
      </c>
      <c r="D468" s="190">
        <v>2.17</v>
      </c>
      <c r="E468" s="189" t="s">
        <v>11533</v>
      </c>
    </row>
    <row r="469" spans="1:5" x14ac:dyDescent="0.25">
      <c r="A469" s="189">
        <v>2467</v>
      </c>
      <c r="B469" s="182" t="s">
        <v>442</v>
      </c>
      <c r="C469" s="190">
        <v>1</v>
      </c>
      <c r="D469" s="190">
        <v>2.19</v>
      </c>
      <c r="E469" s="189">
        <f t="shared" ref="E469:E482" si="15">IF(C469&gt;D469,C469,D469)</f>
        <v>2.19</v>
      </c>
    </row>
    <row r="470" spans="1:5" x14ac:dyDescent="0.25">
      <c r="A470" s="189">
        <v>2468</v>
      </c>
      <c r="B470" s="173" t="s">
        <v>443</v>
      </c>
      <c r="C470" s="190">
        <v>0.35</v>
      </c>
      <c r="D470" s="190">
        <v>5.61</v>
      </c>
      <c r="E470" s="189">
        <f t="shared" si="15"/>
        <v>5.61</v>
      </c>
    </row>
    <row r="471" spans="1:5" x14ac:dyDescent="0.25">
      <c r="A471" s="189">
        <v>2469</v>
      </c>
      <c r="B471" s="182" t="s">
        <v>444</v>
      </c>
      <c r="C471" s="190"/>
      <c r="D471" s="190">
        <v>2.83</v>
      </c>
      <c r="E471" s="189">
        <f t="shared" si="15"/>
        <v>2.83</v>
      </c>
    </row>
    <row r="472" spans="1:5" x14ac:dyDescent="0.25">
      <c r="A472" s="189">
        <v>2470</v>
      </c>
      <c r="B472" s="173" t="s">
        <v>445</v>
      </c>
      <c r="C472" s="190"/>
      <c r="D472" s="190">
        <v>2.76</v>
      </c>
      <c r="E472" s="189">
        <f t="shared" si="15"/>
        <v>2.76</v>
      </c>
    </row>
    <row r="473" spans="1:5" x14ac:dyDescent="0.25">
      <c r="A473" s="189">
        <v>2471</v>
      </c>
      <c r="B473" s="182" t="s">
        <v>446</v>
      </c>
      <c r="C473" s="190"/>
      <c r="D473" s="190">
        <v>2</v>
      </c>
      <c r="E473" s="189">
        <f t="shared" si="15"/>
        <v>2</v>
      </c>
    </row>
    <row r="474" spans="1:5" x14ac:dyDescent="0.25">
      <c r="A474" s="189">
        <v>2472</v>
      </c>
      <c r="B474" s="173" t="s">
        <v>447</v>
      </c>
      <c r="C474" s="190"/>
      <c r="D474" s="190">
        <v>10</v>
      </c>
      <c r="E474" s="189">
        <f t="shared" si="15"/>
        <v>10</v>
      </c>
    </row>
    <row r="475" spans="1:5" x14ac:dyDescent="0.25">
      <c r="A475" s="189">
        <v>2473</v>
      </c>
      <c r="B475" s="182" t="s">
        <v>448</v>
      </c>
      <c r="C475" s="190"/>
      <c r="D475" s="190">
        <v>2</v>
      </c>
      <c r="E475" s="189">
        <f t="shared" si="15"/>
        <v>2</v>
      </c>
    </row>
    <row r="476" spans="1:5" x14ac:dyDescent="0.25">
      <c r="A476" s="189">
        <v>2474</v>
      </c>
      <c r="B476" s="173" t="s">
        <v>449</v>
      </c>
      <c r="C476" s="190"/>
      <c r="D476" s="190">
        <v>2</v>
      </c>
      <c r="E476" s="189">
        <f t="shared" si="15"/>
        <v>2</v>
      </c>
    </row>
    <row r="477" spans="1:5" x14ac:dyDescent="0.25">
      <c r="A477" s="189">
        <v>2475</v>
      </c>
      <c r="B477" s="182" t="s">
        <v>450</v>
      </c>
      <c r="C477" s="190"/>
      <c r="D477" s="190">
        <v>11.55</v>
      </c>
      <c r="E477" s="189" t="s">
        <v>13289</v>
      </c>
    </row>
    <row r="478" spans="1:5" x14ac:dyDescent="0.25">
      <c r="A478" s="189">
        <v>2476</v>
      </c>
      <c r="B478" s="173" t="s">
        <v>451</v>
      </c>
      <c r="C478" s="190"/>
      <c r="D478" s="190">
        <v>4.45</v>
      </c>
      <c r="E478" s="189">
        <f t="shared" si="15"/>
        <v>4.45</v>
      </c>
    </row>
    <row r="479" spans="1:5" x14ac:dyDescent="0.25">
      <c r="A479" s="189">
        <v>2477</v>
      </c>
      <c r="B479" s="173" t="s">
        <v>452</v>
      </c>
      <c r="C479" s="190"/>
      <c r="D479" s="190">
        <v>0.76</v>
      </c>
      <c r="E479" s="189">
        <f t="shared" si="15"/>
        <v>0.76</v>
      </c>
    </row>
    <row r="480" spans="1:5" x14ac:dyDescent="0.25">
      <c r="A480" s="189">
        <v>2478</v>
      </c>
      <c r="B480" s="182" t="s">
        <v>453</v>
      </c>
      <c r="C480" s="190">
        <v>1</v>
      </c>
      <c r="D480" s="190">
        <v>1.43</v>
      </c>
      <c r="E480" s="189">
        <f t="shared" si="15"/>
        <v>1.43</v>
      </c>
    </row>
    <row r="481" spans="1:5" x14ac:dyDescent="0.25">
      <c r="A481" s="189">
        <v>2479</v>
      </c>
      <c r="B481" s="201" t="s">
        <v>12960</v>
      </c>
      <c r="C481" s="190">
        <v>5</v>
      </c>
      <c r="D481" s="190">
        <v>3.1</v>
      </c>
      <c r="E481" s="189">
        <f t="shared" si="15"/>
        <v>5</v>
      </c>
    </row>
    <row r="482" spans="1:5" x14ac:dyDescent="0.25">
      <c r="A482" s="189">
        <v>2480</v>
      </c>
      <c r="B482" s="182" t="s">
        <v>454</v>
      </c>
      <c r="C482" s="190"/>
      <c r="D482" s="190">
        <v>5.5</v>
      </c>
      <c r="E482" s="189">
        <f t="shared" si="15"/>
        <v>5.5</v>
      </c>
    </row>
    <row r="483" spans="1:5" x14ac:dyDescent="0.25">
      <c r="A483" s="189">
        <v>2481</v>
      </c>
      <c r="B483" s="182" t="s">
        <v>455</v>
      </c>
      <c r="C483" s="190">
        <v>300</v>
      </c>
      <c r="D483" s="190"/>
      <c r="E483" s="189" t="s">
        <v>13309</v>
      </c>
    </row>
    <row r="484" spans="1:5" x14ac:dyDescent="0.25">
      <c r="A484" s="189">
        <v>2482</v>
      </c>
      <c r="B484" s="182" t="s">
        <v>456</v>
      </c>
      <c r="C484" s="190"/>
      <c r="D484" s="190">
        <v>3</v>
      </c>
      <c r="E484" s="189" t="s">
        <v>13309</v>
      </c>
    </row>
    <row r="485" spans="1:5" x14ac:dyDescent="0.25">
      <c r="A485" s="189">
        <v>2483</v>
      </c>
      <c r="B485" s="182" t="s">
        <v>457</v>
      </c>
      <c r="C485" s="190">
        <v>234.3</v>
      </c>
      <c r="D485" s="190">
        <v>55.41</v>
      </c>
      <c r="E485" s="189" t="s">
        <v>13252</v>
      </c>
    </row>
    <row r="486" spans="1:5" x14ac:dyDescent="0.25">
      <c r="A486" s="189">
        <v>2484</v>
      </c>
      <c r="B486" s="182" t="s">
        <v>458</v>
      </c>
      <c r="C486" s="190">
        <v>81.8</v>
      </c>
      <c r="D486" s="190">
        <v>170.8</v>
      </c>
      <c r="E486" s="189" t="s">
        <v>13309</v>
      </c>
    </row>
    <row r="487" spans="1:5" x14ac:dyDescent="0.25">
      <c r="A487" s="189">
        <v>2485</v>
      </c>
      <c r="B487" s="182" t="s">
        <v>459</v>
      </c>
      <c r="C487" s="190">
        <v>24.06</v>
      </c>
      <c r="D487" s="190">
        <v>20.079999999999998</v>
      </c>
      <c r="E487" s="189" t="s">
        <v>13252</v>
      </c>
    </row>
    <row r="488" spans="1:5" x14ac:dyDescent="0.25">
      <c r="A488" s="189">
        <v>2486</v>
      </c>
      <c r="B488" s="182" t="s">
        <v>460</v>
      </c>
      <c r="C488" s="190">
        <v>20</v>
      </c>
      <c r="D488" s="190">
        <v>122.6</v>
      </c>
      <c r="E488" s="189" t="s">
        <v>11533</v>
      </c>
    </row>
    <row r="489" spans="1:5" x14ac:dyDescent="0.25">
      <c r="A489" s="189">
        <v>2487</v>
      </c>
      <c r="B489" s="182" t="s">
        <v>461</v>
      </c>
      <c r="C489" s="190">
        <v>3</v>
      </c>
      <c r="D489" s="190">
        <v>0.89</v>
      </c>
      <c r="E489" s="189" t="s">
        <v>13252</v>
      </c>
    </row>
    <row r="490" spans="1:5" x14ac:dyDescent="0.25">
      <c r="A490" s="189">
        <v>2488</v>
      </c>
      <c r="B490" s="182" t="s">
        <v>462</v>
      </c>
      <c r="C490" s="190">
        <v>1570</v>
      </c>
      <c r="D490" s="190">
        <v>2190</v>
      </c>
      <c r="E490" s="189">
        <f t="shared" ref="E490:E498" si="16">IF(C490&gt;D490,C490,D490)</f>
        <v>2190</v>
      </c>
    </row>
    <row r="491" spans="1:5" x14ac:dyDescent="0.25">
      <c r="A491" s="189">
        <v>2489</v>
      </c>
      <c r="B491" s="182" t="s">
        <v>463</v>
      </c>
      <c r="C491" s="190">
        <v>7.02</v>
      </c>
      <c r="D491" s="190">
        <v>28.38</v>
      </c>
      <c r="E491" s="169" t="s">
        <v>11533</v>
      </c>
    </row>
    <row r="492" spans="1:5" x14ac:dyDescent="0.25">
      <c r="A492" s="189">
        <v>2490</v>
      </c>
      <c r="B492" s="182" t="s">
        <v>464</v>
      </c>
      <c r="C492" s="190"/>
      <c r="D492" s="190">
        <v>13.93</v>
      </c>
      <c r="E492" s="189">
        <f t="shared" si="16"/>
        <v>13.93</v>
      </c>
    </row>
    <row r="493" spans="1:5" x14ac:dyDescent="0.25">
      <c r="A493" s="189">
        <v>2491</v>
      </c>
      <c r="B493" s="182" t="s">
        <v>465</v>
      </c>
      <c r="C493" s="190">
        <v>11.7</v>
      </c>
      <c r="D493" s="190">
        <v>19.48</v>
      </c>
      <c r="E493" s="189">
        <f t="shared" si="16"/>
        <v>19.48</v>
      </c>
    </row>
    <row r="494" spans="1:5" x14ac:dyDescent="0.25">
      <c r="A494" s="189">
        <v>2492</v>
      </c>
      <c r="B494" s="182" t="s">
        <v>466</v>
      </c>
      <c r="C494" s="190"/>
      <c r="D494" s="190">
        <v>3.5</v>
      </c>
      <c r="E494" s="189">
        <f t="shared" si="16"/>
        <v>3.5</v>
      </c>
    </row>
    <row r="495" spans="1:5" x14ac:dyDescent="0.25">
      <c r="A495" s="189">
        <v>2493</v>
      </c>
      <c r="B495" s="182" t="s">
        <v>467</v>
      </c>
      <c r="C495" s="190">
        <v>1.7</v>
      </c>
      <c r="D495" s="190">
        <v>1.84</v>
      </c>
      <c r="E495" s="189">
        <f t="shared" si="16"/>
        <v>1.84</v>
      </c>
    </row>
    <row r="496" spans="1:5" x14ac:dyDescent="0.25">
      <c r="A496" s="189">
        <v>2494</v>
      </c>
      <c r="B496" s="173" t="s">
        <v>468</v>
      </c>
      <c r="C496" s="190">
        <v>0.3</v>
      </c>
      <c r="D496" s="190">
        <v>2.14</v>
      </c>
      <c r="E496" s="189">
        <f t="shared" si="16"/>
        <v>2.14</v>
      </c>
    </row>
    <row r="497" spans="1:5" x14ac:dyDescent="0.25">
      <c r="A497" s="189">
        <v>2495</v>
      </c>
      <c r="B497" s="173" t="s">
        <v>469</v>
      </c>
      <c r="C497" s="190">
        <v>12</v>
      </c>
      <c r="D497" s="190">
        <v>5.25</v>
      </c>
      <c r="E497" s="189">
        <f t="shared" si="16"/>
        <v>12</v>
      </c>
    </row>
    <row r="498" spans="1:5" x14ac:dyDescent="0.25">
      <c r="A498" s="189">
        <v>2496</v>
      </c>
      <c r="B498" s="173" t="s">
        <v>470</v>
      </c>
      <c r="C498" s="190"/>
      <c r="D498" s="190">
        <v>8</v>
      </c>
      <c r="E498" s="189">
        <f t="shared" si="16"/>
        <v>8</v>
      </c>
    </row>
    <row r="499" spans="1:5" x14ac:dyDescent="0.25">
      <c r="A499" s="189">
        <v>2497</v>
      </c>
      <c r="B499" s="173" t="s">
        <v>471</v>
      </c>
      <c r="C499" s="190">
        <v>179.3</v>
      </c>
      <c r="D499" s="190">
        <v>13.34</v>
      </c>
      <c r="E499" s="189" t="s">
        <v>13255</v>
      </c>
    </row>
    <row r="500" spans="1:5" x14ac:dyDescent="0.25">
      <c r="A500" s="189">
        <v>2498</v>
      </c>
      <c r="B500" s="182" t="s">
        <v>472</v>
      </c>
      <c r="C500" s="190">
        <v>250</v>
      </c>
      <c r="D500" s="190"/>
      <c r="E500" s="189" t="s">
        <v>13309</v>
      </c>
    </row>
    <row r="501" spans="1:5" x14ac:dyDescent="0.25">
      <c r="A501" s="189">
        <v>2499</v>
      </c>
      <c r="B501" s="182" t="s">
        <v>473</v>
      </c>
      <c r="C501" s="190">
        <v>738</v>
      </c>
      <c r="D501" s="190">
        <v>586</v>
      </c>
      <c r="E501" s="189" t="s">
        <v>13252</v>
      </c>
    </row>
    <row r="502" spans="1:5" x14ac:dyDescent="0.25">
      <c r="A502" s="189">
        <v>2500</v>
      </c>
      <c r="B502" s="182" t="s">
        <v>474</v>
      </c>
      <c r="C502" s="190">
        <v>2</v>
      </c>
      <c r="D502" s="190">
        <v>4.7</v>
      </c>
      <c r="E502" s="189" t="s">
        <v>11533</v>
      </c>
    </row>
    <row r="503" spans="1:5" x14ac:dyDescent="0.25">
      <c r="A503" s="202">
        <v>2501</v>
      </c>
      <c r="B503" s="203" t="s">
        <v>475</v>
      </c>
      <c r="C503" s="200"/>
      <c r="D503" s="200">
        <v>11</v>
      </c>
      <c r="E503" s="202" t="s">
        <v>11533</v>
      </c>
    </row>
    <row r="504" spans="1:5" x14ac:dyDescent="0.25">
      <c r="A504" s="189">
        <v>2502</v>
      </c>
      <c r="B504" s="182" t="s">
        <v>476</v>
      </c>
      <c r="C504" s="190"/>
      <c r="D504" s="190">
        <v>11</v>
      </c>
      <c r="E504" s="189" t="s">
        <v>13252</v>
      </c>
    </row>
    <row r="505" spans="1:5" x14ac:dyDescent="0.25">
      <c r="A505" s="189">
        <v>2503</v>
      </c>
      <c r="B505" s="182" t="s">
        <v>477</v>
      </c>
      <c r="C505" s="190"/>
      <c r="D505" s="190">
        <v>4.9400000000000004</v>
      </c>
      <c r="E505" s="189" t="s">
        <v>11533</v>
      </c>
    </row>
    <row r="506" spans="1:5" x14ac:dyDescent="0.25">
      <c r="A506" s="189">
        <v>2504</v>
      </c>
      <c r="B506" s="182" t="s">
        <v>478</v>
      </c>
      <c r="C506" s="190">
        <v>4.25</v>
      </c>
      <c r="D506" s="190">
        <v>2</v>
      </c>
      <c r="E506" s="189" t="s">
        <v>11533</v>
      </c>
    </row>
    <row r="507" spans="1:5" x14ac:dyDescent="0.25">
      <c r="A507" s="189">
        <v>2505</v>
      </c>
      <c r="B507" s="182" t="s">
        <v>479</v>
      </c>
      <c r="C507" s="190">
        <v>78.75</v>
      </c>
      <c r="D507" s="190">
        <v>5.36</v>
      </c>
      <c r="E507" s="189" t="s">
        <v>13252</v>
      </c>
    </row>
    <row r="508" spans="1:5" x14ac:dyDescent="0.25">
      <c r="A508" s="189">
        <v>2506</v>
      </c>
      <c r="B508" s="182" t="s">
        <v>480</v>
      </c>
      <c r="C508" s="190">
        <v>199.2</v>
      </c>
      <c r="D508" s="190">
        <v>71.8</v>
      </c>
      <c r="E508" s="189" t="s">
        <v>13252</v>
      </c>
    </row>
    <row r="509" spans="1:5" x14ac:dyDescent="0.25">
      <c r="A509" s="189">
        <v>2507</v>
      </c>
      <c r="B509" s="182" t="s">
        <v>481</v>
      </c>
      <c r="C509" s="190">
        <v>2.76</v>
      </c>
      <c r="D509" s="190">
        <v>5.86</v>
      </c>
      <c r="E509" s="189">
        <f>IF(C509&gt;D509,C509,D509)</f>
        <v>5.86</v>
      </c>
    </row>
    <row r="510" spans="1:5" x14ac:dyDescent="0.25">
      <c r="A510" s="189">
        <v>2508</v>
      </c>
      <c r="B510" s="182" t="s">
        <v>482</v>
      </c>
      <c r="C510" s="190">
        <v>2.08</v>
      </c>
      <c r="D510" s="190">
        <v>3.47</v>
      </c>
      <c r="E510" s="189" t="s">
        <v>11533</v>
      </c>
    </row>
    <row r="511" spans="1:5" x14ac:dyDescent="0.25">
      <c r="A511" s="189">
        <v>2509</v>
      </c>
      <c r="B511" s="182" t="s">
        <v>483</v>
      </c>
      <c r="C511" s="190">
        <v>2.0299999999999998</v>
      </c>
      <c r="D511" s="190">
        <v>5.68</v>
      </c>
      <c r="E511" s="189">
        <f t="shared" ref="E511:E520" si="17">IF(C511&gt;D511,C511,D511)</f>
        <v>5.68</v>
      </c>
    </row>
    <row r="512" spans="1:5" x14ac:dyDescent="0.25">
      <c r="A512" s="189">
        <v>2510</v>
      </c>
      <c r="B512" s="182" t="s">
        <v>484</v>
      </c>
      <c r="C512" s="190"/>
      <c r="D512" s="190">
        <v>14</v>
      </c>
      <c r="E512" s="189">
        <f t="shared" si="17"/>
        <v>14</v>
      </c>
    </row>
    <row r="513" spans="1:5" x14ac:dyDescent="0.25">
      <c r="A513" s="189">
        <v>2511</v>
      </c>
      <c r="B513" s="182" t="s">
        <v>485</v>
      </c>
      <c r="C513" s="190"/>
      <c r="D513" s="190">
        <v>19</v>
      </c>
      <c r="E513" s="189">
        <f t="shared" si="17"/>
        <v>19</v>
      </c>
    </row>
    <row r="514" spans="1:5" x14ac:dyDescent="0.25">
      <c r="A514" s="189">
        <v>2512</v>
      </c>
      <c r="B514" s="182" t="s">
        <v>486</v>
      </c>
      <c r="C514" s="190">
        <v>3</v>
      </c>
      <c r="D514" s="190">
        <v>10.96</v>
      </c>
      <c r="E514" s="189">
        <f t="shared" si="17"/>
        <v>10.96</v>
      </c>
    </row>
    <row r="515" spans="1:5" x14ac:dyDescent="0.25">
      <c r="A515" s="189">
        <v>2513</v>
      </c>
      <c r="B515" s="182" t="s">
        <v>487</v>
      </c>
      <c r="C515" s="190">
        <v>3</v>
      </c>
      <c r="D515" s="190">
        <v>3.37</v>
      </c>
      <c r="E515" s="189">
        <f t="shared" si="17"/>
        <v>3.37</v>
      </c>
    </row>
    <row r="516" spans="1:5" x14ac:dyDescent="0.25">
      <c r="A516" s="189">
        <v>2514</v>
      </c>
      <c r="B516" s="182" t="s">
        <v>488</v>
      </c>
      <c r="C516" s="190">
        <v>3</v>
      </c>
      <c r="D516" s="190">
        <v>15.95</v>
      </c>
      <c r="E516" s="189">
        <f t="shared" si="17"/>
        <v>15.95</v>
      </c>
    </row>
    <row r="517" spans="1:5" x14ac:dyDescent="0.25">
      <c r="A517" s="189">
        <v>2515</v>
      </c>
      <c r="B517" s="182" t="s">
        <v>489</v>
      </c>
      <c r="C517" s="190">
        <v>3</v>
      </c>
      <c r="D517" s="190">
        <v>2.67</v>
      </c>
      <c r="E517" s="189">
        <f t="shared" si="17"/>
        <v>3</v>
      </c>
    </row>
    <row r="518" spans="1:5" x14ac:dyDescent="0.25">
      <c r="A518" s="189">
        <v>2516</v>
      </c>
      <c r="B518" s="182" t="s">
        <v>490</v>
      </c>
      <c r="C518" s="190">
        <v>3</v>
      </c>
      <c r="D518" s="190">
        <v>4.0999999999999996</v>
      </c>
      <c r="E518" s="189">
        <f t="shared" si="17"/>
        <v>4.0999999999999996</v>
      </c>
    </row>
    <row r="519" spans="1:5" x14ac:dyDescent="0.25">
      <c r="A519" s="189">
        <v>2517</v>
      </c>
      <c r="B519" s="182" t="s">
        <v>491</v>
      </c>
      <c r="C519" s="190">
        <v>3</v>
      </c>
      <c r="D519" s="190">
        <v>4.21</v>
      </c>
      <c r="E519" s="189">
        <f t="shared" si="17"/>
        <v>4.21</v>
      </c>
    </row>
    <row r="520" spans="1:5" x14ac:dyDescent="0.25">
      <c r="A520" s="189">
        <v>2518</v>
      </c>
      <c r="B520" s="182" t="s">
        <v>492</v>
      </c>
      <c r="C520" s="190">
        <v>3</v>
      </c>
      <c r="D520" s="190">
        <v>9.2799999999999994</v>
      </c>
      <c r="E520" s="189">
        <f t="shared" si="17"/>
        <v>9.2799999999999994</v>
      </c>
    </row>
    <row r="521" spans="1:5" x14ac:dyDescent="0.25">
      <c r="A521" s="189">
        <v>2519</v>
      </c>
      <c r="B521" s="182" t="s">
        <v>493</v>
      </c>
      <c r="C521" s="190"/>
      <c r="D521" s="190">
        <v>2</v>
      </c>
      <c r="E521" s="189" t="s">
        <v>13252</v>
      </c>
    </row>
    <row r="522" spans="1:5" x14ac:dyDescent="0.25">
      <c r="A522" s="189">
        <v>2520</v>
      </c>
      <c r="B522" s="182" t="s">
        <v>494</v>
      </c>
      <c r="C522" s="190"/>
      <c r="D522" s="200">
        <v>5.59</v>
      </c>
      <c r="E522" s="189" t="s">
        <v>13309</v>
      </c>
    </row>
    <row r="523" spans="1:5" x14ac:dyDescent="0.25">
      <c r="A523" s="189">
        <v>2521</v>
      </c>
      <c r="B523" s="182" t="s">
        <v>495</v>
      </c>
      <c r="C523" s="190">
        <v>70.66</v>
      </c>
      <c r="D523" s="190">
        <v>77.010000000000005</v>
      </c>
      <c r="E523" s="189" t="s">
        <v>13252</v>
      </c>
    </row>
    <row r="524" spans="1:5" x14ac:dyDescent="0.25">
      <c r="A524" s="189">
        <v>2522</v>
      </c>
      <c r="B524" s="182" t="s">
        <v>496</v>
      </c>
      <c r="C524" s="190">
        <v>14.95</v>
      </c>
      <c r="D524" s="190">
        <v>10.61</v>
      </c>
      <c r="E524" s="189" t="s">
        <v>11533</v>
      </c>
    </row>
    <row r="525" spans="1:5" x14ac:dyDescent="0.25">
      <c r="A525" s="189">
        <v>2523</v>
      </c>
      <c r="B525" s="182" t="s">
        <v>497</v>
      </c>
      <c r="C525" s="190">
        <v>99.83</v>
      </c>
      <c r="D525" s="190">
        <v>63.91</v>
      </c>
      <c r="E525" s="189" t="s">
        <v>11533</v>
      </c>
    </row>
    <row r="526" spans="1:5" x14ac:dyDescent="0.25">
      <c r="A526" s="189">
        <v>2524</v>
      </c>
      <c r="B526" s="182" t="s">
        <v>498</v>
      </c>
      <c r="C526" s="190"/>
      <c r="D526" s="190" t="s">
        <v>22</v>
      </c>
      <c r="E526" s="189" t="str">
        <f>IF(C526&gt;D526,C526,D526)</f>
        <v>N/A</v>
      </c>
    </row>
    <row r="527" spans="1:5" x14ac:dyDescent="0.25">
      <c r="A527" s="189">
        <v>2525</v>
      </c>
      <c r="B527" s="182" t="s">
        <v>499</v>
      </c>
      <c r="C527" s="190">
        <v>0.92</v>
      </c>
      <c r="D527" s="190">
        <v>1.39</v>
      </c>
      <c r="E527" s="189" t="s">
        <v>13252</v>
      </c>
    </row>
    <row r="528" spans="1:5" x14ac:dyDescent="0.25">
      <c r="A528" s="189">
        <v>2526</v>
      </c>
      <c r="B528" s="182" t="s">
        <v>500</v>
      </c>
      <c r="C528" s="190"/>
      <c r="D528" s="190">
        <v>22</v>
      </c>
      <c r="E528" s="189">
        <f>IF(C528&gt;D528,C528,D528)</f>
        <v>22</v>
      </c>
    </row>
    <row r="529" spans="1:5" x14ac:dyDescent="0.25">
      <c r="A529" s="189">
        <v>2527</v>
      </c>
      <c r="B529" s="182" t="s">
        <v>501</v>
      </c>
      <c r="C529" s="190"/>
      <c r="D529" s="190">
        <v>0.03</v>
      </c>
      <c r="E529" s="189">
        <f>IF(C529&gt;D529,C529,D529)</f>
        <v>0.03</v>
      </c>
    </row>
    <row r="530" spans="1:5" x14ac:dyDescent="0.25">
      <c r="A530" s="189">
        <v>2528</v>
      </c>
      <c r="B530" s="182" t="s">
        <v>502</v>
      </c>
      <c r="C530" s="190">
        <v>58.9</v>
      </c>
      <c r="D530" s="190">
        <v>51.26</v>
      </c>
      <c r="E530" s="189" t="s">
        <v>13252</v>
      </c>
    </row>
    <row r="531" spans="1:5" x14ac:dyDescent="0.25">
      <c r="A531" s="189">
        <v>2529</v>
      </c>
      <c r="B531" s="182" t="s">
        <v>503</v>
      </c>
      <c r="C531" s="190"/>
      <c r="D531" s="190">
        <v>100</v>
      </c>
      <c r="E531" s="189" t="s">
        <v>13309</v>
      </c>
    </row>
    <row r="532" spans="1:5" x14ac:dyDescent="0.25">
      <c r="A532" s="189">
        <v>2530</v>
      </c>
      <c r="B532" s="182" t="s">
        <v>504</v>
      </c>
      <c r="C532" s="190"/>
      <c r="D532" s="190" t="s">
        <v>22</v>
      </c>
      <c r="E532" s="189" t="s">
        <v>11533</v>
      </c>
    </row>
    <row r="533" spans="1:5" x14ac:dyDescent="0.25">
      <c r="A533" s="189">
        <v>2531</v>
      </c>
      <c r="B533" s="182" t="s">
        <v>505</v>
      </c>
      <c r="C533" s="190"/>
      <c r="D533" s="200">
        <v>600</v>
      </c>
      <c r="E533" s="189" t="s">
        <v>13252</v>
      </c>
    </row>
    <row r="534" spans="1:5" x14ac:dyDescent="0.25">
      <c r="A534" s="189">
        <v>2532</v>
      </c>
      <c r="B534" s="182" t="s">
        <v>506</v>
      </c>
      <c r="C534" s="190">
        <v>3</v>
      </c>
      <c r="D534" s="190">
        <v>1.45</v>
      </c>
      <c r="E534" s="189">
        <f>IF(C534&gt;D534,C534,D534)</f>
        <v>3</v>
      </c>
    </row>
    <row r="535" spans="1:5" x14ac:dyDescent="0.25">
      <c r="A535" s="189">
        <v>2533</v>
      </c>
      <c r="B535" s="182" t="s">
        <v>507</v>
      </c>
      <c r="C535" s="190">
        <v>80</v>
      </c>
      <c r="D535" s="190">
        <v>80</v>
      </c>
      <c r="E535" s="189" t="s">
        <v>13252</v>
      </c>
    </row>
    <row r="536" spans="1:5" x14ac:dyDescent="0.25">
      <c r="A536" s="189">
        <v>2534</v>
      </c>
      <c r="B536" s="182" t="s">
        <v>508</v>
      </c>
      <c r="C536" s="190">
        <v>1.89</v>
      </c>
      <c r="D536" s="190">
        <v>1.45</v>
      </c>
      <c r="E536" s="189" t="s">
        <v>13252</v>
      </c>
    </row>
    <row r="537" spans="1:5" x14ac:dyDescent="0.25">
      <c r="A537" s="189">
        <v>2535</v>
      </c>
      <c r="B537" s="182" t="s">
        <v>509</v>
      </c>
      <c r="C537" s="190"/>
      <c r="D537" s="190">
        <v>1.56</v>
      </c>
      <c r="E537" s="189">
        <f>IF(C537&gt;D537,C537,D537)</f>
        <v>1.56</v>
      </c>
    </row>
    <row r="538" spans="1:5" x14ac:dyDescent="0.25">
      <c r="A538" s="189">
        <v>2536</v>
      </c>
      <c r="B538" s="182" t="s">
        <v>510</v>
      </c>
      <c r="C538" s="190">
        <v>10</v>
      </c>
      <c r="D538" s="190"/>
      <c r="E538" s="189" t="s">
        <v>13309</v>
      </c>
    </row>
    <row r="539" spans="1:5" x14ac:dyDescent="0.25">
      <c r="A539" s="189">
        <v>2537</v>
      </c>
      <c r="B539" s="182" t="s">
        <v>511</v>
      </c>
      <c r="C539" s="190"/>
      <c r="D539" s="190">
        <v>2.5</v>
      </c>
      <c r="E539" s="189" t="s">
        <v>13252</v>
      </c>
    </row>
    <row r="540" spans="1:5" x14ac:dyDescent="0.25">
      <c r="A540" s="189">
        <v>2538</v>
      </c>
      <c r="B540" s="182" t="s">
        <v>512</v>
      </c>
      <c r="C540" s="190">
        <v>0.5</v>
      </c>
      <c r="D540" s="190">
        <v>6</v>
      </c>
      <c r="E540" s="189" t="s">
        <v>13252</v>
      </c>
    </row>
    <row r="541" spans="1:5" x14ac:dyDescent="0.25">
      <c r="A541" s="189">
        <v>2539</v>
      </c>
      <c r="B541" s="173" t="s">
        <v>513</v>
      </c>
      <c r="C541" s="190">
        <v>1</v>
      </c>
      <c r="D541" s="190">
        <v>20.21</v>
      </c>
      <c r="E541" s="189">
        <f t="shared" ref="E541:E578" si="18">IF(C541&gt;D541,C541,D541)</f>
        <v>20.21</v>
      </c>
    </row>
    <row r="542" spans="1:5" x14ac:dyDescent="0.25">
      <c r="A542" s="189">
        <v>2540</v>
      </c>
      <c r="B542" s="182" t="s">
        <v>514</v>
      </c>
      <c r="C542" s="190"/>
      <c r="D542" s="190">
        <v>5.09</v>
      </c>
      <c r="E542" s="189">
        <f t="shared" si="18"/>
        <v>5.09</v>
      </c>
    </row>
    <row r="543" spans="1:5" x14ac:dyDescent="0.25">
      <c r="A543" s="189">
        <v>2541</v>
      </c>
      <c r="B543" s="182" t="s">
        <v>515</v>
      </c>
      <c r="C543" s="190"/>
      <c r="D543" s="190">
        <v>3</v>
      </c>
      <c r="E543" s="189">
        <f t="shared" si="18"/>
        <v>3</v>
      </c>
    </row>
    <row r="544" spans="1:5" x14ac:dyDescent="0.25">
      <c r="A544" s="189">
        <v>2542</v>
      </c>
      <c r="B544" s="182" t="s">
        <v>516</v>
      </c>
      <c r="C544" s="190"/>
      <c r="D544" s="190">
        <v>7</v>
      </c>
      <c r="E544" s="189">
        <f t="shared" si="18"/>
        <v>7</v>
      </c>
    </row>
    <row r="545" spans="1:5" x14ac:dyDescent="0.25">
      <c r="A545" s="189">
        <v>2543</v>
      </c>
      <c r="B545" s="182" t="s">
        <v>517</v>
      </c>
      <c r="C545" s="190"/>
      <c r="D545" s="190">
        <v>2.75</v>
      </c>
      <c r="E545" s="189">
        <f t="shared" si="18"/>
        <v>2.75</v>
      </c>
    </row>
    <row r="546" spans="1:5" x14ac:dyDescent="0.25">
      <c r="A546" s="189">
        <v>2544</v>
      </c>
      <c r="B546" s="182" t="s">
        <v>518</v>
      </c>
      <c r="C546" s="190">
        <v>1.67</v>
      </c>
      <c r="D546" s="190">
        <v>3.43</v>
      </c>
      <c r="E546" s="189">
        <f t="shared" si="18"/>
        <v>3.43</v>
      </c>
    </row>
    <row r="547" spans="1:5" x14ac:dyDescent="0.25">
      <c r="A547" s="189">
        <v>2545</v>
      </c>
      <c r="B547" s="182" t="s">
        <v>519</v>
      </c>
      <c r="C547" s="190"/>
      <c r="D547" s="190">
        <v>2</v>
      </c>
      <c r="E547" s="189">
        <f t="shared" si="18"/>
        <v>2</v>
      </c>
    </row>
    <row r="548" spans="1:5" x14ac:dyDescent="0.25">
      <c r="A548" s="189">
        <v>2546</v>
      </c>
      <c r="B548" s="182" t="s">
        <v>520</v>
      </c>
      <c r="C548" s="190">
        <v>0.1</v>
      </c>
      <c r="D548" s="190">
        <v>2.94</v>
      </c>
      <c r="E548" s="189">
        <f t="shared" si="18"/>
        <v>2.94</v>
      </c>
    </row>
    <row r="549" spans="1:5" x14ac:dyDescent="0.25">
      <c r="A549" s="189">
        <v>2547</v>
      </c>
      <c r="B549" s="182" t="s">
        <v>521</v>
      </c>
      <c r="C549" s="190">
        <v>0.25</v>
      </c>
      <c r="D549" s="190">
        <v>4.6399999999999997</v>
      </c>
      <c r="E549" s="189">
        <f t="shared" si="18"/>
        <v>4.6399999999999997</v>
      </c>
    </row>
    <row r="550" spans="1:5" x14ac:dyDescent="0.25">
      <c r="A550" s="189">
        <v>2548</v>
      </c>
      <c r="B550" s="182" t="s">
        <v>522</v>
      </c>
      <c r="C550" s="190"/>
      <c r="D550" s="190">
        <v>4.1399999999999997</v>
      </c>
      <c r="E550" s="189">
        <f t="shared" si="18"/>
        <v>4.1399999999999997</v>
      </c>
    </row>
    <row r="551" spans="1:5" x14ac:dyDescent="0.25">
      <c r="A551" s="189">
        <v>2549</v>
      </c>
      <c r="B551" s="182" t="s">
        <v>523</v>
      </c>
      <c r="C551" s="190"/>
      <c r="D551" s="190">
        <v>2.31</v>
      </c>
      <c r="E551" s="189">
        <f t="shared" si="18"/>
        <v>2.31</v>
      </c>
    </row>
    <row r="552" spans="1:5" x14ac:dyDescent="0.25">
      <c r="A552" s="189">
        <v>2550</v>
      </c>
      <c r="B552" s="182" t="s">
        <v>524</v>
      </c>
      <c r="C552" s="190"/>
      <c r="D552" s="190">
        <v>2.25</v>
      </c>
      <c r="E552" s="189">
        <f t="shared" si="18"/>
        <v>2.25</v>
      </c>
    </row>
    <row r="553" spans="1:5" x14ac:dyDescent="0.25">
      <c r="A553" s="189">
        <v>2551</v>
      </c>
      <c r="B553" s="201" t="s">
        <v>12961</v>
      </c>
      <c r="C553" s="190"/>
      <c r="D553" s="190">
        <v>4</v>
      </c>
      <c r="E553" s="189">
        <f t="shared" si="18"/>
        <v>4</v>
      </c>
    </row>
    <row r="554" spans="1:5" x14ac:dyDescent="0.25">
      <c r="A554" s="189">
        <v>2552</v>
      </c>
      <c r="B554" s="182" t="s">
        <v>525</v>
      </c>
      <c r="C554" s="190"/>
      <c r="D554" s="190">
        <v>4</v>
      </c>
      <c r="E554" s="189">
        <f t="shared" si="18"/>
        <v>4</v>
      </c>
    </row>
    <row r="555" spans="1:5" x14ac:dyDescent="0.25">
      <c r="A555" s="189">
        <v>2553</v>
      </c>
      <c r="B555" s="201" t="s">
        <v>12962</v>
      </c>
      <c r="C555" s="190"/>
      <c r="D555" s="190">
        <v>2</v>
      </c>
      <c r="E555" s="189">
        <f t="shared" si="18"/>
        <v>2</v>
      </c>
    </row>
    <row r="556" spans="1:5" x14ac:dyDescent="0.25">
      <c r="A556" s="189">
        <v>2554</v>
      </c>
      <c r="B556" s="182" t="s">
        <v>526</v>
      </c>
      <c r="C556" s="190"/>
      <c r="D556" s="190" t="s">
        <v>22</v>
      </c>
      <c r="E556" s="189" t="str">
        <f t="shared" si="18"/>
        <v>N/A</v>
      </c>
    </row>
    <row r="557" spans="1:5" x14ac:dyDescent="0.25">
      <c r="A557" s="189">
        <v>2555</v>
      </c>
      <c r="B557" s="173" t="s">
        <v>527</v>
      </c>
      <c r="C557" s="190">
        <v>0.3</v>
      </c>
      <c r="D557" s="190">
        <v>1.74</v>
      </c>
      <c r="E557" s="189">
        <f t="shared" si="18"/>
        <v>1.74</v>
      </c>
    </row>
    <row r="558" spans="1:5" x14ac:dyDescent="0.25">
      <c r="A558" s="189">
        <v>2556</v>
      </c>
      <c r="B558" s="201" t="s">
        <v>12963</v>
      </c>
      <c r="C558" s="190">
        <v>0.3</v>
      </c>
      <c r="D558" s="190">
        <v>10.92</v>
      </c>
      <c r="E558" s="189">
        <f t="shared" si="18"/>
        <v>10.92</v>
      </c>
    </row>
    <row r="559" spans="1:5" x14ac:dyDescent="0.25">
      <c r="A559" s="189">
        <v>2557</v>
      </c>
      <c r="B559" s="173" t="s">
        <v>528</v>
      </c>
      <c r="C559" s="190"/>
      <c r="D559" s="190">
        <v>1.3</v>
      </c>
      <c r="E559" s="189">
        <f t="shared" si="18"/>
        <v>1.3</v>
      </c>
    </row>
    <row r="560" spans="1:5" x14ac:dyDescent="0.25">
      <c r="A560" s="189">
        <v>2558</v>
      </c>
      <c r="B560" s="173" t="s">
        <v>529</v>
      </c>
      <c r="C560" s="190">
        <v>0.1</v>
      </c>
      <c r="D560" s="190">
        <v>27.44</v>
      </c>
      <c r="E560" s="189">
        <f t="shared" si="18"/>
        <v>27.44</v>
      </c>
    </row>
    <row r="561" spans="1:5" x14ac:dyDescent="0.25">
      <c r="A561" s="189">
        <v>2559</v>
      </c>
      <c r="B561" s="173" t="s">
        <v>530</v>
      </c>
      <c r="C561" s="190"/>
      <c r="D561" s="190">
        <v>3.49</v>
      </c>
      <c r="E561" s="189" t="s">
        <v>11533</v>
      </c>
    </row>
    <row r="562" spans="1:5" x14ac:dyDescent="0.25">
      <c r="A562" s="189">
        <v>2560</v>
      </c>
      <c r="B562" s="173" t="s">
        <v>531</v>
      </c>
      <c r="C562" s="190">
        <v>3</v>
      </c>
      <c r="D562" s="190">
        <v>6.7</v>
      </c>
      <c r="E562" s="189">
        <f t="shared" si="18"/>
        <v>6.7</v>
      </c>
    </row>
    <row r="563" spans="1:5" x14ac:dyDescent="0.25">
      <c r="A563" s="189">
        <v>2561</v>
      </c>
      <c r="B563" s="201" t="s">
        <v>12964</v>
      </c>
      <c r="C563" s="190">
        <v>1</v>
      </c>
      <c r="D563" s="190">
        <v>2.6</v>
      </c>
      <c r="E563" s="189">
        <f t="shared" si="18"/>
        <v>2.6</v>
      </c>
    </row>
    <row r="564" spans="1:5" x14ac:dyDescent="0.25">
      <c r="A564" s="189">
        <v>2562</v>
      </c>
      <c r="B564" s="173" t="s">
        <v>532</v>
      </c>
      <c r="C564" s="190"/>
      <c r="D564" s="190">
        <v>9.6999999999999993</v>
      </c>
      <c r="E564" s="189">
        <f t="shared" si="18"/>
        <v>9.6999999999999993</v>
      </c>
    </row>
    <row r="565" spans="1:5" x14ac:dyDescent="0.25">
      <c r="A565" s="189">
        <v>2563</v>
      </c>
      <c r="B565" s="173" t="s">
        <v>533</v>
      </c>
      <c r="C565" s="190"/>
      <c r="D565" s="190">
        <v>9.1</v>
      </c>
      <c r="E565" s="189">
        <f t="shared" si="18"/>
        <v>9.1</v>
      </c>
    </row>
    <row r="566" spans="1:5" x14ac:dyDescent="0.25">
      <c r="A566" s="189">
        <v>2564</v>
      </c>
      <c r="B566" s="173" t="s">
        <v>534</v>
      </c>
      <c r="C566" s="190"/>
      <c r="D566" s="190">
        <v>3.97</v>
      </c>
      <c r="E566" s="189">
        <f t="shared" si="18"/>
        <v>3.97</v>
      </c>
    </row>
    <row r="567" spans="1:5" x14ac:dyDescent="0.25">
      <c r="A567" s="189">
        <v>2565</v>
      </c>
      <c r="B567" s="173" t="s">
        <v>535</v>
      </c>
      <c r="C567" s="190">
        <v>3</v>
      </c>
      <c r="D567" s="190">
        <v>7.03</v>
      </c>
      <c r="E567" s="189">
        <f t="shared" si="18"/>
        <v>7.03</v>
      </c>
    </row>
    <row r="568" spans="1:5" x14ac:dyDescent="0.25">
      <c r="A568" s="189">
        <v>2566</v>
      </c>
      <c r="B568" s="173" t="s">
        <v>13253</v>
      </c>
      <c r="C568" s="190" t="s">
        <v>22</v>
      </c>
      <c r="D568" s="190">
        <v>1</v>
      </c>
      <c r="E568" s="189">
        <v>1</v>
      </c>
    </row>
    <row r="569" spans="1:5" x14ac:dyDescent="0.25">
      <c r="A569" s="189">
        <v>2567</v>
      </c>
      <c r="B569" s="173" t="s">
        <v>536</v>
      </c>
      <c r="C569" s="190"/>
      <c r="D569" s="190">
        <v>6.6</v>
      </c>
      <c r="E569" s="189">
        <f t="shared" si="18"/>
        <v>6.6</v>
      </c>
    </row>
    <row r="570" spans="1:5" x14ac:dyDescent="0.25">
      <c r="A570" s="189">
        <v>2568</v>
      </c>
      <c r="B570" s="173" t="s">
        <v>537</v>
      </c>
      <c r="C570" s="190">
        <v>3</v>
      </c>
      <c r="D570" s="190">
        <v>8.5399999999999991</v>
      </c>
      <c r="E570" s="189">
        <f t="shared" si="18"/>
        <v>8.5399999999999991</v>
      </c>
    </row>
    <row r="571" spans="1:5" x14ac:dyDescent="0.25">
      <c r="A571" s="189">
        <v>2569</v>
      </c>
      <c r="B571" s="201" t="s">
        <v>12965</v>
      </c>
      <c r="C571" s="190"/>
      <c r="D571" s="190">
        <v>10.51</v>
      </c>
      <c r="E571" s="189">
        <f t="shared" si="18"/>
        <v>10.51</v>
      </c>
    </row>
    <row r="572" spans="1:5" x14ac:dyDescent="0.25">
      <c r="A572" s="189">
        <v>2570</v>
      </c>
      <c r="B572" s="173" t="s">
        <v>538</v>
      </c>
      <c r="C572" s="190">
        <v>18.8</v>
      </c>
      <c r="D572" s="190">
        <v>9.74</v>
      </c>
      <c r="E572" s="189">
        <f t="shared" si="18"/>
        <v>18.8</v>
      </c>
    </row>
    <row r="573" spans="1:5" x14ac:dyDescent="0.25">
      <c r="A573" s="189">
        <v>2571</v>
      </c>
      <c r="B573" s="173" t="s">
        <v>539</v>
      </c>
      <c r="C573" s="190">
        <v>0.5</v>
      </c>
      <c r="D573" s="190">
        <v>4.25</v>
      </c>
      <c r="E573" s="189">
        <f t="shared" si="18"/>
        <v>4.25</v>
      </c>
    </row>
    <row r="574" spans="1:5" x14ac:dyDescent="0.25">
      <c r="A574" s="189">
        <v>2572</v>
      </c>
      <c r="B574" s="173" t="s">
        <v>540</v>
      </c>
      <c r="C574" s="190">
        <v>3.5</v>
      </c>
      <c r="D574" s="190">
        <v>6.29</v>
      </c>
      <c r="E574" s="189">
        <f t="shared" si="18"/>
        <v>6.29</v>
      </c>
    </row>
    <row r="575" spans="1:5" x14ac:dyDescent="0.25">
      <c r="A575" s="189">
        <v>2573</v>
      </c>
      <c r="B575" s="173" t="s">
        <v>541</v>
      </c>
      <c r="C575" s="190"/>
      <c r="D575" s="190">
        <v>5.66</v>
      </c>
      <c r="E575" s="189">
        <f t="shared" si="18"/>
        <v>5.66</v>
      </c>
    </row>
    <row r="576" spans="1:5" x14ac:dyDescent="0.25">
      <c r="A576" s="189">
        <v>2574</v>
      </c>
      <c r="B576" s="173" t="s">
        <v>542</v>
      </c>
      <c r="C576" s="190">
        <v>1</v>
      </c>
      <c r="D576" s="190">
        <v>3</v>
      </c>
      <c r="E576" s="189">
        <f t="shared" si="18"/>
        <v>3</v>
      </c>
    </row>
    <row r="577" spans="1:5" x14ac:dyDescent="0.25">
      <c r="A577" s="189">
        <v>2575</v>
      </c>
      <c r="B577" s="173" t="s">
        <v>543</v>
      </c>
      <c r="C577" s="190"/>
      <c r="D577" s="190">
        <v>32</v>
      </c>
      <c r="E577" s="189">
        <f t="shared" si="18"/>
        <v>32</v>
      </c>
    </row>
    <row r="578" spans="1:5" x14ac:dyDescent="0.25">
      <c r="A578" s="189">
        <v>2576</v>
      </c>
      <c r="B578" s="173" t="s">
        <v>544</v>
      </c>
      <c r="C578" s="190">
        <v>3</v>
      </c>
      <c r="D578" s="190">
        <v>15.12</v>
      </c>
      <c r="E578" s="189">
        <f t="shared" si="18"/>
        <v>15.12</v>
      </c>
    </row>
    <row r="579" spans="1:5" x14ac:dyDescent="0.25">
      <c r="A579" s="189">
        <v>2577</v>
      </c>
      <c r="B579" s="173" t="s">
        <v>545</v>
      </c>
      <c r="C579" s="190"/>
      <c r="D579" s="190" t="s">
        <v>22</v>
      </c>
      <c r="E579" s="189" t="s">
        <v>13252</v>
      </c>
    </row>
    <row r="580" spans="1:5" x14ac:dyDescent="0.25">
      <c r="A580" s="189">
        <v>2578</v>
      </c>
      <c r="B580" s="173" t="s">
        <v>546</v>
      </c>
      <c r="C580" s="190">
        <v>343.6</v>
      </c>
      <c r="D580" s="190">
        <v>200</v>
      </c>
      <c r="E580" s="189" t="s">
        <v>11533</v>
      </c>
    </row>
    <row r="581" spans="1:5" x14ac:dyDescent="0.25">
      <c r="A581" s="189">
        <v>2579</v>
      </c>
      <c r="B581" s="173" t="s">
        <v>547</v>
      </c>
      <c r="C581" s="190">
        <v>29.67</v>
      </c>
      <c r="D581" s="190">
        <v>12.78</v>
      </c>
      <c r="E581" s="189" t="s">
        <v>13252</v>
      </c>
    </row>
    <row r="582" spans="1:5" x14ac:dyDescent="0.25">
      <c r="A582" s="189">
        <v>2580</v>
      </c>
      <c r="B582" s="173" t="s">
        <v>548</v>
      </c>
      <c r="C582" s="190">
        <v>3.64</v>
      </c>
      <c r="D582" s="190">
        <v>1.65</v>
      </c>
      <c r="E582" s="189" t="s">
        <v>11533</v>
      </c>
    </row>
    <row r="583" spans="1:5" x14ac:dyDescent="0.25">
      <c r="A583" s="189">
        <v>2581</v>
      </c>
      <c r="B583" s="182" t="s">
        <v>549</v>
      </c>
      <c r="C583" s="190">
        <v>254.8</v>
      </c>
      <c r="D583" s="190">
        <v>13.14</v>
      </c>
      <c r="E583" s="189" t="s">
        <v>13252</v>
      </c>
    </row>
    <row r="584" spans="1:5" x14ac:dyDescent="0.25">
      <c r="A584" s="189">
        <v>2582</v>
      </c>
      <c r="B584" s="182" t="s">
        <v>550</v>
      </c>
      <c r="C584" s="190"/>
      <c r="D584" s="190">
        <v>600</v>
      </c>
      <c r="E584" s="189" t="s">
        <v>13252</v>
      </c>
    </row>
    <row r="585" spans="1:5" x14ac:dyDescent="0.25">
      <c r="A585" s="189">
        <v>2583</v>
      </c>
      <c r="B585" s="182" t="s">
        <v>551</v>
      </c>
      <c r="C585" s="190">
        <v>3</v>
      </c>
      <c r="D585" s="190">
        <v>8</v>
      </c>
      <c r="E585" s="189">
        <f t="shared" ref="E585:E590" si="19">IF(C585&gt;D585,C585,D585)</f>
        <v>8</v>
      </c>
    </row>
    <row r="586" spans="1:5" x14ac:dyDescent="0.25">
      <c r="A586" s="189">
        <v>2584</v>
      </c>
      <c r="B586" s="182" t="s">
        <v>552</v>
      </c>
      <c r="C586" s="190">
        <v>3</v>
      </c>
      <c r="D586" s="190">
        <v>3.57</v>
      </c>
      <c r="E586" s="189">
        <f t="shared" si="19"/>
        <v>3.57</v>
      </c>
    </row>
    <row r="587" spans="1:5" x14ac:dyDescent="0.25">
      <c r="A587" s="189">
        <v>2585</v>
      </c>
      <c r="B587" s="182" t="s">
        <v>553</v>
      </c>
      <c r="C587" s="190"/>
      <c r="D587" s="190">
        <v>8.7100000000000009</v>
      </c>
      <c r="E587" s="189">
        <f t="shared" si="19"/>
        <v>8.7100000000000009</v>
      </c>
    </row>
    <row r="588" spans="1:5" x14ac:dyDescent="0.25">
      <c r="A588" s="189">
        <v>2586</v>
      </c>
      <c r="B588" s="182" t="s">
        <v>554</v>
      </c>
      <c r="C588" s="190">
        <v>3</v>
      </c>
      <c r="D588" s="190">
        <v>4.45</v>
      </c>
      <c r="E588" s="189">
        <f t="shared" si="19"/>
        <v>4.45</v>
      </c>
    </row>
    <row r="589" spans="1:5" x14ac:dyDescent="0.25">
      <c r="A589" s="189">
        <v>2587</v>
      </c>
      <c r="B589" s="182" t="s">
        <v>555</v>
      </c>
      <c r="C589" s="190"/>
      <c r="D589" s="190">
        <v>3</v>
      </c>
      <c r="E589" s="189">
        <f t="shared" si="19"/>
        <v>3</v>
      </c>
    </row>
    <row r="590" spans="1:5" x14ac:dyDescent="0.25">
      <c r="A590" s="189">
        <v>2588</v>
      </c>
      <c r="B590" s="182" t="s">
        <v>12966</v>
      </c>
      <c r="C590" s="190"/>
      <c r="D590" s="200">
        <v>11.39</v>
      </c>
      <c r="E590" s="189">
        <f t="shared" si="19"/>
        <v>11.39</v>
      </c>
    </row>
    <row r="591" spans="1:5" x14ac:dyDescent="0.25">
      <c r="A591" s="189">
        <v>2589</v>
      </c>
      <c r="B591" s="182" t="s">
        <v>556</v>
      </c>
      <c r="C591" s="190">
        <v>600</v>
      </c>
      <c r="D591" s="190"/>
      <c r="E591" s="189" t="s">
        <v>13309</v>
      </c>
    </row>
    <row r="592" spans="1:5" x14ac:dyDescent="0.25">
      <c r="A592" s="189">
        <v>2590</v>
      </c>
      <c r="B592" s="182" t="s">
        <v>557</v>
      </c>
      <c r="C592" s="190">
        <v>300</v>
      </c>
      <c r="D592" s="190"/>
      <c r="E592" s="189" t="s">
        <v>13252</v>
      </c>
    </row>
    <row r="593" spans="1:5" x14ac:dyDescent="0.25">
      <c r="A593" s="189">
        <v>2591</v>
      </c>
      <c r="B593" s="182" t="s">
        <v>558</v>
      </c>
      <c r="C593" s="190">
        <v>36.880000000000003</v>
      </c>
      <c r="D593" s="190">
        <v>8</v>
      </c>
      <c r="E593" s="189" t="s">
        <v>11533</v>
      </c>
    </row>
    <row r="594" spans="1:5" x14ac:dyDescent="0.25">
      <c r="A594" s="189">
        <v>2592</v>
      </c>
      <c r="B594" s="182" t="s">
        <v>559</v>
      </c>
      <c r="C594" s="190">
        <v>8</v>
      </c>
      <c r="D594" s="190">
        <v>4.59</v>
      </c>
      <c r="E594" s="189" t="s">
        <v>11533</v>
      </c>
    </row>
    <row r="595" spans="1:5" x14ac:dyDescent="0.25">
      <c r="A595" s="189">
        <v>2593</v>
      </c>
      <c r="B595" s="182" t="s">
        <v>560</v>
      </c>
      <c r="C595" s="190">
        <v>0.03</v>
      </c>
      <c r="D595" s="190">
        <v>0.7</v>
      </c>
      <c r="E595" s="189">
        <f>IF(C595&gt;D595,C595,D595)</f>
        <v>0.7</v>
      </c>
    </row>
    <row r="596" spans="1:5" x14ac:dyDescent="0.25">
      <c r="A596" s="189">
        <v>2594</v>
      </c>
      <c r="B596" s="201" t="s">
        <v>12967</v>
      </c>
      <c r="C596" s="190">
        <v>3</v>
      </c>
      <c r="D596" s="190">
        <v>2.36</v>
      </c>
      <c r="E596" s="189">
        <f>IF(C596&gt;D596,C596,D596)</f>
        <v>3</v>
      </c>
    </row>
    <row r="597" spans="1:5" x14ac:dyDescent="0.25">
      <c r="A597" s="189">
        <v>2595</v>
      </c>
      <c r="B597" s="201" t="s">
        <v>12968</v>
      </c>
      <c r="C597" s="190">
        <v>0.4</v>
      </c>
      <c r="D597" s="190">
        <v>3.21</v>
      </c>
      <c r="E597" s="189">
        <f>IF(C597&gt;D597,C597,D597)</f>
        <v>3.21</v>
      </c>
    </row>
    <row r="598" spans="1:5" x14ac:dyDescent="0.25">
      <c r="A598" s="189">
        <v>2596</v>
      </c>
      <c r="B598" s="173" t="s">
        <v>561</v>
      </c>
      <c r="C598" s="190">
        <v>3</v>
      </c>
      <c r="D598" s="190">
        <v>0.41</v>
      </c>
      <c r="E598" s="189" t="s">
        <v>13252</v>
      </c>
    </row>
    <row r="599" spans="1:5" x14ac:dyDescent="0.25">
      <c r="A599" s="189">
        <v>2597</v>
      </c>
      <c r="B599" s="201" t="s">
        <v>12969</v>
      </c>
      <c r="C599" s="190">
        <v>3</v>
      </c>
      <c r="D599" s="190">
        <v>1.28</v>
      </c>
      <c r="E599" s="189">
        <f>IF(C599&gt;D599,C599,D599)</f>
        <v>3</v>
      </c>
    </row>
    <row r="600" spans="1:5" x14ac:dyDescent="0.25">
      <c r="A600" s="189">
        <v>2598</v>
      </c>
      <c r="B600" s="173" t="s">
        <v>562</v>
      </c>
      <c r="C600" s="190">
        <v>2.84</v>
      </c>
      <c r="D600" s="190">
        <v>1.57</v>
      </c>
      <c r="E600" s="189" t="s">
        <v>11533</v>
      </c>
    </row>
    <row r="601" spans="1:5" x14ac:dyDescent="0.25">
      <c r="A601" s="189">
        <v>2599</v>
      </c>
      <c r="B601" s="173" t="s">
        <v>563</v>
      </c>
      <c r="C601" s="190">
        <v>2</v>
      </c>
      <c r="D601" s="190">
        <v>1.54</v>
      </c>
      <c r="E601" s="189" t="s">
        <v>13252</v>
      </c>
    </row>
    <row r="602" spans="1:5" x14ac:dyDescent="0.25">
      <c r="A602" s="189">
        <v>2600</v>
      </c>
      <c r="B602" s="173" t="s">
        <v>564</v>
      </c>
      <c r="C602" s="190">
        <v>1.4</v>
      </c>
      <c r="D602" s="190">
        <v>0.64</v>
      </c>
      <c r="E602" s="189" t="s">
        <v>13252</v>
      </c>
    </row>
    <row r="603" spans="1:5" x14ac:dyDescent="0.25">
      <c r="A603" s="189">
        <v>2601</v>
      </c>
      <c r="B603" s="173" t="s">
        <v>565</v>
      </c>
      <c r="C603" s="190"/>
      <c r="D603" s="190">
        <v>1</v>
      </c>
      <c r="E603" s="189" t="s">
        <v>13309</v>
      </c>
    </row>
    <row r="604" spans="1:5" x14ac:dyDescent="0.25">
      <c r="A604" s="189">
        <v>2602</v>
      </c>
      <c r="B604" s="173" t="s">
        <v>566</v>
      </c>
      <c r="C604" s="190">
        <v>2000</v>
      </c>
      <c r="D604" s="190"/>
      <c r="E604" s="189" t="s">
        <v>13309</v>
      </c>
    </row>
    <row r="605" spans="1:5" x14ac:dyDescent="0.25">
      <c r="A605" s="189">
        <v>2603</v>
      </c>
      <c r="B605" s="173" t="s">
        <v>567</v>
      </c>
      <c r="C605" s="190">
        <v>100</v>
      </c>
      <c r="D605" s="190">
        <v>100</v>
      </c>
      <c r="E605" s="189" t="s">
        <v>13252</v>
      </c>
    </row>
    <row r="606" spans="1:5" x14ac:dyDescent="0.25">
      <c r="A606" s="189">
        <v>2604</v>
      </c>
      <c r="B606" s="173" t="s">
        <v>568</v>
      </c>
      <c r="C606" s="190">
        <v>60.04</v>
      </c>
      <c r="D606" s="190">
        <v>45.18</v>
      </c>
      <c r="E606" s="189" t="s">
        <v>13252</v>
      </c>
    </row>
    <row r="607" spans="1:5" x14ac:dyDescent="0.25">
      <c r="A607" s="189">
        <v>2605</v>
      </c>
      <c r="B607" s="173" t="s">
        <v>569</v>
      </c>
      <c r="C607" s="190"/>
      <c r="D607" s="190">
        <v>0.02</v>
      </c>
      <c r="E607" s="189" t="s">
        <v>13252</v>
      </c>
    </row>
    <row r="608" spans="1:5" x14ac:dyDescent="0.25">
      <c r="A608" s="189">
        <v>2606</v>
      </c>
      <c r="B608" s="173" t="s">
        <v>570</v>
      </c>
      <c r="C608" s="190"/>
      <c r="D608" s="190" t="s">
        <v>22</v>
      </c>
      <c r="E608" s="189" t="str">
        <f>IF(C608&gt;D608,C608,D608)</f>
        <v>N/A</v>
      </c>
    </row>
    <row r="609" spans="1:5" x14ac:dyDescent="0.25">
      <c r="A609" s="189">
        <v>2607</v>
      </c>
      <c r="B609" s="173" t="s">
        <v>571</v>
      </c>
      <c r="C609" s="190">
        <v>133.80000000000001</v>
      </c>
      <c r="D609" s="190">
        <v>104.5</v>
      </c>
      <c r="E609" s="189" t="s">
        <v>13252</v>
      </c>
    </row>
    <row r="610" spans="1:5" x14ac:dyDescent="0.25">
      <c r="A610" s="189">
        <v>2608</v>
      </c>
      <c r="B610" s="173" t="s">
        <v>572</v>
      </c>
      <c r="C610" s="190">
        <v>4.07</v>
      </c>
      <c r="D610" s="190">
        <v>3.88</v>
      </c>
      <c r="E610" s="189">
        <f>IF(C610&gt;D610,C610,D610)</f>
        <v>4.07</v>
      </c>
    </row>
    <row r="611" spans="1:5" x14ac:dyDescent="0.25">
      <c r="A611" s="189">
        <v>2609</v>
      </c>
      <c r="B611" s="173" t="s">
        <v>573</v>
      </c>
      <c r="C611" s="190">
        <v>1.86</v>
      </c>
      <c r="D611" s="190">
        <v>1.8</v>
      </c>
      <c r="E611" s="189" t="s">
        <v>11533</v>
      </c>
    </row>
    <row r="612" spans="1:5" x14ac:dyDescent="0.25">
      <c r="A612" s="189">
        <v>2610</v>
      </c>
      <c r="B612" s="173" t="s">
        <v>574</v>
      </c>
      <c r="C612" s="190">
        <v>4</v>
      </c>
      <c r="D612" s="190">
        <v>4.5599999999999996</v>
      </c>
      <c r="E612" s="189">
        <f>IF(C612&gt;D612,C612,D612)</f>
        <v>4.5599999999999996</v>
      </c>
    </row>
    <row r="613" spans="1:5" x14ac:dyDescent="0.25">
      <c r="A613" s="189">
        <v>2611</v>
      </c>
      <c r="B613" s="173" t="s">
        <v>575</v>
      </c>
      <c r="C613" s="190">
        <v>0.04</v>
      </c>
      <c r="D613" s="190">
        <v>7.0000000000000007E-2</v>
      </c>
      <c r="E613" s="189" t="s">
        <v>13255</v>
      </c>
    </row>
    <row r="614" spans="1:5" x14ac:dyDescent="0.25">
      <c r="A614" s="189">
        <v>2612</v>
      </c>
      <c r="B614" s="173" t="s">
        <v>576</v>
      </c>
      <c r="C614" s="190"/>
      <c r="D614" s="190">
        <v>450</v>
      </c>
      <c r="E614" s="189" t="s">
        <v>13309</v>
      </c>
    </row>
    <row r="615" spans="1:5" x14ac:dyDescent="0.25">
      <c r="A615" s="189">
        <v>2613</v>
      </c>
      <c r="B615" s="173" t="s">
        <v>577</v>
      </c>
      <c r="C615" s="190"/>
      <c r="D615" s="190" t="s">
        <v>22</v>
      </c>
      <c r="E615" s="189" t="s">
        <v>13252</v>
      </c>
    </row>
    <row r="616" spans="1:5" x14ac:dyDescent="0.25">
      <c r="A616" s="189">
        <v>2614</v>
      </c>
      <c r="B616" s="173" t="s">
        <v>578</v>
      </c>
      <c r="C616" s="190"/>
      <c r="D616" s="190">
        <v>14.26</v>
      </c>
      <c r="E616" s="189">
        <f>IF(C616&gt;D616,C616,D616)</f>
        <v>14.26</v>
      </c>
    </row>
    <row r="617" spans="1:5" x14ac:dyDescent="0.25">
      <c r="A617" s="189">
        <v>2615</v>
      </c>
      <c r="B617" s="173" t="s">
        <v>579</v>
      </c>
      <c r="C617" s="190">
        <v>0.1</v>
      </c>
      <c r="D617" s="190">
        <v>0.93</v>
      </c>
      <c r="E617" s="189">
        <f>IF(C617&gt;D617,C617,D617)</f>
        <v>0.93</v>
      </c>
    </row>
    <row r="618" spans="1:5" x14ac:dyDescent="0.25">
      <c r="A618" s="189">
        <v>2616</v>
      </c>
      <c r="B618" s="173" t="s">
        <v>580</v>
      </c>
      <c r="C618" s="190"/>
      <c r="D618" s="190">
        <v>3.6</v>
      </c>
      <c r="E618" s="189">
        <f>IF(C618&gt;D618,C618,D618)</f>
        <v>3.6</v>
      </c>
    </row>
    <row r="619" spans="1:5" x14ac:dyDescent="0.25">
      <c r="A619" s="189">
        <v>2617</v>
      </c>
      <c r="B619" s="173" t="s">
        <v>581</v>
      </c>
      <c r="C619" s="190"/>
      <c r="D619" s="190">
        <v>3.11</v>
      </c>
      <c r="E619" s="189">
        <f>IF(C619&gt;D619,C619,D619)</f>
        <v>3.11</v>
      </c>
    </row>
    <row r="620" spans="1:5" x14ac:dyDescent="0.25">
      <c r="A620" s="189">
        <v>2618</v>
      </c>
      <c r="B620" s="173" t="s">
        <v>582</v>
      </c>
      <c r="C620" s="190">
        <v>5.56</v>
      </c>
      <c r="D620" s="190">
        <v>5.56</v>
      </c>
      <c r="E620" s="189" t="s">
        <v>11533</v>
      </c>
    </row>
    <row r="621" spans="1:5" x14ac:dyDescent="0.25">
      <c r="A621" s="189">
        <v>2619</v>
      </c>
      <c r="B621" s="173" t="s">
        <v>583</v>
      </c>
      <c r="C621" s="190"/>
      <c r="D621" s="190">
        <v>0.08</v>
      </c>
      <c r="E621" s="189" t="s">
        <v>13309</v>
      </c>
    </row>
    <row r="622" spans="1:5" x14ac:dyDescent="0.25">
      <c r="A622" s="189">
        <v>2620</v>
      </c>
      <c r="B622" s="173" t="s">
        <v>584</v>
      </c>
      <c r="C622" s="190">
        <v>8</v>
      </c>
      <c r="D622" s="190">
        <v>6.97</v>
      </c>
      <c r="E622" s="189">
        <f>IF(C622&gt;D622,C622,D622)</f>
        <v>8</v>
      </c>
    </row>
    <row r="623" spans="1:5" x14ac:dyDescent="0.25">
      <c r="A623" s="189">
        <v>2621</v>
      </c>
      <c r="B623" s="173" t="s">
        <v>585</v>
      </c>
      <c r="C623" s="190">
        <v>8</v>
      </c>
      <c r="D623" s="190">
        <v>8</v>
      </c>
      <c r="E623" s="189">
        <f>IF(C623&gt;D623,C623,D623)</f>
        <v>8</v>
      </c>
    </row>
    <row r="624" spans="1:5" x14ac:dyDescent="0.25">
      <c r="A624" s="189">
        <v>2622</v>
      </c>
      <c r="B624" s="173" t="s">
        <v>586</v>
      </c>
      <c r="C624" s="190">
        <v>4.3099999999999996</v>
      </c>
      <c r="D624" s="190">
        <v>4.21</v>
      </c>
      <c r="E624" s="189" t="s">
        <v>11533</v>
      </c>
    </row>
    <row r="625" spans="1:5" x14ac:dyDescent="0.25">
      <c r="A625" s="189">
        <v>2623</v>
      </c>
      <c r="B625" s="173" t="s">
        <v>587</v>
      </c>
      <c r="C625" s="190">
        <v>827</v>
      </c>
      <c r="D625" s="190">
        <v>144.9</v>
      </c>
      <c r="E625" s="189" t="s">
        <v>13252</v>
      </c>
    </row>
    <row r="626" spans="1:5" x14ac:dyDescent="0.25">
      <c r="A626" s="189">
        <v>2624</v>
      </c>
      <c r="B626" s="173" t="s">
        <v>588</v>
      </c>
      <c r="C626" s="190">
        <v>8.94</v>
      </c>
      <c r="D626" s="190">
        <v>8.99</v>
      </c>
      <c r="E626" s="189" t="s">
        <v>13252</v>
      </c>
    </row>
    <row r="627" spans="1:5" x14ac:dyDescent="0.25">
      <c r="A627" s="189">
        <v>2625</v>
      </c>
      <c r="B627" s="173" t="s">
        <v>589</v>
      </c>
      <c r="C627" s="190">
        <v>173.8</v>
      </c>
      <c r="D627" s="190">
        <v>108.7</v>
      </c>
      <c r="E627" s="189" t="s">
        <v>11533</v>
      </c>
    </row>
    <row r="628" spans="1:5" x14ac:dyDescent="0.25">
      <c r="A628" s="189">
        <v>2626</v>
      </c>
      <c r="B628" s="173" t="s">
        <v>590</v>
      </c>
      <c r="C628" s="190">
        <v>51.27</v>
      </c>
      <c r="D628" s="190">
        <v>14.86</v>
      </c>
      <c r="E628" s="189" t="s">
        <v>13252</v>
      </c>
    </row>
    <row r="629" spans="1:5" x14ac:dyDescent="0.25">
      <c r="A629" s="189">
        <v>2627</v>
      </c>
      <c r="B629" s="173" t="s">
        <v>591</v>
      </c>
      <c r="C629" s="190">
        <v>86</v>
      </c>
      <c r="D629" s="190">
        <v>23</v>
      </c>
      <c r="E629" s="189">
        <f>IF(C629&gt;D629,C629,D629)</f>
        <v>86</v>
      </c>
    </row>
    <row r="630" spans="1:5" x14ac:dyDescent="0.25">
      <c r="A630" s="189">
        <v>2628</v>
      </c>
      <c r="B630" s="173" t="s">
        <v>592</v>
      </c>
      <c r="C630" s="190">
        <v>1424</v>
      </c>
      <c r="D630" s="190">
        <v>196.7</v>
      </c>
      <c r="E630" s="189" t="s">
        <v>13252</v>
      </c>
    </row>
    <row r="631" spans="1:5" x14ac:dyDescent="0.25">
      <c r="A631" s="189">
        <v>2629</v>
      </c>
      <c r="B631" s="173" t="s">
        <v>593</v>
      </c>
      <c r="C631" s="190">
        <v>2000</v>
      </c>
      <c r="D631" s="190">
        <v>35.700000000000003</v>
      </c>
      <c r="E631" s="189" t="s">
        <v>13252</v>
      </c>
    </row>
    <row r="632" spans="1:5" x14ac:dyDescent="0.25">
      <c r="A632" s="189">
        <v>2630</v>
      </c>
      <c r="B632" s="173" t="s">
        <v>594</v>
      </c>
      <c r="C632" s="190">
        <v>12.13</v>
      </c>
      <c r="D632" s="190">
        <v>200</v>
      </c>
      <c r="E632" s="189" t="s">
        <v>13309</v>
      </c>
    </row>
    <row r="633" spans="1:5" x14ac:dyDescent="0.25">
      <c r="A633" s="189">
        <v>2631</v>
      </c>
      <c r="B633" s="173" t="s">
        <v>595</v>
      </c>
      <c r="C633" s="190">
        <v>452.1</v>
      </c>
      <c r="D633" s="190">
        <v>75.540000000000006</v>
      </c>
      <c r="E633" s="189" t="s">
        <v>11533</v>
      </c>
    </row>
    <row r="634" spans="1:5" x14ac:dyDescent="0.25">
      <c r="A634" s="189">
        <v>2632</v>
      </c>
      <c r="B634" s="173" t="s">
        <v>596</v>
      </c>
      <c r="C634" s="190">
        <v>122.3</v>
      </c>
      <c r="D634" s="190">
        <v>45.1</v>
      </c>
      <c r="E634" s="189" t="s">
        <v>13252</v>
      </c>
    </row>
    <row r="635" spans="1:5" x14ac:dyDescent="0.25">
      <c r="A635" s="189">
        <v>2633</v>
      </c>
      <c r="B635" s="173" t="s">
        <v>12970</v>
      </c>
      <c r="C635" s="190">
        <v>812.3</v>
      </c>
      <c r="D635" s="190">
        <v>198.8</v>
      </c>
      <c r="E635" s="189" t="s">
        <v>13252</v>
      </c>
    </row>
    <row r="636" spans="1:5" x14ac:dyDescent="0.25">
      <c r="A636" s="189">
        <v>2634</v>
      </c>
      <c r="B636" s="173" t="s">
        <v>597</v>
      </c>
      <c r="C636" s="190">
        <v>9.4700000000000006</v>
      </c>
      <c r="D636" s="190">
        <v>8.66</v>
      </c>
      <c r="E636" s="189">
        <f t="shared" ref="E636:E648" si="20">IF(C636&gt;D636,C636,D636)</f>
        <v>9.4700000000000006</v>
      </c>
    </row>
    <row r="637" spans="1:5" x14ac:dyDescent="0.25">
      <c r="A637" s="189">
        <v>2635</v>
      </c>
      <c r="B637" s="173" t="s">
        <v>598</v>
      </c>
      <c r="C637" s="190">
        <v>0.42</v>
      </c>
      <c r="D637" s="190">
        <v>6.87</v>
      </c>
      <c r="E637" s="169" t="s">
        <v>11533</v>
      </c>
    </row>
    <row r="638" spans="1:5" x14ac:dyDescent="0.25">
      <c r="A638" s="189">
        <v>2636</v>
      </c>
      <c r="B638" s="173" t="s">
        <v>599</v>
      </c>
      <c r="C638" s="190">
        <v>1.55</v>
      </c>
      <c r="D638" s="190">
        <v>8.4600000000000009</v>
      </c>
      <c r="E638" s="189">
        <f t="shared" si="20"/>
        <v>8.4600000000000009</v>
      </c>
    </row>
    <row r="639" spans="1:5" x14ac:dyDescent="0.25">
      <c r="A639" s="189">
        <v>2637</v>
      </c>
      <c r="B639" s="173" t="s">
        <v>600</v>
      </c>
      <c r="C639" s="190">
        <v>3</v>
      </c>
      <c r="D639" s="190">
        <v>2.74</v>
      </c>
      <c r="E639" s="189">
        <f t="shared" si="20"/>
        <v>3</v>
      </c>
    </row>
    <row r="640" spans="1:5" x14ac:dyDescent="0.25">
      <c r="A640" s="189">
        <v>2638</v>
      </c>
      <c r="B640" s="173" t="s">
        <v>601</v>
      </c>
      <c r="C640" s="190">
        <v>1</v>
      </c>
      <c r="D640" s="190">
        <v>0.57999999999999996</v>
      </c>
      <c r="E640" s="189">
        <f t="shared" si="20"/>
        <v>1</v>
      </c>
    </row>
    <row r="641" spans="1:5" x14ac:dyDescent="0.25">
      <c r="A641" s="189">
        <v>2639</v>
      </c>
      <c r="B641" s="173" t="s">
        <v>602</v>
      </c>
      <c r="C641" s="190">
        <v>3</v>
      </c>
      <c r="D641" s="190">
        <v>5.19</v>
      </c>
      <c r="E641" s="189">
        <f t="shared" si="20"/>
        <v>5.19</v>
      </c>
    </row>
    <row r="642" spans="1:5" x14ac:dyDescent="0.25">
      <c r="A642" s="189">
        <v>2640</v>
      </c>
      <c r="B642" s="173" t="s">
        <v>603</v>
      </c>
      <c r="C642" s="190">
        <v>3</v>
      </c>
      <c r="D642" s="190">
        <v>8.4499999999999993</v>
      </c>
      <c r="E642" s="189">
        <f t="shared" si="20"/>
        <v>8.4499999999999993</v>
      </c>
    </row>
    <row r="643" spans="1:5" x14ac:dyDescent="0.25">
      <c r="A643" s="189">
        <v>2641</v>
      </c>
      <c r="B643" s="173" t="s">
        <v>604</v>
      </c>
      <c r="C643" s="190">
        <v>1.5</v>
      </c>
      <c r="D643" s="190">
        <v>2.63</v>
      </c>
      <c r="E643" s="189">
        <f t="shared" si="20"/>
        <v>2.63</v>
      </c>
    </row>
    <row r="644" spans="1:5" x14ac:dyDescent="0.25">
      <c r="A644" s="189">
        <v>2642</v>
      </c>
      <c r="B644" s="173" t="s">
        <v>605</v>
      </c>
      <c r="C644" s="190">
        <v>3</v>
      </c>
      <c r="D644" s="190">
        <v>8.43</v>
      </c>
      <c r="E644" s="189">
        <f t="shared" si="20"/>
        <v>8.43</v>
      </c>
    </row>
    <row r="645" spans="1:5" x14ac:dyDescent="0.25">
      <c r="A645" s="189">
        <v>2643</v>
      </c>
      <c r="B645" s="173" t="s">
        <v>606</v>
      </c>
      <c r="C645" s="190">
        <v>3</v>
      </c>
      <c r="D645" s="190">
        <v>3.8</v>
      </c>
      <c r="E645" s="189">
        <f t="shared" si="20"/>
        <v>3.8</v>
      </c>
    </row>
    <row r="646" spans="1:5" x14ac:dyDescent="0.25">
      <c r="A646" s="189">
        <v>2644</v>
      </c>
      <c r="B646" s="173" t="s">
        <v>607</v>
      </c>
      <c r="C646" s="190">
        <v>3</v>
      </c>
      <c r="D646" s="190">
        <v>4.5</v>
      </c>
      <c r="E646" s="189">
        <f t="shared" si="20"/>
        <v>4.5</v>
      </c>
    </row>
    <row r="647" spans="1:5" x14ac:dyDescent="0.25">
      <c r="A647" s="189">
        <v>2645</v>
      </c>
      <c r="B647" s="173" t="s">
        <v>608</v>
      </c>
      <c r="C647" s="190">
        <v>3</v>
      </c>
      <c r="D647" s="190">
        <v>8.23</v>
      </c>
      <c r="E647" s="189">
        <f t="shared" si="20"/>
        <v>8.23</v>
      </c>
    </row>
    <row r="648" spans="1:5" x14ac:dyDescent="0.25">
      <c r="A648" s="189">
        <v>2646</v>
      </c>
      <c r="B648" s="173" t="s">
        <v>609</v>
      </c>
      <c r="C648" s="190">
        <v>3</v>
      </c>
      <c r="D648" s="190">
        <v>3.65</v>
      </c>
      <c r="E648" s="189">
        <f t="shared" si="20"/>
        <v>3.65</v>
      </c>
    </row>
    <row r="649" spans="1:5" x14ac:dyDescent="0.25">
      <c r="A649" s="189">
        <v>2647</v>
      </c>
      <c r="B649" s="173" t="s">
        <v>610</v>
      </c>
      <c r="C649" s="190">
        <v>2000</v>
      </c>
      <c r="D649" s="190"/>
      <c r="E649" s="189" t="s">
        <v>13309</v>
      </c>
    </row>
    <row r="650" spans="1:5" x14ac:dyDescent="0.25">
      <c r="A650" s="189">
        <v>2648</v>
      </c>
      <c r="B650" s="173" t="s">
        <v>611</v>
      </c>
      <c r="C650" s="190"/>
      <c r="D650" s="190">
        <v>2900</v>
      </c>
      <c r="E650" s="189" t="s">
        <v>13252</v>
      </c>
    </row>
    <row r="651" spans="1:5" x14ac:dyDescent="0.25">
      <c r="A651" s="189">
        <v>2649</v>
      </c>
      <c r="B651" s="173" t="s">
        <v>612</v>
      </c>
      <c r="C651" s="190">
        <v>1500</v>
      </c>
      <c r="D651" s="190"/>
      <c r="E651" s="189" t="s">
        <v>13309</v>
      </c>
    </row>
    <row r="652" spans="1:5" x14ac:dyDescent="0.25">
      <c r="A652" s="189">
        <v>2650</v>
      </c>
      <c r="B652" s="173" t="s">
        <v>613</v>
      </c>
      <c r="C652" s="190">
        <v>49.94</v>
      </c>
      <c r="D652" s="190">
        <v>24.06</v>
      </c>
      <c r="E652" s="189" t="s">
        <v>13252</v>
      </c>
    </row>
    <row r="653" spans="1:5" x14ac:dyDescent="0.25">
      <c r="A653" s="189">
        <v>2651</v>
      </c>
      <c r="B653" s="173" t="s">
        <v>614</v>
      </c>
      <c r="C653" s="190">
        <v>32.21</v>
      </c>
      <c r="D653" s="190">
        <v>6.01</v>
      </c>
      <c r="E653" s="189" t="s">
        <v>11533</v>
      </c>
    </row>
    <row r="654" spans="1:5" x14ac:dyDescent="0.25">
      <c r="A654" s="189">
        <v>2652</v>
      </c>
      <c r="B654" s="173" t="s">
        <v>615</v>
      </c>
      <c r="C654" s="190"/>
      <c r="D654" s="190">
        <v>1000</v>
      </c>
      <c r="E654" s="189" t="s">
        <v>13309</v>
      </c>
    </row>
    <row r="655" spans="1:5" x14ac:dyDescent="0.25">
      <c r="A655" s="189">
        <v>2653</v>
      </c>
      <c r="B655" s="173" t="s">
        <v>616</v>
      </c>
      <c r="C655" s="190">
        <v>541.70000000000005</v>
      </c>
      <c r="D655" s="190">
        <v>43.54</v>
      </c>
      <c r="E655" s="189" t="s">
        <v>13252</v>
      </c>
    </row>
    <row r="656" spans="1:5" x14ac:dyDescent="0.25">
      <c r="A656" s="189">
        <v>2654</v>
      </c>
      <c r="B656" s="173" t="s">
        <v>617</v>
      </c>
      <c r="C656" s="190">
        <v>775</v>
      </c>
      <c r="D656" s="190">
        <v>150</v>
      </c>
      <c r="E656" s="189">
        <f>IF(C656&gt;D656,C656,D656)</f>
        <v>775</v>
      </c>
    </row>
    <row r="657" spans="1:5" x14ac:dyDescent="0.25">
      <c r="A657" s="189">
        <v>2655</v>
      </c>
      <c r="B657" s="173" t="s">
        <v>12928</v>
      </c>
      <c r="C657" s="190">
        <v>380</v>
      </c>
      <c r="D657" s="190"/>
      <c r="E657" s="189" t="s">
        <v>13255</v>
      </c>
    </row>
    <row r="658" spans="1:5" x14ac:dyDescent="0.25">
      <c r="A658" s="189">
        <v>2656</v>
      </c>
      <c r="B658" s="173" t="s">
        <v>618</v>
      </c>
      <c r="C658" s="190">
        <v>71.25</v>
      </c>
      <c r="D658" s="190">
        <v>181.6</v>
      </c>
      <c r="E658" s="189" t="s">
        <v>13255</v>
      </c>
    </row>
    <row r="659" spans="1:5" x14ac:dyDescent="0.25">
      <c r="A659" s="189">
        <v>2657</v>
      </c>
      <c r="B659" s="173" t="s">
        <v>619</v>
      </c>
      <c r="C659" s="190">
        <v>36.450000000000003</v>
      </c>
      <c r="D659" s="190">
        <v>67.23</v>
      </c>
      <c r="E659" s="189" t="s">
        <v>11533</v>
      </c>
    </row>
    <row r="660" spans="1:5" x14ac:dyDescent="0.25">
      <c r="A660" s="189">
        <v>2658</v>
      </c>
      <c r="B660" s="173" t="s">
        <v>620</v>
      </c>
      <c r="C660" s="190">
        <v>13</v>
      </c>
      <c r="D660" s="190">
        <v>13</v>
      </c>
      <c r="E660" s="189" t="s">
        <v>13309</v>
      </c>
    </row>
    <row r="661" spans="1:5" x14ac:dyDescent="0.25">
      <c r="A661" s="189">
        <v>2659</v>
      </c>
      <c r="B661" s="173" t="s">
        <v>621</v>
      </c>
      <c r="C661" s="190">
        <v>10</v>
      </c>
      <c r="D661" s="190">
        <v>10</v>
      </c>
      <c r="E661" s="189">
        <f>IF(C661&gt;D661,C661,D661)</f>
        <v>10</v>
      </c>
    </row>
    <row r="662" spans="1:5" x14ac:dyDescent="0.25">
      <c r="A662" s="189">
        <v>2660</v>
      </c>
      <c r="B662" s="173" t="s">
        <v>622</v>
      </c>
      <c r="C662" s="190"/>
      <c r="D662" s="190" t="s">
        <v>22</v>
      </c>
      <c r="E662" s="189" t="s">
        <v>13309</v>
      </c>
    </row>
    <row r="663" spans="1:5" x14ac:dyDescent="0.25">
      <c r="A663" s="189">
        <v>2661</v>
      </c>
      <c r="B663" s="173" t="s">
        <v>623</v>
      </c>
      <c r="C663" s="190"/>
      <c r="D663" s="190" t="s">
        <v>22</v>
      </c>
      <c r="E663" s="189" t="s">
        <v>13309</v>
      </c>
    </row>
    <row r="664" spans="1:5" x14ac:dyDescent="0.25">
      <c r="A664" s="189">
        <v>2662</v>
      </c>
      <c r="B664" s="173" t="s">
        <v>624</v>
      </c>
      <c r="C664" s="190"/>
      <c r="D664" s="190" t="s">
        <v>22</v>
      </c>
      <c r="E664" s="189" t="s">
        <v>13309</v>
      </c>
    </row>
    <row r="665" spans="1:5" x14ac:dyDescent="0.25">
      <c r="A665" s="189">
        <v>2663</v>
      </c>
      <c r="B665" s="173" t="s">
        <v>625</v>
      </c>
      <c r="C665" s="190">
        <v>4.47</v>
      </c>
      <c r="D665" s="190">
        <v>4.6500000000000004</v>
      </c>
      <c r="E665" s="189" t="s">
        <v>13252</v>
      </c>
    </row>
    <row r="666" spans="1:5" x14ac:dyDescent="0.25">
      <c r="A666" s="189">
        <v>2664</v>
      </c>
      <c r="B666" s="201" t="s">
        <v>12971</v>
      </c>
      <c r="C666" s="190"/>
      <c r="D666" s="190">
        <v>1.75</v>
      </c>
      <c r="E666" s="189">
        <f t="shared" ref="E666:E698" si="21">IF(C666&gt;D666,C666,D666)</f>
        <v>1.75</v>
      </c>
    </row>
    <row r="667" spans="1:5" x14ac:dyDescent="0.25">
      <c r="A667" s="169">
        <v>2665</v>
      </c>
      <c r="B667" s="173" t="s">
        <v>626</v>
      </c>
      <c r="C667" s="190">
        <v>60.32</v>
      </c>
      <c r="D667" s="190">
        <v>9.56</v>
      </c>
      <c r="E667" s="189">
        <f t="shared" si="21"/>
        <v>60.32</v>
      </c>
    </row>
    <row r="668" spans="1:5" x14ac:dyDescent="0.25">
      <c r="A668" s="189">
        <v>2666</v>
      </c>
      <c r="B668" s="201" t="s">
        <v>12972</v>
      </c>
      <c r="C668" s="190">
        <v>15.93</v>
      </c>
      <c r="D668" s="190">
        <v>16.05</v>
      </c>
      <c r="E668" s="189">
        <f t="shared" si="21"/>
        <v>16.05</v>
      </c>
    </row>
    <row r="669" spans="1:5" x14ac:dyDescent="0.25">
      <c r="A669" s="169">
        <v>2667</v>
      </c>
      <c r="B669" s="173" t="s">
        <v>627</v>
      </c>
      <c r="C669" s="190">
        <v>2.59</v>
      </c>
      <c r="D669" s="190">
        <v>5.86</v>
      </c>
      <c r="E669" s="189">
        <f t="shared" si="21"/>
        <v>5.86</v>
      </c>
    </row>
    <row r="670" spans="1:5" x14ac:dyDescent="0.25">
      <c r="A670" s="169">
        <v>2668</v>
      </c>
      <c r="B670" s="201" t="s">
        <v>12973</v>
      </c>
      <c r="C670" s="190">
        <v>2.1</v>
      </c>
      <c r="D670" s="190">
        <v>2.59</v>
      </c>
      <c r="E670" s="189">
        <f t="shared" si="21"/>
        <v>2.59</v>
      </c>
    </row>
    <row r="671" spans="1:5" x14ac:dyDescent="0.25">
      <c r="A671" s="169">
        <v>2669</v>
      </c>
      <c r="B671" s="173" t="s">
        <v>628</v>
      </c>
      <c r="C671" s="190">
        <v>0.7</v>
      </c>
      <c r="D671" s="190">
        <v>5.12</v>
      </c>
      <c r="E671" s="189">
        <f t="shared" si="21"/>
        <v>5.12</v>
      </c>
    </row>
    <row r="672" spans="1:5" x14ac:dyDescent="0.25">
      <c r="A672" s="189">
        <v>2670</v>
      </c>
      <c r="B672" s="201" t="s">
        <v>12974</v>
      </c>
      <c r="C672" s="190">
        <v>20</v>
      </c>
      <c r="D672" s="190">
        <v>23.14</v>
      </c>
      <c r="E672" s="189">
        <f t="shared" si="21"/>
        <v>23.14</v>
      </c>
    </row>
    <row r="673" spans="1:5" x14ac:dyDescent="0.25">
      <c r="A673" s="189">
        <v>2671</v>
      </c>
      <c r="B673" s="173" t="s">
        <v>629</v>
      </c>
      <c r="C673" s="190"/>
      <c r="D673" s="190">
        <v>5.4</v>
      </c>
      <c r="E673" s="189">
        <f t="shared" si="21"/>
        <v>5.4</v>
      </c>
    </row>
    <row r="674" spans="1:5" x14ac:dyDescent="0.25">
      <c r="A674" s="189">
        <v>2672</v>
      </c>
      <c r="B674" s="173" t="s">
        <v>630</v>
      </c>
      <c r="C674" s="190"/>
      <c r="D674" s="190">
        <v>14.08</v>
      </c>
      <c r="E674" s="189">
        <f t="shared" si="21"/>
        <v>14.08</v>
      </c>
    </row>
    <row r="675" spans="1:5" x14ac:dyDescent="0.25">
      <c r="A675" s="189">
        <v>2673</v>
      </c>
      <c r="B675" s="173" t="s">
        <v>631</v>
      </c>
      <c r="C675" s="190">
        <v>0.1</v>
      </c>
      <c r="D675" s="190">
        <v>2.06</v>
      </c>
      <c r="E675" s="189">
        <f t="shared" si="21"/>
        <v>2.06</v>
      </c>
    </row>
    <row r="676" spans="1:5" x14ac:dyDescent="0.25">
      <c r="A676" s="189">
        <v>2674</v>
      </c>
      <c r="B676" s="173" t="s">
        <v>632</v>
      </c>
      <c r="C676" s="190"/>
      <c r="D676" s="190">
        <v>3</v>
      </c>
      <c r="E676" s="189">
        <f t="shared" si="21"/>
        <v>3</v>
      </c>
    </row>
    <row r="677" spans="1:5" x14ac:dyDescent="0.25">
      <c r="A677" s="189">
        <v>2675</v>
      </c>
      <c r="B677" s="173" t="s">
        <v>633</v>
      </c>
      <c r="C677" s="190"/>
      <c r="D677" s="190">
        <v>2.0499999999999998</v>
      </c>
      <c r="E677" s="189">
        <f t="shared" si="21"/>
        <v>2.0499999999999998</v>
      </c>
    </row>
    <row r="678" spans="1:5" x14ac:dyDescent="0.25">
      <c r="A678" s="189">
        <v>2676</v>
      </c>
      <c r="B678" s="173" t="s">
        <v>634</v>
      </c>
      <c r="C678" s="190"/>
      <c r="D678" s="190">
        <v>16.12</v>
      </c>
      <c r="E678" s="189">
        <f t="shared" si="21"/>
        <v>16.12</v>
      </c>
    </row>
    <row r="679" spans="1:5" x14ac:dyDescent="0.25">
      <c r="A679" s="189">
        <v>2677</v>
      </c>
      <c r="B679" s="173" t="s">
        <v>635</v>
      </c>
      <c r="C679" s="190">
        <v>0.1</v>
      </c>
      <c r="D679" s="190">
        <v>2.94</v>
      </c>
      <c r="E679" s="189">
        <f t="shared" si="21"/>
        <v>2.94</v>
      </c>
    </row>
    <row r="680" spans="1:5" x14ac:dyDescent="0.25">
      <c r="A680" s="189">
        <v>2678</v>
      </c>
      <c r="B680" s="173" t="s">
        <v>636</v>
      </c>
      <c r="C680" s="190"/>
      <c r="D680" s="190">
        <v>1</v>
      </c>
      <c r="E680" s="189">
        <f t="shared" si="21"/>
        <v>1</v>
      </c>
    </row>
    <row r="681" spans="1:5" x14ac:dyDescent="0.25">
      <c r="A681" s="189">
        <v>2679</v>
      </c>
      <c r="B681" s="173" t="s">
        <v>637</v>
      </c>
      <c r="C681" s="190"/>
      <c r="D681" s="190">
        <v>2.59</v>
      </c>
      <c r="E681" s="189">
        <f t="shared" si="21"/>
        <v>2.59</v>
      </c>
    </row>
    <row r="682" spans="1:5" x14ac:dyDescent="0.25">
      <c r="A682" s="189">
        <v>2680</v>
      </c>
      <c r="B682" s="201" t="s">
        <v>12975</v>
      </c>
      <c r="C682" s="190"/>
      <c r="D682" s="190">
        <v>3.02</v>
      </c>
      <c r="E682" s="189">
        <f t="shared" si="21"/>
        <v>3.02</v>
      </c>
    </row>
    <row r="683" spans="1:5" x14ac:dyDescent="0.25">
      <c r="A683" s="189">
        <v>2681</v>
      </c>
      <c r="B683" s="201" t="s">
        <v>12976</v>
      </c>
      <c r="C683" s="190">
        <v>3</v>
      </c>
      <c r="D683" s="190">
        <v>3.85</v>
      </c>
      <c r="E683" s="189">
        <f t="shared" si="21"/>
        <v>3.85</v>
      </c>
    </row>
    <row r="684" spans="1:5" x14ac:dyDescent="0.25">
      <c r="A684" s="189">
        <v>2682</v>
      </c>
      <c r="B684" s="173" t="s">
        <v>638</v>
      </c>
      <c r="C684" s="190">
        <v>2.42</v>
      </c>
      <c r="D684" s="190">
        <v>15.76</v>
      </c>
      <c r="E684" s="189">
        <f t="shared" si="21"/>
        <v>15.76</v>
      </c>
    </row>
    <row r="685" spans="1:5" x14ac:dyDescent="0.25">
      <c r="A685" s="189">
        <v>2683</v>
      </c>
      <c r="B685" s="173" t="s">
        <v>639</v>
      </c>
      <c r="C685" s="190">
        <v>3</v>
      </c>
      <c r="D685" s="190">
        <v>3.81</v>
      </c>
      <c r="E685" s="189">
        <f t="shared" si="21"/>
        <v>3.81</v>
      </c>
    </row>
    <row r="686" spans="1:5" x14ac:dyDescent="0.25">
      <c r="A686" s="189">
        <v>2684</v>
      </c>
      <c r="B686" s="201" t="s">
        <v>12977</v>
      </c>
      <c r="C686" s="190">
        <v>5</v>
      </c>
      <c r="D686" s="190">
        <v>3.07</v>
      </c>
      <c r="E686" s="189">
        <f t="shared" si="21"/>
        <v>5</v>
      </c>
    </row>
    <row r="687" spans="1:5" x14ac:dyDescent="0.25">
      <c r="A687" s="189">
        <v>2685</v>
      </c>
      <c r="B687" s="201" t="s">
        <v>12978</v>
      </c>
      <c r="C687" s="190"/>
      <c r="D687" s="190">
        <v>5.31</v>
      </c>
      <c r="E687" s="189">
        <f t="shared" si="21"/>
        <v>5.31</v>
      </c>
    </row>
    <row r="688" spans="1:5" x14ac:dyDescent="0.25">
      <c r="A688" s="189">
        <v>2686</v>
      </c>
      <c r="B688" s="201" t="s">
        <v>12979</v>
      </c>
      <c r="C688" s="190">
        <v>5</v>
      </c>
      <c r="D688" s="190">
        <v>3.7</v>
      </c>
      <c r="E688" s="189">
        <f t="shared" si="21"/>
        <v>5</v>
      </c>
    </row>
    <row r="689" spans="1:5" x14ac:dyDescent="0.25">
      <c r="A689" s="189">
        <v>2687</v>
      </c>
      <c r="B689" s="201" t="s">
        <v>12980</v>
      </c>
      <c r="C689" s="190">
        <v>5</v>
      </c>
      <c r="D689" s="190">
        <v>2.89</v>
      </c>
      <c r="E689" s="189">
        <f t="shared" si="21"/>
        <v>5</v>
      </c>
    </row>
    <row r="690" spans="1:5" x14ac:dyDescent="0.25">
      <c r="A690" s="189">
        <v>2688</v>
      </c>
      <c r="B690" s="201" t="s">
        <v>12981</v>
      </c>
      <c r="C690" s="190">
        <v>5</v>
      </c>
      <c r="D690" s="190">
        <v>6.5</v>
      </c>
      <c r="E690" s="189">
        <f t="shared" si="21"/>
        <v>6.5</v>
      </c>
    </row>
    <row r="691" spans="1:5" x14ac:dyDescent="0.25">
      <c r="A691" s="189">
        <v>2689</v>
      </c>
      <c r="B691" s="201" t="s">
        <v>12982</v>
      </c>
      <c r="C691" s="190">
        <v>5</v>
      </c>
      <c r="D691" s="190">
        <v>6.32</v>
      </c>
      <c r="E691" s="189">
        <f t="shared" si="21"/>
        <v>6.32</v>
      </c>
    </row>
    <row r="692" spans="1:5" x14ac:dyDescent="0.25">
      <c r="A692" s="189">
        <v>2690</v>
      </c>
      <c r="B692" s="173" t="s">
        <v>640</v>
      </c>
      <c r="C692" s="190">
        <v>5</v>
      </c>
      <c r="D692" s="190">
        <v>6</v>
      </c>
      <c r="E692" s="189">
        <f t="shared" si="21"/>
        <v>6</v>
      </c>
    </row>
    <row r="693" spans="1:5" x14ac:dyDescent="0.25">
      <c r="A693" s="189">
        <v>2690</v>
      </c>
      <c r="B693" s="182" t="s">
        <v>641</v>
      </c>
      <c r="C693" s="190">
        <v>10</v>
      </c>
      <c r="D693" s="190">
        <v>8.1300000000000008</v>
      </c>
      <c r="E693" s="189">
        <f t="shared" si="21"/>
        <v>10</v>
      </c>
    </row>
    <row r="694" spans="1:5" x14ac:dyDescent="0.25">
      <c r="A694" s="189">
        <v>2691</v>
      </c>
      <c r="B694" s="173" t="s">
        <v>642</v>
      </c>
      <c r="C694" s="190">
        <v>5</v>
      </c>
      <c r="D694" s="190">
        <v>2</v>
      </c>
      <c r="E694" s="189">
        <f t="shared" si="21"/>
        <v>5</v>
      </c>
    </row>
    <row r="695" spans="1:5" x14ac:dyDescent="0.25">
      <c r="A695" s="189">
        <v>2692</v>
      </c>
      <c r="B695" s="173" t="s">
        <v>643</v>
      </c>
      <c r="C695" s="190"/>
      <c r="D695" s="190">
        <v>3.68</v>
      </c>
      <c r="E695" s="189">
        <f t="shared" si="21"/>
        <v>3.68</v>
      </c>
    </row>
    <row r="696" spans="1:5" x14ac:dyDescent="0.25">
      <c r="A696" s="189">
        <v>2693</v>
      </c>
      <c r="B696" s="173" t="s">
        <v>644</v>
      </c>
      <c r="C696" s="190">
        <v>20</v>
      </c>
      <c r="D696" s="190">
        <v>17</v>
      </c>
      <c r="E696" s="189">
        <f t="shared" si="21"/>
        <v>20</v>
      </c>
    </row>
    <row r="697" spans="1:5" x14ac:dyDescent="0.25">
      <c r="A697" s="189">
        <v>2694</v>
      </c>
      <c r="B697" s="173" t="s">
        <v>645</v>
      </c>
      <c r="C697" s="190">
        <v>20</v>
      </c>
      <c r="D697" s="190">
        <v>7.78</v>
      </c>
      <c r="E697" s="189">
        <f t="shared" si="21"/>
        <v>20</v>
      </c>
    </row>
    <row r="698" spans="1:5" x14ac:dyDescent="0.25">
      <c r="A698" s="189">
        <v>2695</v>
      </c>
      <c r="B698" s="173" t="s">
        <v>646</v>
      </c>
      <c r="C698" s="190">
        <v>3</v>
      </c>
      <c r="D698" s="190">
        <v>1.04</v>
      </c>
      <c r="E698" s="189">
        <f t="shared" si="21"/>
        <v>3</v>
      </c>
    </row>
    <row r="699" spans="1:5" x14ac:dyDescent="0.25">
      <c r="A699" s="189">
        <v>2696</v>
      </c>
      <c r="B699" s="173" t="s">
        <v>647</v>
      </c>
      <c r="C699" s="190"/>
      <c r="D699" s="190">
        <v>0.11</v>
      </c>
      <c r="E699" s="189" t="s">
        <v>13252</v>
      </c>
    </row>
    <row r="700" spans="1:5" x14ac:dyDescent="0.25">
      <c r="A700" s="189">
        <v>2697</v>
      </c>
      <c r="B700" s="201" t="s">
        <v>12983</v>
      </c>
      <c r="C700" s="190">
        <v>2</v>
      </c>
      <c r="D700" s="190">
        <v>8.9600000000000009</v>
      </c>
      <c r="E700" s="189">
        <f t="shared" ref="E700:E744" si="22">IF(C700&gt;D700,C700,D700)</f>
        <v>8.9600000000000009</v>
      </c>
    </row>
    <row r="701" spans="1:5" x14ac:dyDescent="0.25">
      <c r="A701" s="189">
        <v>2698</v>
      </c>
      <c r="B701" s="173" t="s">
        <v>648</v>
      </c>
      <c r="C701" s="190">
        <v>2.5499999999999998</v>
      </c>
      <c r="D701" s="190">
        <v>2.09</v>
      </c>
      <c r="E701" s="189">
        <f t="shared" si="22"/>
        <v>2.5499999999999998</v>
      </c>
    </row>
    <row r="702" spans="1:5" x14ac:dyDescent="0.25">
      <c r="A702" s="189">
        <v>2699</v>
      </c>
      <c r="B702" s="173" t="s">
        <v>649</v>
      </c>
      <c r="C702" s="190">
        <v>5</v>
      </c>
      <c r="D702" s="190">
        <v>4.04</v>
      </c>
      <c r="E702" s="189">
        <f t="shared" si="22"/>
        <v>5</v>
      </c>
    </row>
    <row r="703" spans="1:5" x14ac:dyDescent="0.25">
      <c r="A703" s="189">
        <v>2700</v>
      </c>
      <c r="B703" s="173" t="s">
        <v>650</v>
      </c>
      <c r="C703" s="190">
        <v>8.75</v>
      </c>
      <c r="D703" s="190">
        <v>5.66</v>
      </c>
      <c r="E703" s="189">
        <f t="shared" si="22"/>
        <v>8.75</v>
      </c>
    </row>
    <row r="704" spans="1:5" x14ac:dyDescent="0.25">
      <c r="A704" s="189">
        <v>2701</v>
      </c>
      <c r="B704" s="173" t="s">
        <v>651</v>
      </c>
      <c r="C704" s="190"/>
      <c r="D704" s="190">
        <v>3.05</v>
      </c>
      <c r="E704" s="189">
        <f t="shared" si="22"/>
        <v>3.05</v>
      </c>
    </row>
    <row r="705" spans="1:5" x14ac:dyDescent="0.25">
      <c r="A705" s="189">
        <v>2702</v>
      </c>
      <c r="B705" s="173" t="s">
        <v>652</v>
      </c>
      <c r="C705" s="190"/>
      <c r="D705" s="190">
        <v>1.5</v>
      </c>
      <c r="E705" s="189">
        <f t="shared" si="22"/>
        <v>1.5</v>
      </c>
    </row>
    <row r="706" spans="1:5" x14ac:dyDescent="0.25">
      <c r="A706" s="189">
        <v>2703</v>
      </c>
      <c r="B706" s="173" t="s">
        <v>653</v>
      </c>
      <c r="C706" s="190">
        <v>1</v>
      </c>
      <c r="D706" s="190">
        <v>1.81</v>
      </c>
      <c r="E706" s="189">
        <f t="shared" si="22"/>
        <v>1.81</v>
      </c>
    </row>
    <row r="707" spans="1:5" x14ac:dyDescent="0.25">
      <c r="A707" s="189">
        <v>2704</v>
      </c>
      <c r="B707" s="173" t="s">
        <v>654</v>
      </c>
      <c r="C707" s="190">
        <v>1</v>
      </c>
      <c r="D707" s="190">
        <v>4.3</v>
      </c>
      <c r="E707" s="189">
        <f t="shared" si="22"/>
        <v>4.3</v>
      </c>
    </row>
    <row r="708" spans="1:5" x14ac:dyDescent="0.25">
      <c r="A708" s="189">
        <v>2705</v>
      </c>
      <c r="B708" s="173" t="s">
        <v>655</v>
      </c>
      <c r="C708" s="190">
        <v>2</v>
      </c>
      <c r="D708" s="190">
        <v>2</v>
      </c>
      <c r="E708" s="189">
        <f t="shared" si="22"/>
        <v>2</v>
      </c>
    </row>
    <row r="709" spans="1:5" x14ac:dyDescent="0.25">
      <c r="A709" s="189">
        <v>2706</v>
      </c>
      <c r="B709" s="173" t="s">
        <v>656</v>
      </c>
      <c r="C709" s="190"/>
      <c r="D709" s="190">
        <v>1.1299999999999999</v>
      </c>
      <c r="E709" s="189">
        <f t="shared" si="22"/>
        <v>1.1299999999999999</v>
      </c>
    </row>
    <row r="710" spans="1:5" x14ac:dyDescent="0.25">
      <c r="A710" s="189">
        <v>2707</v>
      </c>
      <c r="B710" s="173" t="s">
        <v>657</v>
      </c>
      <c r="C710" s="190">
        <v>0.5</v>
      </c>
      <c r="D710" s="190">
        <v>2.8</v>
      </c>
      <c r="E710" s="189">
        <f t="shared" si="22"/>
        <v>2.8</v>
      </c>
    </row>
    <row r="711" spans="1:5" x14ac:dyDescent="0.25">
      <c r="A711" s="189">
        <v>2708</v>
      </c>
      <c r="B711" s="173" t="s">
        <v>658</v>
      </c>
      <c r="C711" s="190">
        <v>5</v>
      </c>
      <c r="D711" s="190">
        <v>10.16</v>
      </c>
      <c r="E711" s="189">
        <f t="shared" si="22"/>
        <v>10.16</v>
      </c>
    </row>
    <row r="712" spans="1:5" x14ac:dyDescent="0.25">
      <c r="A712" s="189">
        <v>2709</v>
      </c>
      <c r="B712" s="173" t="s">
        <v>659</v>
      </c>
      <c r="C712" s="190">
        <v>3</v>
      </c>
      <c r="D712" s="190">
        <v>3.5</v>
      </c>
      <c r="E712" s="189">
        <f t="shared" si="22"/>
        <v>3.5</v>
      </c>
    </row>
    <row r="713" spans="1:5" x14ac:dyDescent="0.25">
      <c r="A713" s="189">
        <v>2710</v>
      </c>
      <c r="B713" s="173" t="s">
        <v>660</v>
      </c>
      <c r="C713" s="190"/>
      <c r="D713" s="190">
        <v>0.01</v>
      </c>
      <c r="E713" s="189" t="s">
        <v>13252</v>
      </c>
    </row>
    <row r="714" spans="1:5" x14ac:dyDescent="0.25">
      <c r="A714" s="189">
        <v>2711</v>
      </c>
      <c r="B714" s="173" t="s">
        <v>661</v>
      </c>
      <c r="C714" s="190">
        <v>2.65</v>
      </c>
      <c r="D714" s="190">
        <v>16.329999999999998</v>
      </c>
      <c r="E714" s="189">
        <f t="shared" si="22"/>
        <v>16.329999999999998</v>
      </c>
    </row>
    <row r="715" spans="1:5" x14ac:dyDescent="0.25">
      <c r="A715" s="189">
        <v>2712</v>
      </c>
      <c r="B715" s="173" t="s">
        <v>662</v>
      </c>
      <c r="C715" s="190">
        <v>3</v>
      </c>
      <c r="D715" s="190">
        <v>19.62</v>
      </c>
      <c r="E715" s="189">
        <f t="shared" si="22"/>
        <v>19.62</v>
      </c>
    </row>
    <row r="716" spans="1:5" x14ac:dyDescent="0.25">
      <c r="A716" s="189">
        <v>2713</v>
      </c>
      <c r="B716" s="201" t="s">
        <v>12984</v>
      </c>
      <c r="C716" s="190">
        <v>2</v>
      </c>
      <c r="D716" s="190">
        <v>6.53</v>
      </c>
      <c r="E716" s="189">
        <f t="shared" si="22"/>
        <v>6.53</v>
      </c>
    </row>
    <row r="717" spans="1:5" x14ac:dyDescent="0.25">
      <c r="A717" s="189">
        <v>2714</v>
      </c>
      <c r="B717" s="201" t="s">
        <v>12985</v>
      </c>
      <c r="C717" s="190"/>
      <c r="D717" s="190">
        <v>14.74</v>
      </c>
      <c r="E717" s="189">
        <f t="shared" si="22"/>
        <v>14.74</v>
      </c>
    </row>
    <row r="718" spans="1:5" x14ac:dyDescent="0.25">
      <c r="A718" s="189">
        <v>2715</v>
      </c>
      <c r="B718" s="173" t="s">
        <v>663</v>
      </c>
      <c r="C718" s="190"/>
      <c r="D718" s="190">
        <v>35</v>
      </c>
      <c r="E718" s="189">
        <f t="shared" si="22"/>
        <v>35</v>
      </c>
    </row>
    <row r="719" spans="1:5" x14ac:dyDescent="0.25">
      <c r="A719" s="189">
        <v>2716</v>
      </c>
      <c r="B719" s="173" t="s">
        <v>664</v>
      </c>
      <c r="C719" s="190">
        <v>1</v>
      </c>
      <c r="D719" s="190">
        <v>3.21</v>
      </c>
      <c r="E719" s="189">
        <f t="shared" si="22"/>
        <v>3.21</v>
      </c>
    </row>
    <row r="720" spans="1:5" x14ac:dyDescent="0.25">
      <c r="A720" s="189">
        <v>2717</v>
      </c>
      <c r="B720" s="173" t="s">
        <v>665</v>
      </c>
      <c r="C720" s="190">
        <v>10</v>
      </c>
      <c r="D720" s="190">
        <v>12</v>
      </c>
      <c r="E720" s="189">
        <f t="shared" si="22"/>
        <v>12</v>
      </c>
    </row>
    <row r="721" spans="1:5" x14ac:dyDescent="0.25">
      <c r="A721" s="189">
        <v>2718</v>
      </c>
      <c r="B721" s="173" t="s">
        <v>666</v>
      </c>
      <c r="C721" s="190">
        <v>7.79</v>
      </c>
      <c r="D721" s="190">
        <v>21.56</v>
      </c>
      <c r="E721" s="189">
        <f t="shared" si="22"/>
        <v>21.56</v>
      </c>
    </row>
    <row r="722" spans="1:5" x14ac:dyDescent="0.25">
      <c r="A722" s="189">
        <v>2719</v>
      </c>
      <c r="B722" s="173" t="s">
        <v>667</v>
      </c>
      <c r="C722" s="190">
        <v>12.06</v>
      </c>
      <c r="D722" s="190">
        <v>29.07</v>
      </c>
      <c r="E722" s="189">
        <f t="shared" si="22"/>
        <v>29.07</v>
      </c>
    </row>
    <row r="723" spans="1:5" x14ac:dyDescent="0.25">
      <c r="A723" s="189">
        <v>2720</v>
      </c>
      <c r="B723" s="173" t="s">
        <v>668</v>
      </c>
      <c r="C723" s="190">
        <v>0.5</v>
      </c>
      <c r="D723" s="190">
        <v>3.49</v>
      </c>
      <c r="E723" s="189">
        <f t="shared" si="22"/>
        <v>3.49</v>
      </c>
    </row>
    <row r="724" spans="1:5" x14ac:dyDescent="0.25">
      <c r="A724" s="189">
        <v>2721</v>
      </c>
      <c r="B724" s="173" t="s">
        <v>669</v>
      </c>
      <c r="C724" s="190"/>
      <c r="D724" s="190">
        <v>30</v>
      </c>
      <c r="E724" s="189">
        <f t="shared" si="22"/>
        <v>30</v>
      </c>
    </row>
    <row r="725" spans="1:5" x14ac:dyDescent="0.25">
      <c r="A725" s="189">
        <v>2722</v>
      </c>
      <c r="B725" s="173" t="s">
        <v>670</v>
      </c>
      <c r="C725" s="190"/>
      <c r="D725" s="190">
        <v>5.05</v>
      </c>
      <c r="E725" s="189">
        <f t="shared" si="22"/>
        <v>5.05</v>
      </c>
    </row>
    <row r="726" spans="1:5" x14ac:dyDescent="0.25">
      <c r="A726" s="189">
        <v>2723</v>
      </c>
      <c r="B726" s="173" t="s">
        <v>12986</v>
      </c>
      <c r="C726" s="190">
        <v>0.49</v>
      </c>
      <c r="D726" s="190">
        <v>0.94</v>
      </c>
      <c r="E726" s="189">
        <f t="shared" si="22"/>
        <v>0.94</v>
      </c>
    </row>
    <row r="727" spans="1:5" x14ac:dyDescent="0.25">
      <c r="A727" s="189">
        <v>2724</v>
      </c>
      <c r="B727" s="173" t="s">
        <v>671</v>
      </c>
      <c r="C727" s="190">
        <v>5</v>
      </c>
      <c r="D727" s="190">
        <v>11.25</v>
      </c>
      <c r="E727" s="189">
        <f t="shared" si="22"/>
        <v>11.25</v>
      </c>
    </row>
    <row r="728" spans="1:5" x14ac:dyDescent="0.25">
      <c r="A728" s="189">
        <v>2725</v>
      </c>
      <c r="B728" s="173" t="s">
        <v>672</v>
      </c>
      <c r="C728" s="190"/>
      <c r="D728" s="190">
        <v>11.07</v>
      </c>
      <c r="E728" s="189">
        <f t="shared" si="22"/>
        <v>11.07</v>
      </c>
    </row>
    <row r="729" spans="1:5" x14ac:dyDescent="0.25">
      <c r="A729" s="189">
        <v>2726</v>
      </c>
      <c r="B729" s="173" t="s">
        <v>673</v>
      </c>
      <c r="C729" s="190">
        <v>1</v>
      </c>
      <c r="D729" s="190">
        <v>2.34</v>
      </c>
      <c r="E729" s="189">
        <f t="shared" si="22"/>
        <v>2.34</v>
      </c>
    </row>
    <row r="730" spans="1:5" x14ac:dyDescent="0.25">
      <c r="A730" s="189">
        <v>2727</v>
      </c>
      <c r="B730" s="173" t="s">
        <v>674</v>
      </c>
      <c r="C730" s="190"/>
      <c r="D730" s="190">
        <v>5</v>
      </c>
      <c r="E730" s="189">
        <f t="shared" si="22"/>
        <v>5</v>
      </c>
    </row>
    <row r="731" spans="1:5" x14ac:dyDescent="0.25">
      <c r="A731" s="189">
        <v>2728</v>
      </c>
      <c r="B731" s="173" t="s">
        <v>675</v>
      </c>
      <c r="C731" s="190">
        <v>1</v>
      </c>
      <c r="D731" s="190">
        <v>6.94</v>
      </c>
      <c r="E731" s="189">
        <f t="shared" si="22"/>
        <v>6.94</v>
      </c>
    </row>
    <row r="732" spans="1:5" x14ac:dyDescent="0.25">
      <c r="A732" s="189">
        <v>2729</v>
      </c>
      <c r="B732" s="173" t="s">
        <v>676</v>
      </c>
      <c r="C732" s="190">
        <v>0.33</v>
      </c>
      <c r="D732" s="190">
        <v>5.03</v>
      </c>
      <c r="E732" s="189">
        <f t="shared" si="22"/>
        <v>5.03</v>
      </c>
    </row>
    <row r="733" spans="1:5" x14ac:dyDescent="0.25">
      <c r="A733" s="189">
        <v>2730</v>
      </c>
      <c r="B733" s="173" t="s">
        <v>677</v>
      </c>
      <c r="C733" s="190"/>
      <c r="D733" s="190">
        <v>26.98</v>
      </c>
      <c r="E733" s="189">
        <f t="shared" si="22"/>
        <v>26.98</v>
      </c>
    </row>
    <row r="734" spans="1:5" x14ac:dyDescent="0.25">
      <c r="A734" s="189">
        <v>2731</v>
      </c>
      <c r="B734" s="173" t="s">
        <v>678</v>
      </c>
      <c r="C734" s="190"/>
      <c r="D734" s="190">
        <v>25</v>
      </c>
      <c r="E734" s="189">
        <f t="shared" si="22"/>
        <v>25</v>
      </c>
    </row>
    <row r="735" spans="1:5" x14ac:dyDescent="0.25">
      <c r="A735" s="189">
        <v>2732</v>
      </c>
      <c r="B735" s="201" t="s">
        <v>12987</v>
      </c>
      <c r="C735" s="190"/>
      <c r="D735" s="190">
        <v>17</v>
      </c>
      <c r="E735" s="189">
        <f t="shared" si="22"/>
        <v>17</v>
      </c>
    </row>
    <row r="736" spans="1:5" x14ac:dyDescent="0.25">
      <c r="A736" s="189">
        <v>2733</v>
      </c>
      <c r="B736" s="173" t="s">
        <v>679</v>
      </c>
      <c r="C736" s="190">
        <v>1.73</v>
      </c>
      <c r="D736" s="190">
        <v>49.73</v>
      </c>
      <c r="E736" s="189">
        <f t="shared" si="22"/>
        <v>49.73</v>
      </c>
    </row>
    <row r="737" spans="1:5" x14ac:dyDescent="0.25">
      <c r="A737" s="189">
        <v>2734</v>
      </c>
      <c r="B737" s="173" t="s">
        <v>680</v>
      </c>
      <c r="C737" s="190"/>
      <c r="D737" s="190">
        <v>10.25</v>
      </c>
      <c r="E737" s="189">
        <f t="shared" si="22"/>
        <v>10.25</v>
      </c>
    </row>
    <row r="738" spans="1:5" x14ac:dyDescent="0.25">
      <c r="A738" s="189">
        <v>2735</v>
      </c>
      <c r="B738" s="173" t="s">
        <v>681</v>
      </c>
      <c r="C738" s="190"/>
      <c r="D738" s="190">
        <v>1.8</v>
      </c>
      <c r="E738" s="189">
        <f t="shared" si="22"/>
        <v>1.8</v>
      </c>
    </row>
    <row r="739" spans="1:5" x14ac:dyDescent="0.25">
      <c r="A739" s="189">
        <v>2736</v>
      </c>
      <c r="B739" s="173" t="s">
        <v>682</v>
      </c>
      <c r="C739" s="190"/>
      <c r="D739" s="190">
        <v>26</v>
      </c>
      <c r="E739" s="189">
        <f t="shared" si="22"/>
        <v>26</v>
      </c>
    </row>
    <row r="740" spans="1:5" x14ac:dyDescent="0.25">
      <c r="A740" s="189">
        <v>2737</v>
      </c>
      <c r="B740" s="173" t="s">
        <v>683</v>
      </c>
      <c r="C740" s="190"/>
      <c r="D740" s="190">
        <v>7.5</v>
      </c>
      <c r="E740" s="189">
        <f t="shared" si="22"/>
        <v>7.5</v>
      </c>
    </row>
    <row r="741" spans="1:5" x14ac:dyDescent="0.25">
      <c r="A741" s="189">
        <v>2738</v>
      </c>
      <c r="B741" s="173" t="s">
        <v>684</v>
      </c>
      <c r="C741" s="190"/>
      <c r="D741" s="190">
        <v>8</v>
      </c>
      <c r="E741" s="189">
        <f t="shared" si="22"/>
        <v>8</v>
      </c>
    </row>
    <row r="742" spans="1:5" x14ac:dyDescent="0.25">
      <c r="A742" s="189">
        <v>2739</v>
      </c>
      <c r="B742" s="173" t="s">
        <v>685</v>
      </c>
      <c r="C742" s="190"/>
      <c r="D742" s="190">
        <v>9</v>
      </c>
      <c r="E742" s="189">
        <f t="shared" si="22"/>
        <v>9</v>
      </c>
    </row>
    <row r="743" spans="1:5" x14ac:dyDescent="0.25">
      <c r="A743" s="189">
        <v>2740</v>
      </c>
      <c r="B743" s="173" t="s">
        <v>686</v>
      </c>
      <c r="C743" s="190">
        <v>5</v>
      </c>
      <c r="D743" s="190">
        <v>1</v>
      </c>
      <c r="E743" s="189">
        <f t="shared" si="22"/>
        <v>5</v>
      </c>
    </row>
    <row r="744" spans="1:5" x14ac:dyDescent="0.25">
      <c r="A744" s="189">
        <v>2741</v>
      </c>
      <c r="B744" s="173" t="s">
        <v>687</v>
      </c>
      <c r="C744" s="190">
        <v>3</v>
      </c>
      <c r="D744" s="190">
        <v>3</v>
      </c>
      <c r="E744" s="189">
        <f t="shared" si="22"/>
        <v>3</v>
      </c>
    </row>
    <row r="745" spans="1:5" x14ac:dyDescent="0.25">
      <c r="A745" s="189">
        <v>2742</v>
      </c>
      <c r="B745" s="173" t="s">
        <v>688</v>
      </c>
      <c r="C745" s="190">
        <v>10</v>
      </c>
      <c r="D745" s="190">
        <v>17.149999999999999</v>
      </c>
      <c r="E745" s="189" t="s">
        <v>13252</v>
      </c>
    </row>
    <row r="746" spans="1:5" x14ac:dyDescent="0.25">
      <c r="A746" s="189">
        <v>2743</v>
      </c>
      <c r="B746" s="173" t="s">
        <v>12988</v>
      </c>
      <c r="C746" s="190"/>
      <c r="D746" s="190">
        <v>1.61</v>
      </c>
      <c r="E746" s="189">
        <f t="shared" ref="E746:E758" si="23">IF(C746&gt;D746,C746,D746)</f>
        <v>1.61</v>
      </c>
    </row>
    <row r="747" spans="1:5" x14ac:dyDescent="0.25">
      <c r="A747" s="189">
        <v>2744</v>
      </c>
      <c r="B747" s="173" t="s">
        <v>689</v>
      </c>
      <c r="C747" s="190"/>
      <c r="D747" s="190">
        <v>3.09</v>
      </c>
      <c r="E747" s="189">
        <f t="shared" si="23"/>
        <v>3.09</v>
      </c>
    </row>
    <row r="748" spans="1:5" x14ac:dyDescent="0.25">
      <c r="A748" s="189">
        <v>2745</v>
      </c>
      <c r="B748" s="173" t="s">
        <v>690</v>
      </c>
      <c r="C748" s="190">
        <v>61.64</v>
      </c>
      <c r="D748" s="190">
        <v>101</v>
      </c>
      <c r="E748" s="189">
        <f t="shared" si="23"/>
        <v>101</v>
      </c>
    </row>
    <row r="749" spans="1:5" x14ac:dyDescent="0.25">
      <c r="A749" s="189">
        <v>2746</v>
      </c>
      <c r="B749" s="173" t="s">
        <v>691</v>
      </c>
      <c r="C749" s="190">
        <v>1.8</v>
      </c>
      <c r="D749" s="190">
        <v>1.67</v>
      </c>
      <c r="E749" s="189">
        <f t="shared" si="23"/>
        <v>1.8</v>
      </c>
    </row>
    <row r="750" spans="1:5" x14ac:dyDescent="0.25">
      <c r="A750" s="189">
        <v>2747</v>
      </c>
      <c r="B750" s="173" t="s">
        <v>692</v>
      </c>
      <c r="C750" s="190">
        <v>0.5</v>
      </c>
      <c r="D750" s="190">
        <v>1.89</v>
      </c>
      <c r="E750" s="189">
        <f t="shared" si="23"/>
        <v>1.89</v>
      </c>
    </row>
    <row r="751" spans="1:5" x14ac:dyDescent="0.25">
      <c r="A751" s="189">
        <v>2748</v>
      </c>
      <c r="B751" s="173" t="s">
        <v>693</v>
      </c>
      <c r="C751" s="190"/>
      <c r="D751" s="190">
        <v>2.25</v>
      </c>
      <c r="E751" s="189">
        <f t="shared" si="23"/>
        <v>2.25</v>
      </c>
    </row>
    <row r="752" spans="1:5" x14ac:dyDescent="0.25">
      <c r="A752" s="189">
        <v>2749</v>
      </c>
      <c r="B752" s="173" t="s">
        <v>694</v>
      </c>
      <c r="C752" s="190">
        <v>0.55000000000000004</v>
      </c>
      <c r="D752" s="190">
        <v>4.3499999999999996</v>
      </c>
      <c r="E752" s="189">
        <f t="shared" si="23"/>
        <v>4.3499999999999996</v>
      </c>
    </row>
    <row r="753" spans="1:5" x14ac:dyDescent="0.25">
      <c r="A753" s="189">
        <v>2750</v>
      </c>
      <c r="B753" s="173" t="s">
        <v>695</v>
      </c>
      <c r="C753" s="190"/>
      <c r="D753" s="190">
        <v>18</v>
      </c>
      <c r="E753" s="189">
        <f t="shared" si="23"/>
        <v>18</v>
      </c>
    </row>
    <row r="754" spans="1:5" x14ac:dyDescent="0.25">
      <c r="A754" s="189">
        <v>2751</v>
      </c>
      <c r="B754" s="182" t="s">
        <v>696</v>
      </c>
      <c r="C754" s="190">
        <v>0.5</v>
      </c>
      <c r="D754" s="190">
        <v>7.15</v>
      </c>
      <c r="E754" s="189">
        <f t="shared" si="23"/>
        <v>7.15</v>
      </c>
    </row>
    <row r="755" spans="1:5" x14ac:dyDescent="0.25">
      <c r="A755" s="189">
        <v>2752</v>
      </c>
      <c r="B755" s="173" t="s">
        <v>697</v>
      </c>
      <c r="C755" s="190"/>
      <c r="D755" s="190">
        <v>22.25</v>
      </c>
      <c r="E755" s="189">
        <f t="shared" si="23"/>
        <v>22.25</v>
      </c>
    </row>
    <row r="756" spans="1:5" x14ac:dyDescent="0.25">
      <c r="A756" s="189">
        <v>2753</v>
      </c>
      <c r="B756" s="173" t="s">
        <v>698</v>
      </c>
      <c r="C756" s="190">
        <v>10</v>
      </c>
      <c r="D756" s="190">
        <v>20</v>
      </c>
      <c r="E756" s="189">
        <f t="shared" si="23"/>
        <v>20</v>
      </c>
    </row>
    <row r="757" spans="1:5" x14ac:dyDescent="0.25">
      <c r="A757" s="189">
        <v>2754</v>
      </c>
      <c r="B757" s="173" t="s">
        <v>699</v>
      </c>
      <c r="C757" s="190"/>
      <c r="D757" s="190">
        <v>6</v>
      </c>
      <c r="E757" s="189">
        <f t="shared" si="23"/>
        <v>6</v>
      </c>
    </row>
    <row r="758" spans="1:5" x14ac:dyDescent="0.25">
      <c r="A758" s="189">
        <v>2755</v>
      </c>
      <c r="B758" s="173" t="s">
        <v>700</v>
      </c>
      <c r="C758" s="190">
        <v>8.17</v>
      </c>
      <c r="D758" s="190">
        <v>3.84</v>
      </c>
      <c r="E758" s="189">
        <f t="shared" si="23"/>
        <v>8.17</v>
      </c>
    </row>
    <row r="759" spans="1:5" x14ac:dyDescent="0.25">
      <c r="A759" s="189">
        <v>2756</v>
      </c>
      <c r="B759" s="173" t="s">
        <v>701</v>
      </c>
      <c r="C759" s="190"/>
      <c r="D759" s="190">
        <v>0.04</v>
      </c>
      <c r="E759" s="189" t="s">
        <v>13252</v>
      </c>
    </row>
    <row r="760" spans="1:5" x14ac:dyDescent="0.25">
      <c r="A760" s="189">
        <v>2757</v>
      </c>
      <c r="B760" s="173" t="s">
        <v>702</v>
      </c>
      <c r="C760" s="190">
        <v>146.6</v>
      </c>
      <c r="D760" s="190">
        <v>29.41</v>
      </c>
      <c r="E760" s="189" t="s">
        <v>13252</v>
      </c>
    </row>
    <row r="761" spans="1:5" x14ac:dyDescent="0.25">
      <c r="A761" s="189">
        <v>2758</v>
      </c>
      <c r="B761" s="173" t="s">
        <v>703</v>
      </c>
      <c r="C761" s="190" t="s">
        <v>22</v>
      </c>
      <c r="D761" s="190" t="s">
        <v>22</v>
      </c>
      <c r="E761" s="189" t="s">
        <v>22</v>
      </c>
    </row>
    <row r="762" spans="1:5" x14ac:dyDescent="0.25">
      <c r="A762" s="189">
        <v>2759</v>
      </c>
      <c r="B762" s="173" t="s">
        <v>704</v>
      </c>
      <c r="C762" s="190">
        <v>0.5</v>
      </c>
      <c r="D762" s="190">
        <v>0.53</v>
      </c>
      <c r="E762" s="189" t="s">
        <v>13252</v>
      </c>
    </row>
    <row r="763" spans="1:5" x14ac:dyDescent="0.25">
      <c r="A763" s="189">
        <v>2760</v>
      </c>
      <c r="B763" s="173" t="s">
        <v>705</v>
      </c>
      <c r="C763" s="190"/>
      <c r="D763" s="190" t="s">
        <v>22</v>
      </c>
      <c r="E763" s="189" t="s">
        <v>13309</v>
      </c>
    </row>
    <row r="764" spans="1:5" x14ac:dyDescent="0.25">
      <c r="A764" s="189">
        <v>2761</v>
      </c>
      <c r="B764" s="173" t="s">
        <v>706</v>
      </c>
      <c r="C764" s="190"/>
      <c r="D764" s="190" t="s">
        <v>22</v>
      </c>
      <c r="E764" s="189" t="s">
        <v>13309</v>
      </c>
    </row>
    <row r="765" spans="1:5" x14ac:dyDescent="0.25">
      <c r="A765" s="189">
        <v>2762</v>
      </c>
      <c r="B765" s="173" t="s">
        <v>13897</v>
      </c>
      <c r="C765" s="190">
        <v>5</v>
      </c>
      <c r="D765" s="190">
        <v>11.15</v>
      </c>
      <c r="E765" s="189">
        <f>IF(C765&gt;D765,C765,D765)</f>
        <v>11.15</v>
      </c>
    </row>
    <row r="766" spans="1:5" x14ac:dyDescent="0.25">
      <c r="A766" s="189">
        <v>2763</v>
      </c>
      <c r="B766" s="173" t="s">
        <v>707</v>
      </c>
      <c r="C766" s="190"/>
      <c r="D766" s="190">
        <v>2</v>
      </c>
      <c r="E766" s="189">
        <f>IF(C766&gt;D766,C766,D766)</f>
        <v>2</v>
      </c>
    </row>
    <row r="767" spans="1:5" x14ac:dyDescent="0.25">
      <c r="A767" s="189">
        <v>2764</v>
      </c>
      <c r="B767" s="173" t="s">
        <v>708</v>
      </c>
      <c r="C767" s="190"/>
      <c r="D767" s="190">
        <v>3.03</v>
      </c>
      <c r="E767" s="189">
        <f>IF(C767&gt;D767,C767,D767)</f>
        <v>3.03</v>
      </c>
    </row>
    <row r="768" spans="1:5" x14ac:dyDescent="0.25">
      <c r="A768" s="189">
        <v>2765</v>
      </c>
      <c r="B768" s="173" t="s">
        <v>709</v>
      </c>
      <c r="C768" s="190"/>
      <c r="D768" s="190">
        <v>250</v>
      </c>
      <c r="E768" s="189" t="s">
        <v>13309</v>
      </c>
    </row>
    <row r="769" spans="1:5" x14ac:dyDescent="0.25">
      <c r="A769" s="189">
        <v>2766</v>
      </c>
      <c r="B769" s="173" t="s">
        <v>710</v>
      </c>
      <c r="C769" s="190">
        <v>25</v>
      </c>
      <c r="D769" s="190">
        <v>7.5</v>
      </c>
      <c r="E769" s="189" t="s">
        <v>11533</v>
      </c>
    </row>
    <row r="770" spans="1:5" x14ac:dyDescent="0.25">
      <c r="A770" s="189">
        <v>2767</v>
      </c>
      <c r="B770" s="201" t="s">
        <v>12989</v>
      </c>
      <c r="C770" s="190"/>
      <c r="D770" s="190">
        <v>5.95</v>
      </c>
      <c r="E770" s="189">
        <f>IF(C770&gt;D770,C770,D770)</f>
        <v>5.95</v>
      </c>
    </row>
    <row r="771" spans="1:5" x14ac:dyDescent="0.25">
      <c r="A771" s="189">
        <v>2768</v>
      </c>
      <c r="B771" s="201" t="s">
        <v>12990</v>
      </c>
      <c r="C771" s="190">
        <v>0.3</v>
      </c>
      <c r="D771" s="190">
        <v>7.73</v>
      </c>
      <c r="E771" s="189">
        <f>IF(C771&gt;D771,C771,D771)</f>
        <v>7.73</v>
      </c>
    </row>
    <row r="772" spans="1:5" x14ac:dyDescent="0.25">
      <c r="A772" s="189">
        <v>2769</v>
      </c>
      <c r="B772" s="182" t="s">
        <v>711</v>
      </c>
      <c r="C772" s="190">
        <v>175</v>
      </c>
      <c r="D772" s="190">
        <v>38.42</v>
      </c>
      <c r="E772" s="189" t="s">
        <v>13252</v>
      </c>
    </row>
    <row r="773" spans="1:5" x14ac:dyDescent="0.25">
      <c r="A773" s="189">
        <v>2770</v>
      </c>
      <c r="B773" s="173" t="s">
        <v>712</v>
      </c>
      <c r="C773" s="190"/>
      <c r="D773" s="200">
        <v>4.93</v>
      </c>
      <c r="E773" s="202">
        <f>IF(C773&gt;D773,C773,D773)</f>
        <v>4.93</v>
      </c>
    </row>
    <row r="774" spans="1:5" x14ac:dyDescent="0.25">
      <c r="A774" s="189">
        <v>2771</v>
      </c>
      <c r="B774" s="173" t="s">
        <v>713</v>
      </c>
      <c r="C774" s="190">
        <v>11.45</v>
      </c>
      <c r="D774" s="190">
        <v>2.65</v>
      </c>
      <c r="E774" s="189" t="s">
        <v>11533</v>
      </c>
    </row>
    <row r="775" spans="1:5" x14ac:dyDescent="0.25">
      <c r="A775" s="189">
        <v>2772</v>
      </c>
      <c r="B775" s="173" t="s">
        <v>714</v>
      </c>
      <c r="C775" s="190"/>
      <c r="D775" s="190">
        <v>4.92</v>
      </c>
      <c r="E775" s="189">
        <f t="shared" ref="E775:E794" si="24">IF(C775&gt;D775,C775,D775)</f>
        <v>4.92</v>
      </c>
    </row>
    <row r="776" spans="1:5" x14ac:dyDescent="0.25">
      <c r="A776" s="189">
        <v>2773</v>
      </c>
      <c r="B776" s="182" t="s">
        <v>715</v>
      </c>
      <c r="C776" s="190"/>
      <c r="D776" s="190">
        <v>1.3</v>
      </c>
      <c r="E776" s="189">
        <f t="shared" si="24"/>
        <v>1.3</v>
      </c>
    </row>
    <row r="777" spans="1:5" x14ac:dyDescent="0.25">
      <c r="A777" s="189">
        <v>2774</v>
      </c>
      <c r="B777" s="173" t="s">
        <v>716</v>
      </c>
      <c r="C777" s="190">
        <v>10</v>
      </c>
      <c r="D777" s="190">
        <v>5.46</v>
      </c>
      <c r="E777" s="189">
        <f t="shared" si="24"/>
        <v>10</v>
      </c>
    </row>
    <row r="778" spans="1:5" x14ac:dyDescent="0.25">
      <c r="A778" s="189">
        <v>2775</v>
      </c>
      <c r="B778" s="173" t="s">
        <v>717</v>
      </c>
      <c r="C778" s="190">
        <v>10</v>
      </c>
      <c r="D778" s="190">
        <v>12.5</v>
      </c>
      <c r="E778" s="189">
        <f t="shared" si="24"/>
        <v>12.5</v>
      </c>
    </row>
    <row r="779" spans="1:5" x14ac:dyDescent="0.25">
      <c r="A779" s="189">
        <v>2776</v>
      </c>
      <c r="B779" s="173" t="s">
        <v>718</v>
      </c>
      <c r="C779" s="190"/>
      <c r="D779" s="190">
        <v>5.3</v>
      </c>
      <c r="E779" s="189">
        <f t="shared" si="24"/>
        <v>5.3</v>
      </c>
    </row>
    <row r="780" spans="1:5" x14ac:dyDescent="0.25">
      <c r="A780" s="189">
        <v>2777</v>
      </c>
      <c r="B780" s="173" t="s">
        <v>719</v>
      </c>
      <c r="C780" s="190">
        <v>10</v>
      </c>
      <c r="D780" s="190">
        <v>25.82</v>
      </c>
      <c r="E780" s="189">
        <f t="shared" si="24"/>
        <v>25.82</v>
      </c>
    </row>
    <row r="781" spans="1:5" x14ac:dyDescent="0.25">
      <c r="A781" s="189">
        <v>2778</v>
      </c>
      <c r="B781" s="173" t="s">
        <v>720</v>
      </c>
      <c r="C781" s="190">
        <v>3</v>
      </c>
      <c r="D781" s="190">
        <v>6.7</v>
      </c>
      <c r="E781" s="189">
        <f t="shared" si="24"/>
        <v>6.7</v>
      </c>
    </row>
    <row r="782" spans="1:5" x14ac:dyDescent="0.25">
      <c r="A782" s="189">
        <v>2779</v>
      </c>
      <c r="B782" s="173" t="s">
        <v>721</v>
      </c>
      <c r="C782" s="190"/>
      <c r="D782" s="190" t="s">
        <v>22</v>
      </c>
      <c r="E782" s="189" t="str">
        <f t="shared" si="24"/>
        <v>N/A</v>
      </c>
    </row>
    <row r="783" spans="1:5" x14ac:dyDescent="0.25">
      <c r="A783" s="189">
        <v>2780</v>
      </c>
      <c r="B783" s="173" t="s">
        <v>722</v>
      </c>
      <c r="C783" s="190">
        <v>0.48</v>
      </c>
      <c r="D783" s="190">
        <v>0.53</v>
      </c>
      <c r="E783" s="189">
        <f t="shared" si="24"/>
        <v>0.53</v>
      </c>
    </row>
    <row r="784" spans="1:5" x14ac:dyDescent="0.25">
      <c r="A784" s="189">
        <v>2781</v>
      </c>
      <c r="B784" s="201" t="s">
        <v>12991</v>
      </c>
      <c r="C784" s="190">
        <v>0.36</v>
      </c>
      <c r="D784" s="190">
        <v>13.45</v>
      </c>
      <c r="E784" s="169" t="s">
        <v>11533</v>
      </c>
    </row>
    <row r="785" spans="1:5" x14ac:dyDescent="0.25">
      <c r="A785" s="189">
        <v>2782</v>
      </c>
      <c r="B785" s="201" t="s">
        <v>12992</v>
      </c>
      <c r="C785" s="190"/>
      <c r="D785" s="190">
        <v>1.3</v>
      </c>
      <c r="E785" s="189">
        <f t="shared" si="24"/>
        <v>1.3</v>
      </c>
    </row>
    <row r="786" spans="1:5" x14ac:dyDescent="0.25">
      <c r="A786" s="189">
        <v>2783</v>
      </c>
      <c r="B786" s="173" t="s">
        <v>723</v>
      </c>
      <c r="C786" s="190">
        <v>0.1</v>
      </c>
      <c r="D786" s="190">
        <v>0.96</v>
      </c>
      <c r="E786" s="189">
        <f t="shared" si="24"/>
        <v>0.96</v>
      </c>
    </row>
    <row r="787" spans="1:5" x14ac:dyDescent="0.25">
      <c r="A787" s="189">
        <v>2784</v>
      </c>
      <c r="B787" s="173" t="s">
        <v>724</v>
      </c>
      <c r="C787" s="190">
        <v>3</v>
      </c>
      <c r="D787" s="190">
        <v>2.38</v>
      </c>
      <c r="E787" s="189">
        <f t="shared" si="24"/>
        <v>3</v>
      </c>
    </row>
    <row r="788" spans="1:5" x14ac:dyDescent="0.25">
      <c r="A788" s="189">
        <v>2785</v>
      </c>
      <c r="B788" s="173" t="s">
        <v>725</v>
      </c>
      <c r="C788" s="190">
        <v>1</v>
      </c>
      <c r="D788" s="190">
        <v>2.83</v>
      </c>
      <c r="E788" s="189">
        <f t="shared" si="24"/>
        <v>2.83</v>
      </c>
    </row>
    <row r="789" spans="1:5" x14ac:dyDescent="0.25">
      <c r="A789" s="189">
        <v>2786</v>
      </c>
      <c r="B789" s="173" t="s">
        <v>13254</v>
      </c>
      <c r="C789" s="190"/>
      <c r="D789" s="190" t="s">
        <v>22</v>
      </c>
      <c r="E789" s="189" t="str">
        <f t="shared" si="24"/>
        <v>N/A</v>
      </c>
    </row>
    <row r="790" spans="1:5" x14ac:dyDescent="0.25">
      <c r="A790" s="189">
        <v>2787</v>
      </c>
      <c r="B790" s="201" t="s">
        <v>12993</v>
      </c>
      <c r="C790" s="190"/>
      <c r="D790" s="190" t="s">
        <v>22</v>
      </c>
      <c r="E790" s="189" t="str">
        <f t="shared" si="24"/>
        <v>N/A</v>
      </c>
    </row>
    <row r="791" spans="1:5" x14ac:dyDescent="0.25">
      <c r="A791" s="189">
        <v>2788</v>
      </c>
      <c r="B791" s="173" t="s">
        <v>726</v>
      </c>
      <c r="C791" s="190"/>
      <c r="D791" s="200">
        <v>3.61</v>
      </c>
      <c r="E791" s="189">
        <f t="shared" si="24"/>
        <v>3.61</v>
      </c>
    </row>
    <row r="792" spans="1:5" x14ac:dyDescent="0.25">
      <c r="A792" s="189">
        <v>2789</v>
      </c>
      <c r="B792" s="173" t="s">
        <v>727</v>
      </c>
      <c r="C792" s="190"/>
      <c r="D792" s="190">
        <v>1.43</v>
      </c>
      <c r="E792" s="189">
        <f t="shared" si="24"/>
        <v>1.43</v>
      </c>
    </row>
    <row r="793" spans="1:5" x14ac:dyDescent="0.25">
      <c r="A793" s="189">
        <v>2790</v>
      </c>
      <c r="B793" s="173" t="s">
        <v>728</v>
      </c>
      <c r="C793" s="190"/>
      <c r="D793" s="190">
        <v>2</v>
      </c>
      <c r="E793" s="189">
        <f t="shared" si="24"/>
        <v>2</v>
      </c>
    </row>
    <row r="794" spans="1:5" x14ac:dyDescent="0.25">
      <c r="A794" s="189">
        <v>2791</v>
      </c>
      <c r="B794" s="173" t="s">
        <v>729</v>
      </c>
      <c r="C794" s="190"/>
      <c r="D794" s="190">
        <v>2</v>
      </c>
      <c r="E794" s="189">
        <f t="shared" si="24"/>
        <v>2</v>
      </c>
    </row>
    <row r="795" spans="1:5" x14ac:dyDescent="0.25">
      <c r="A795" s="189">
        <v>2792</v>
      </c>
      <c r="B795" s="173" t="s">
        <v>730</v>
      </c>
      <c r="C795" s="190">
        <v>0.5</v>
      </c>
      <c r="D795" s="190">
        <v>381.3</v>
      </c>
      <c r="E795" s="189" t="s">
        <v>13309</v>
      </c>
    </row>
    <row r="796" spans="1:5" x14ac:dyDescent="0.25">
      <c r="A796" s="189">
        <v>2793</v>
      </c>
      <c r="B796" s="173" t="s">
        <v>731</v>
      </c>
      <c r="C796" s="190"/>
      <c r="D796" s="190">
        <v>14.15</v>
      </c>
      <c r="E796" s="189" t="s">
        <v>11533</v>
      </c>
    </row>
    <row r="797" spans="1:5" x14ac:dyDescent="0.25">
      <c r="A797" s="189">
        <v>2794</v>
      </c>
      <c r="B797" s="173" t="s">
        <v>732</v>
      </c>
      <c r="C797" s="190">
        <v>43.35</v>
      </c>
      <c r="D797" s="190">
        <v>8.66</v>
      </c>
      <c r="E797" s="189" t="s">
        <v>13252</v>
      </c>
    </row>
    <row r="798" spans="1:5" x14ac:dyDescent="0.25">
      <c r="A798" s="189">
        <v>2795</v>
      </c>
      <c r="B798" s="173" t="s">
        <v>733</v>
      </c>
      <c r="C798" s="190">
        <v>4</v>
      </c>
      <c r="D798" s="190">
        <v>3.53</v>
      </c>
      <c r="E798" s="189">
        <f>IF(C798&gt;D798,C798,D798)</f>
        <v>4</v>
      </c>
    </row>
    <row r="799" spans="1:5" x14ac:dyDescent="0.25">
      <c r="A799" s="189">
        <v>2796</v>
      </c>
      <c r="B799" s="201" t="s">
        <v>12994</v>
      </c>
      <c r="C799" s="190">
        <v>1</v>
      </c>
      <c r="D799" s="190">
        <v>6.5</v>
      </c>
      <c r="E799" s="169" t="s">
        <v>11533</v>
      </c>
    </row>
    <row r="800" spans="1:5" x14ac:dyDescent="0.25">
      <c r="A800" s="169">
        <v>2797</v>
      </c>
      <c r="B800" s="201" t="s">
        <v>12995</v>
      </c>
      <c r="C800" s="190"/>
      <c r="D800" s="190">
        <v>1.4</v>
      </c>
      <c r="E800" s="189">
        <f>IF(C800&gt;D800,C800,D800)</f>
        <v>1.4</v>
      </c>
    </row>
    <row r="801" spans="1:5" x14ac:dyDescent="0.25">
      <c r="A801" s="169">
        <v>2798</v>
      </c>
      <c r="B801" s="173" t="s">
        <v>734</v>
      </c>
      <c r="C801" s="190"/>
      <c r="D801" s="190">
        <v>7</v>
      </c>
      <c r="E801" s="189">
        <f>IF(C801&gt;D801,C801,D801)</f>
        <v>7</v>
      </c>
    </row>
    <row r="802" spans="1:5" x14ac:dyDescent="0.25">
      <c r="A802" s="169">
        <v>2799</v>
      </c>
      <c r="B802" s="173" t="s">
        <v>735</v>
      </c>
      <c r="C802" s="190"/>
      <c r="D802" s="190" t="s">
        <v>22</v>
      </c>
      <c r="E802" s="189" t="s">
        <v>11533</v>
      </c>
    </row>
    <row r="803" spans="1:5" x14ac:dyDescent="0.25">
      <c r="A803" s="169">
        <v>2800</v>
      </c>
      <c r="B803" s="173" t="s">
        <v>736</v>
      </c>
      <c r="C803" s="190"/>
      <c r="D803" s="190">
        <v>2.4900000000000002</v>
      </c>
      <c r="E803" s="189">
        <f t="shared" ref="E803:E818" si="25">IF(C803&gt;D803,C803,D803)</f>
        <v>2.4900000000000002</v>
      </c>
    </row>
    <row r="804" spans="1:5" x14ac:dyDescent="0.25">
      <c r="A804" s="169">
        <v>2801</v>
      </c>
      <c r="B804" s="173" t="s">
        <v>737</v>
      </c>
      <c r="C804" s="190"/>
      <c r="D804" s="190">
        <v>7</v>
      </c>
      <c r="E804" s="189">
        <f t="shared" si="25"/>
        <v>7</v>
      </c>
    </row>
    <row r="805" spans="1:5" x14ac:dyDescent="0.25">
      <c r="A805" s="169">
        <v>2802</v>
      </c>
      <c r="B805" s="173" t="s">
        <v>738</v>
      </c>
      <c r="C805" s="190">
        <v>0.1</v>
      </c>
      <c r="D805" s="190">
        <v>7</v>
      </c>
      <c r="E805" s="189">
        <f t="shared" si="25"/>
        <v>7</v>
      </c>
    </row>
    <row r="806" spans="1:5" x14ac:dyDescent="0.25">
      <c r="A806" s="169">
        <v>2803</v>
      </c>
      <c r="B806" s="173" t="s">
        <v>739</v>
      </c>
      <c r="C806" s="190"/>
      <c r="D806" s="190">
        <v>7.67</v>
      </c>
      <c r="E806" s="189">
        <f t="shared" si="25"/>
        <v>7.67</v>
      </c>
    </row>
    <row r="807" spans="1:5" x14ac:dyDescent="0.25">
      <c r="A807" s="169">
        <v>2804</v>
      </c>
      <c r="B807" s="173" t="s">
        <v>740</v>
      </c>
      <c r="C807" s="190"/>
      <c r="D807" s="190">
        <v>1</v>
      </c>
      <c r="E807" s="189">
        <f t="shared" si="25"/>
        <v>1</v>
      </c>
    </row>
    <row r="808" spans="1:5" x14ac:dyDescent="0.25">
      <c r="A808" s="169">
        <v>2805</v>
      </c>
      <c r="B808" s="173" t="s">
        <v>741</v>
      </c>
      <c r="C808" s="190">
        <v>1</v>
      </c>
      <c r="D808" s="204">
        <v>1.22</v>
      </c>
      <c r="E808" s="189">
        <f t="shared" si="25"/>
        <v>1.22</v>
      </c>
    </row>
    <row r="809" spans="1:5" x14ac:dyDescent="0.25">
      <c r="A809" s="169">
        <v>2806</v>
      </c>
      <c r="B809" s="173" t="s">
        <v>742</v>
      </c>
      <c r="C809" s="190"/>
      <c r="D809" s="190">
        <v>1.6</v>
      </c>
      <c r="E809" s="189">
        <f t="shared" si="25"/>
        <v>1.6</v>
      </c>
    </row>
    <row r="810" spans="1:5" x14ac:dyDescent="0.25">
      <c r="A810" s="189">
        <v>2807</v>
      </c>
      <c r="B810" s="182" t="s">
        <v>743</v>
      </c>
      <c r="C810" s="190">
        <v>0.6</v>
      </c>
      <c r="D810" s="190">
        <v>2.56</v>
      </c>
      <c r="E810" s="189">
        <f t="shared" si="25"/>
        <v>2.56</v>
      </c>
    </row>
    <row r="811" spans="1:5" x14ac:dyDescent="0.25">
      <c r="A811" s="189">
        <v>2808</v>
      </c>
      <c r="B811" s="182" t="s">
        <v>744</v>
      </c>
      <c r="C811" s="190"/>
      <c r="D811" s="190">
        <v>2</v>
      </c>
      <c r="E811" s="189">
        <f t="shared" si="25"/>
        <v>2</v>
      </c>
    </row>
    <row r="812" spans="1:5" x14ac:dyDescent="0.25">
      <c r="A812" s="189">
        <v>2809</v>
      </c>
      <c r="B812" s="201" t="s">
        <v>12996</v>
      </c>
      <c r="C812" s="190">
        <v>0.6</v>
      </c>
      <c r="D812" s="190">
        <v>0.7</v>
      </c>
      <c r="E812" s="189">
        <f t="shared" si="25"/>
        <v>0.7</v>
      </c>
    </row>
    <row r="813" spans="1:5" x14ac:dyDescent="0.25">
      <c r="A813" s="189">
        <v>2810</v>
      </c>
      <c r="B813" s="182" t="s">
        <v>745</v>
      </c>
      <c r="C813" s="190"/>
      <c r="D813" s="190">
        <v>1</v>
      </c>
      <c r="E813" s="189">
        <f t="shared" si="25"/>
        <v>1</v>
      </c>
    </row>
    <row r="814" spans="1:5" x14ac:dyDescent="0.25">
      <c r="A814" s="189">
        <v>2811</v>
      </c>
      <c r="B814" s="182" t="s">
        <v>746</v>
      </c>
      <c r="C814" s="190">
        <v>1</v>
      </c>
      <c r="D814" s="190">
        <v>1</v>
      </c>
      <c r="E814" s="189">
        <f t="shared" si="25"/>
        <v>1</v>
      </c>
    </row>
    <row r="815" spans="1:5" x14ac:dyDescent="0.25">
      <c r="A815" s="189">
        <v>2812</v>
      </c>
      <c r="B815" s="201" t="s">
        <v>12997</v>
      </c>
      <c r="C815" s="190">
        <v>1</v>
      </c>
      <c r="D815" s="190">
        <v>1.5</v>
      </c>
      <c r="E815" s="189">
        <f t="shared" si="25"/>
        <v>1.5</v>
      </c>
    </row>
    <row r="816" spans="1:5" x14ac:dyDescent="0.25">
      <c r="A816" s="189">
        <v>2813</v>
      </c>
      <c r="B816" s="182" t="s">
        <v>747</v>
      </c>
      <c r="C816" s="190"/>
      <c r="D816" s="190">
        <v>2</v>
      </c>
      <c r="E816" s="189">
        <f t="shared" si="25"/>
        <v>2</v>
      </c>
    </row>
    <row r="817" spans="1:5" x14ac:dyDescent="0.25">
      <c r="A817" s="189">
        <v>2814</v>
      </c>
      <c r="B817" s="201" t="s">
        <v>12998</v>
      </c>
      <c r="C817" s="190"/>
      <c r="D817" s="190">
        <v>2</v>
      </c>
      <c r="E817" s="189">
        <f t="shared" si="25"/>
        <v>2</v>
      </c>
    </row>
    <row r="818" spans="1:5" x14ac:dyDescent="0.25">
      <c r="A818" s="189">
        <v>2815</v>
      </c>
      <c r="B818" s="182" t="s">
        <v>748</v>
      </c>
      <c r="C818" s="200"/>
      <c r="D818" s="204">
        <v>5.5</v>
      </c>
      <c r="E818" s="169">
        <f t="shared" si="25"/>
        <v>5.5</v>
      </c>
    </row>
    <row r="819" spans="1:5" x14ac:dyDescent="0.25">
      <c r="A819" s="189">
        <v>2816</v>
      </c>
      <c r="B819" s="182" t="s">
        <v>749</v>
      </c>
      <c r="C819" s="190">
        <v>6.57</v>
      </c>
      <c r="D819" s="190">
        <v>1.54</v>
      </c>
      <c r="E819" s="189" t="s">
        <v>13252</v>
      </c>
    </row>
    <row r="820" spans="1:5" x14ac:dyDescent="0.25">
      <c r="A820" s="189">
        <v>2817</v>
      </c>
      <c r="B820" s="182" t="s">
        <v>750</v>
      </c>
      <c r="C820" s="190">
        <v>0.99</v>
      </c>
      <c r="D820" s="190">
        <v>1.89</v>
      </c>
      <c r="E820" s="189" t="s">
        <v>11533</v>
      </c>
    </row>
    <row r="821" spans="1:5" x14ac:dyDescent="0.25">
      <c r="A821" s="189">
        <v>2818</v>
      </c>
      <c r="B821" s="182" t="s">
        <v>751</v>
      </c>
      <c r="C821" s="190">
        <v>4.24</v>
      </c>
      <c r="D821" s="190">
        <v>1.55</v>
      </c>
      <c r="E821" s="189">
        <f>IF(C821&gt;D821,C821,D821)</f>
        <v>4.24</v>
      </c>
    </row>
    <row r="822" spans="1:5" x14ac:dyDescent="0.25">
      <c r="A822" s="189">
        <v>2819</v>
      </c>
      <c r="B822" s="182" t="s">
        <v>752</v>
      </c>
      <c r="C822" s="190"/>
      <c r="D822" s="190">
        <v>0.62</v>
      </c>
      <c r="E822" s="189" t="s">
        <v>13309</v>
      </c>
    </row>
    <row r="823" spans="1:5" x14ac:dyDescent="0.25">
      <c r="A823" s="189">
        <v>2820</v>
      </c>
      <c r="B823" s="182" t="s">
        <v>753</v>
      </c>
      <c r="C823" s="190">
        <v>1.1100000000000001</v>
      </c>
      <c r="D823" s="190">
        <v>0.83</v>
      </c>
      <c r="E823" s="189" t="s">
        <v>13252</v>
      </c>
    </row>
    <row r="824" spans="1:5" x14ac:dyDescent="0.25">
      <c r="A824" s="189">
        <v>2821</v>
      </c>
      <c r="B824" s="182" t="s">
        <v>754</v>
      </c>
      <c r="C824" s="190">
        <v>45.24</v>
      </c>
      <c r="D824" s="190">
        <v>106.9</v>
      </c>
      <c r="E824" s="189" t="s">
        <v>13252</v>
      </c>
    </row>
    <row r="825" spans="1:5" x14ac:dyDescent="0.25">
      <c r="A825" s="189">
        <v>2822</v>
      </c>
      <c r="B825" s="182" t="s">
        <v>755</v>
      </c>
      <c r="C825" s="190">
        <v>42.02</v>
      </c>
      <c r="D825" s="190">
        <v>58.76</v>
      </c>
      <c r="E825" s="189" t="s">
        <v>11533</v>
      </c>
    </row>
    <row r="826" spans="1:5" x14ac:dyDescent="0.25">
      <c r="A826" s="189">
        <v>2823</v>
      </c>
      <c r="B826" s="182" t="s">
        <v>756</v>
      </c>
      <c r="C826" s="190">
        <v>105</v>
      </c>
      <c r="D826" s="190">
        <v>259</v>
      </c>
      <c r="E826" s="189" t="s">
        <v>11533</v>
      </c>
    </row>
    <row r="827" spans="1:5" x14ac:dyDescent="0.25">
      <c r="A827" s="189">
        <v>2824</v>
      </c>
      <c r="B827" s="182" t="s">
        <v>757</v>
      </c>
      <c r="C827" s="190">
        <v>233.6</v>
      </c>
      <c r="D827" s="190">
        <v>140.6</v>
      </c>
      <c r="E827" s="189" t="s">
        <v>13252</v>
      </c>
    </row>
    <row r="828" spans="1:5" x14ac:dyDescent="0.25">
      <c r="A828" s="189">
        <v>2825</v>
      </c>
      <c r="B828" s="182" t="s">
        <v>758</v>
      </c>
      <c r="C828" s="190">
        <v>183.1</v>
      </c>
      <c r="D828" s="190">
        <v>166.7</v>
      </c>
      <c r="E828" s="189" t="s">
        <v>11533</v>
      </c>
    </row>
    <row r="829" spans="1:5" x14ac:dyDescent="0.25">
      <c r="A829" s="189">
        <v>2826</v>
      </c>
      <c r="B829" s="182" t="s">
        <v>759</v>
      </c>
      <c r="C829" s="190">
        <v>49.21</v>
      </c>
      <c r="D829" s="190">
        <v>12.44</v>
      </c>
      <c r="E829" s="189" t="s">
        <v>13252</v>
      </c>
    </row>
    <row r="830" spans="1:5" x14ac:dyDescent="0.25">
      <c r="A830" s="189">
        <v>2827</v>
      </c>
      <c r="B830" s="182" t="s">
        <v>760</v>
      </c>
      <c r="C830" s="190">
        <v>450</v>
      </c>
      <c r="D830" s="190"/>
      <c r="E830" s="189" t="s">
        <v>13309</v>
      </c>
    </row>
    <row r="831" spans="1:5" x14ac:dyDescent="0.25">
      <c r="A831" s="189">
        <v>2828</v>
      </c>
      <c r="B831" s="182" t="s">
        <v>13350</v>
      </c>
      <c r="C831" s="190"/>
      <c r="D831" s="190"/>
      <c r="E831" s="189" t="s">
        <v>13252</v>
      </c>
    </row>
    <row r="832" spans="1:5" x14ac:dyDescent="0.25">
      <c r="A832" s="189">
        <v>2829</v>
      </c>
      <c r="B832" s="182" t="s">
        <v>761</v>
      </c>
      <c r="C832" s="190">
        <v>10.08</v>
      </c>
      <c r="D832" s="190">
        <v>8.7200000000000006</v>
      </c>
      <c r="E832" s="189" t="s">
        <v>11533</v>
      </c>
    </row>
    <row r="833" spans="1:5" x14ac:dyDescent="0.25">
      <c r="A833" s="189">
        <v>2830</v>
      </c>
      <c r="B833" s="182" t="s">
        <v>762</v>
      </c>
      <c r="C833" s="190">
        <v>218.8</v>
      </c>
      <c r="D833" s="190">
        <v>48.37</v>
      </c>
      <c r="E833" s="189" t="s">
        <v>11533</v>
      </c>
    </row>
    <row r="834" spans="1:5" x14ac:dyDescent="0.25">
      <c r="A834" s="189">
        <v>2831</v>
      </c>
      <c r="B834" s="182" t="s">
        <v>763</v>
      </c>
      <c r="C834" s="190">
        <v>6.27</v>
      </c>
      <c r="D834" s="190">
        <v>5.79</v>
      </c>
      <c r="E834" s="189" t="s">
        <v>11533</v>
      </c>
    </row>
    <row r="835" spans="1:5" x14ac:dyDescent="0.25">
      <c r="A835" s="189">
        <v>2831</v>
      </c>
      <c r="B835" s="182" t="s">
        <v>764</v>
      </c>
      <c r="C835" s="190">
        <v>6.27</v>
      </c>
      <c r="D835" s="190">
        <v>5.79</v>
      </c>
      <c r="E835" s="189" t="s">
        <v>11533</v>
      </c>
    </row>
    <row r="836" spans="1:5" x14ac:dyDescent="0.25">
      <c r="A836" s="189">
        <v>2832</v>
      </c>
      <c r="B836" s="182" t="s">
        <v>765</v>
      </c>
      <c r="C836" s="190"/>
      <c r="D836" s="190" t="s">
        <v>22</v>
      </c>
      <c r="E836" s="189" t="str">
        <f>IF(C836&gt;D836,C836,D836)</f>
        <v>N/A</v>
      </c>
    </row>
    <row r="837" spans="1:5" x14ac:dyDescent="0.25">
      <c r="A837" s="189">
        <v>2833</v>
      </c>
      <c r="B837" s="182" t="s">
        <v>12999</v>
      </c>
      <c r="C837" s="190"/>
      <c r="D837" s="190">
        <v>1160</v>
      </c>
      <c r="E837" s="189" t="s">
        <v>13309</v>
      </c>
    </row>
    <row r="838" spans="1:5" x14ac:dyDescent="0.25">
      <c r="A838" s="189">
        <v>2834</v>
      </c>
      <c r="B838" s="182" t="s">
        <v>766</v>
      </c>
      <c r="C838" s="190">
        <v>20</v>
      </c>
      <c r="D838" s="190">
        <v>29.99</v>
      </c>
      <c r="E838" s="189">
        <f>IF(C838&gt;D838,C838,D838)</f>
        <v>29.99</v>
      </c>
    </row>
    <row r="839" spans="1:5" x14ac:dyDescent="0.25">
      <c r="A839" s="189">
        <v>2835</v>
      </c>
      <c r="B839" s="182" t="s">
        <v>767</v>
      </c>
      <c r="C839" s="190"/>
      <c r="D839" s="190" t="s">
        <v>22</v>
      </c>
      <c r="E839" s="189" t="s">
        <v>13309</v>
      </c>
    </row>
    <row r="840" spans="1:5" x14ac:dyDescent="0.25">
      <c r="A840" s="189">
        <v>2836</v>
      </c>
      <c r="B840" s="182" t="s">
        <v>768</v>
      </c>
      <c r="C840" s="190">
        <v>2</v>
      </c>
      <c r="D840" s="190">
        <v>2</v>
      </c>
      <c r="E840" s="189" t="s">
        <v>13252</v>
      </c>
    </row>
    <row r="841" spans="1:5" x14ac:dyDescent="0.25">
      <c r="A841" s="189">
        <v>2837</v>
      </c>
      <c r="B841" s="182" t="s">
        <v>769</v>
      </c>
      <c r="C841" s="190">
        <v>18.47</v>
      </c>
      <c r="D841" s="190">
        <v>20</v>
      </c>
      <c r="E841" s="189">
        <f>IF(C841&gt;D841,C841,D841)</f>
        <v>20</v>
      </c>
    </row>
    <row r="842" spans="1:5" x14ac:dyDescent="0.25">
      <c r="A842" s="189">
        <v>2838</v>
      </c>
      <c r="B842" s="182" t="s">
        <v>770</v>
      </c>
      <c r="C842" s="190">
        <v>1.01</v>
      </c>
      <c r="D842" s="190">
        <v>1.01</v>
      </c>
      <c r="E842" s="189" t="s">
        <v>11533</v>
      </c>
    </row>
    <row r="843" spans="1:5" x14ac:dyDescent="0.25">
      <c r="A843" s="189">
        <v>2839</v>
      </c>
      <c r="B843" s="182" t="s">
        <v>771</v>
      </c>
      <c r="C843" s="190"/>
      <c r="D843" s="190" t="s">
        <v>22</v>
      </c>
      <c r="E843" s="189" t="s">
        <v>11533</v>
      </c>
    </row>
    <row r="844" spans="1:5" x14ac:dyDescent="0.25">
      <c r="A844" s="189">
        <v>2840</v>
      </c>
      <c r="B844" s="201" t="s">
        <v>13000</v>
      </c>
      <c r="C844" s="190">
        <v>1.34</v>
      </c>
      <c r="D844" s="190">
        <v>0.78</v>
      </c>
      <c r="E844" s="189">
        <f>IF(C844&gt;D844,C844,D844)</f>
        <v>1.34</v>
      </c>
    </row>
    <row r="845" spans="1:5" x14ac:dyDescent="0.25">
      <c r="A845" s="189">
        <v>2841</v>
      </c>
      <c r="B845" s="182" t="s">
        <v>772</v>
      </c>
      <c r="C845" s="190"/>
      <c r="D845" s="200">
        <v>1.58</v>
      </c>
      <c r="E845" s="202">
        <f>IF(C845&gt;D845,C845,D845)</f>
        <v>1.58</v>
      </c>
    </row>
    <row r="846" spans="1:5" x14ac:dyDescent="0.25">
      <c r="A846" s="189">
        <v>2842</v>
      </c>
      <c r="B846" s="182" t="s">
        <v>773</v>
      </c>
      <c r="C846" s="190"/>
      <c r="D846" s="190">
        <v>12.18</v>
      </c>
      <c r="E846" s="189">
        <f>IF(C846&gt;D846,C846,D846)</f>
        <v>12.18</v>
      </c>
    </row>
    <row r="847" spans="1:5" x14ac:dyDescent="0.25">
      <c r="A847" s="189">
        <v>2843</v>
      </c>
      <c r="B847" s="182" t="s">
        <v>774</v>
      </c>
      <c r="C847" s="190"/>
      <c r="D847" s="190">
        <v>5.8</v>
      </c>
      <c r="E847" s="189">
        <f>IF(C847&gt;D847,C847,D847)</f>
        <v>5.8</v>
      </c>
    </row>
    <row r="848" spans="1:5" x14ac:dyDescent="0.25">
      <c r="A848" s="189">
        <v>2844</v>
      </c>
      <c r="B848" s="182" t="s">
        <v>775</v>
      </c>
      <c r="C848" s="190"/>
      <c r="D848" s="190">
        <v>30</v>
      </c>
      <c r="E848" s="189" t="s">
        <v>13309</v>
      </c>
    </row>
    <row r="849" spans="1:5" x14ac:dyDescent="0.25">
      <c r="A849" s="189">
        <v>2845</v>
      </c>
      <c r="B849" s="182" t="s">
        <v>776</v>
      </c>
      <c r="C849" s="190">
        <v>22.32</v>
      </c>
      <c r="D849" s="190">
        <v>11.7</v>
      </c>
      <c r="E849" s="189" t="s">
        <v>13252</v>
      </c>
    </row>
    <row r="850" spans="1:5" x14ac:dyDescent="0.25">
      <c r="A850" s="189">
        <v>2846</v>
      </c>
      <c r="B850" s="182" t="s">
        <v>777</v>
      </c>
      <c r="C850" s="190"/>
      <c r="D850" s="200">
        <v>15</v>
      </c>
      <c r="E850" s="202" t="s">
        <v>13252</v>
      </c>
    </row>
    <row r="851" spans="1:5" x14ac:dyDescent="0.25">
      <c r="A851" s="189">
        <v>2847</v>
      </c>
      <c r="B851" s="182" t="s">
        <v>778</v>
      </c>
      <c r="C851" s="190"/>
      <c r="D851" s="190" t="s">
        <v>22</v>
      </c>
      <c r="E851" s="189" t="s">
        <v>13309</v>
      </c>
    </row>
    <row r="852" spans="1:5" x14ac:dyDescent="0.25">
      <c r="A852" s="189">
        <v>2848</v>
      </c>
      <c r="B852" s="182" t="s">
        <v>779</v>
      </c>
      <c r="C852" s="190">
        <v>240</v>
      </c>
      <c r="D852" s="190">
        <v>99</v>
      </c>
      <c r="E852" s="189" t="s">
        <v>11533</v>
      </c>
    </row>
    <row r="853" spans="1:5" x14ac:dyDescent="0.25">
      <c r="A853" s="189">
        <v>2849</v>
      </c>
      <c r="B853" s="182" t="s">
        <v>780</v>
      </c>
      <c r="C853" s="190"/>
      <c r="D853" s="190" t="s">
        <v>22</v>
      </c>
      <c r="E853" s="189" t="s">
        <v>13309</v>
      </c>
    </row>
    <row r="854" spans="1:5" x14ac:dyDescent="0.25">
      <c r="A854" s="189">
        <v>2850</v>
      </c>
      <c r="B854" s="182" t="s">
        <v>781</v>
      </c>
      <c r="C854" s="190"/>
      <c r="D854" s="190">
        <v>100</v>
      </c>
      <c r="E854" s="189" t="s">
        <v>13309</v>
      </c>
    </row>
    <row r="855" spans="1:5" x14ac:dyDescent="0.25">
      <c r="A855" s="189">
        <v>2851</v>
      </c>
      <c r="B855" s="182" t="s">
        <v>782</v>
      </c>
      <c r="C855" s="190">
        <v>19</v>
      </c>
      <c r="D855" s="190">
        <v>9</v>
      </c>
      <c r="E855" s="189" t="s">
        <v>13252</v>
      </c>
    </row>
    <row r="856" spans="1:5" x14ac:dyDescent="0.25">
      <c r="A856" s="189">
        <v>2852</v>
      </c>
      <c r="B856" s="182" t="s">
        <v>783</v>
      </c>
      <c r="C856" s="190"/>
      <c r="D856" s="190">
        <v>33</v>
      </c>
      <c r="E856" s="189">
        <f>IF(C856&gt;D856,C856,D856)</f>
        <v>33</v>
      </c>
    </row>
    <row r="857" spans="1:5" x14ac:dyDescent="0.25">
      <c r="A857" s="189">
        <v>2853</v>
      </c>
      <c r="B857" s="173" t="s">
        <v>784</v>
      </c>
      <c r="C857" s="190">
        <v>25</v>
      </c>
      <c r="D857" s="190">
        <v>12.91</v>
      </c>
      <c r="E857" s="189" t="s">
        <v>13252</v>
      </c>
    </row>
    <row r="858" spans="1:5" x14ac:dyDescent="0.25">
      <c r="A858" s="189">
        <v>2854</v>
      </c>
      <c r="B858" s="173" t="s">
        <v>785</v>
      </c>
      <c r="C858" s="190">
        <v>9.27</v>
      </c>
      <c r="D858" s="190">
        <v>4.13</v>
      </c>
      <c r="E858" s="189" t="s">
        <v>13252</v>
      </c>
    </row>
    <row r="859" spans="1:5" x14ac:dyDescent="0.25">
      <c r="A859" s="189">
        <v>2855</v>
      </c>
      <c r="B859" s="182" t="s">
        <v>786</v>
      </c>
      <c r="C859" s="190">
        <v>9.34</v>
      </c>
      <c r="D859" s="190">
        <v>6.2</v>
      </c>
      <c r="E859" s="189" t="s">
        <v>11533</v>
      </c>
    </row>
    <row r="860" spans="1:5" x14ac:dyDescent="0.25">
      <c r="A860" s="189">
        <v>2856</v>
      </c>
      <c r="B860" s="205" t="s">
        <v>13001</v>
      </c>
      <c r="C860" s="190"/>
      <c r="D860" s="190">
        <v>13</v>
      </c>
      <c r="E860" s="189">
        <f t="shared" ref="E860:E903" si="26">IF(C860&gt;D860,C860,D860)</f>
        <v>13</v>
      </c>
    </row>
    <row r="861" spans="1:5" x14ac:dyDescent="0.25">
      <c r="A861" s="189">
        <v>2857</v>
      </c>
      <c r="B861" s="182" t="s">
        <v>787</v>
      </c>
      <c r="C861" s="190">
        <v>6.2</v>
      </c>
      <c r="D861" s="190">
        <v>4.26</v>
      </c>
      <c r="E861" s="189">
        <f t="shared" si="26"/>
        <v>6.2</v>
      </c>
    </row>
    <row r="862" spans="1:5" x14ac:dyDescent="0.25">
      <c r="A862" s="189">
        <v>2858</v>
      </c>
      <c r="B862" s="182" t="s">
        <v>788</v>
      </c>
      <c r="C862" s="190">
        <v>6.6</v>
      </c>
      <c r="D862" s="190">
        <v>17.84</v>
      </c>
      <c r="E862" s="189">
        <f t="shared" si="26"/>
        <v>17.84</v>
      </c>
    </row>
    <row r="863" spans="1:5" x14ac:dyDescent="0.25">
      <c r="A863" s="189">
        <v>2859</v>
      </c>
      <c r="B863" s="182" t="s">
        <v>789</v>
      </c>
      <c r="C863" s="190">
        <v>4.8499999999999996</v>
      </c>
      <c r="D863" s="190">
        <v>4.83</v>
      </c>
      <c r="E863" s="189">
        <f t="shared" si="26"/>
        <v>4.8499999999999996</v>
      </c>
    </row>
    <row r="864" spans="1:5" x14ac:dyDescent="0.25">
      <c r="A864" s="189">
        <v>2860</v>
      </c>
      <c r="B864" s="182" t="s">
        <v>790</v>
      </c>
      <c r="C864" s="190">
        <v>1.57</v>
      </c>
      <c r="D864" s="190">
        <v>3.04</v>
      </c>
      <c r="E864" s="189">
        <f t="shared" si="26"/>
        <v>3.04</v>
      </c>
    </row>
    <row r="865" spans="1:5" x14ac:dyDescent="0.25">
      <c r="A865" s="189">
        <v>2861</v>
      </c>
      <c r="B865" s="182" t="s">
        <v>791</v>
      </c>
      <c r="C865" s="190">
        <v>4.95</v>
      </c>
      <c r="D865" s="190">
        <v>3.57</v>
      </c>
      <c r="E865" s="189">
        <f t="shared" si="26"/>
        <v>4.95</v>
      </c>
    </row>
    <row r="866" spans="1:5" x14ac:dyDescent="0.25">
      <c r="A866" s="189">
        <v>2862</v>
      </c>
      <c r="B866" s="182" t="s">
        <v>792</v>
      </c>
      <c r="C866" s="190">
        <v>7.33</v>
      </c>
      <c r="D866" s="190">
        <v>5.35</v>
      </c>
      <c r="E866" s="189">
        <f t="shared" si="26"/>
        <v>7.33</v>
      </c>
    </row>
    <row r="867" spans="1:5" x14ac:dyDescent="0.25">
      <c r="A867" s="189">
        <v>2863</v>
      </c>
      <c r="B867" s="182" t="s">
        <v>793</v>
      </c>
      <c r="C867" s="190">
        <v>4.67</v>
      </c>
      <c r="D867" s="190">
        <v>3.05</v>
      </c>
      <c r="E867" s="189">
        <f t="shared" si="26"/>
        <v>4.67</v>
      </c>
    </row>
    <row r="868" spans="1:5" x14ac:dyDescent="0.25">
      <c r="A868" s="189">
        <v>2864</v>
      </c>
      <c r="B868" s="182" t="s">
        <v>794</v>
      </c>
      <c r="C868" s="190">
        <v>3.75</v>
      </c>
      <c r="D868" s="190">
        <v>4.4400000000000004</v>
      </c>
      <c r="E868" s="189">
        <f t="shared" si="26"/>
        <v>4.4400000000000004</v>
      </c>
    </row>
    <row r="869" spans="1:5" x14ac:dyDescent="0.25">
      <c r="A869" s="189">
        <v>2865</v>
      </c>
      <c r="B869" s="182" t="s">
        <v>795</v>
      </c>
      <c r="C869" s="190"/>
      <c r="D869" s="190" t="s">
        <v>22</v>
      </c>
      <c r="E869" s="189" t="str">
        <f t="shared" si="26"/>
        <v>N/A</v>
      </c>
    </row>
    <row r="870" spans="1:5" x14ac:dyDescent="0.25">
      <c r="A870" s="189">
        <v>2866</v>
      </c>
      <c r="B870" s="182" t="s">
        <v>796</v>
      </c>
      <c r="C870" s="190">
        <v>3.83</v>
      </c>
      <c r="D870" s="190">
        <v>6.39</v>
      </c>
      <c r="E870" s="189">
        <f t="shared" si="26"/>
        <v>6.39</v>
      </c>
    </row>
    <row r="871" spans="1:5" x14ac:dyDescent="0.25">
      <c r="A871" s="189">
        <v>2867</v>
      </c>
      <c r="B871" s="182" t="s">
        <v>797</v>
      </c>
      <c r="C871" s="190">
        <v>6.41</v>
      </c>
      <c r="D871" s="190">
        <v>4.0199999999999996</v>
      </c>
      <c r="E871" s="189">
        <f t="shared" si="26"/>
        <v>6.41</v>
      </c>
    </row>
    <row r="872" spans="1:5" x14ac:dyDescent="0.25">
      <c r="A872" s="189">
        <v>2868</v>
      </c>
      <c r="B872" s="182" t="s">
        <v>798</v>
      </c>
      <c r="C872" s="190">
        <v>1.9</v>
      </c>
      <c r="D872" s="190">
        <v>1.21</v>
      </c>
      <c r="E872" s="189">
        <f t="shared" si="26"/>
        <v>1.9</v>
      </c>
    </row>
    <row r="873" spans="1:5" x14ac:dyDescent="0.25">
      <c r="A873" s="189">
        <v>2869</v>
      </c>
      <c r="B873" s="182" t="s">
        <v>799</v>
      </c>
      <c r="C873" s="190">
        <v>5</v>
      </c>
      <c r="D873" s="190"/>
      <c r="E873" s="189">
        <f t="shared" si="26"/>
        <v>5</v>
      </c>
    </row>
    <row r="874" spans="1:5" x14ac:dyDescent="0.25">
      <c r="A874" s="189">
        <v>2870</v>
      </c>
      <c r="B874" s="182" t="s">
        <v>800</v>
      </c>
      <c r="C874" s="190">
        <v>4</v>
      </c>
      <c r="D874" s="190">
        <v>3.02</v>
      </c>
      <c r="E874" s="189">
        <f t="shared" si="26"/>
        <v>4</v>
      </c>
    </row>
    <row r="875" spans="1:5" x14ac:dyDescent="0.25">
      <c r="A875" s="189">
        <v>2871</v>
      </c>
      <c r="B875" s="182" t="s">
        <v>801</v>
      </c>
      <c r="C875" s="190">
        <v>4</v>
      </c>
      <c r="D875" s="190">
        <v>2.17</v>
      </c>
      <c r="E875" s="189">
        <f t="shared" si="26"/>
        <v>4</v>
      </c>
    </row>
    <row r="876" spans="1:5" x14ac:dyDescent="0.25">
      <c r="A876" s="189">
        <v>2872</v>
      </c>
      <c r="B876" s="182" t="s">
        <v>802</v>
      </c>
      <c r="C876" s="190">
        <v>1.5</v>
      </c>
      <c r="D876" s="190">
        <v>1.25</v>
      </c>
      <c r="E876" s="189">
        <f t="shared" si="26"/>
        <v>1.5</v>
      </c>
    </row>
    <row r="877" spans="1:5" x14ac:dyDescent="0.25">
      <c r="A877" s="189">
        <v>2873</v>
      </c>
      <c r="B877" s="182" t="s">
        <v>803</v>
      </c>
      <c r="C877" s="190">
        <v>2</v>
      </c>
      <c r="D877" s="190">
        <v>12.7</v>
      </c>
      <c r="E877" s="189">
        <f t="shared" si="26"/>
        <v>12.7</v>
      </c>
    </row>
    <row r="878" spans="1:5" x14ac:dyDescent="0.25">
      <c r="A878" s="189">
        <v>2874</v>
      </c>
      <c r="B878" s="182" t="s">
        <v>804</v>
      </c>
      <c r="C878" s="190">
        <v>1.05</v>
      </c>
      <c r="D878" s="190">
        <v>3.51</v>
      </c>
      <c r="E878" s="189">
        <f t="shared" si="26"/>
        <v>3.51</v>
      </c>
    </row>
    <row r="879" spans="1:5" x14ac:dyDescent="0.25">
      <c r="A879" s="189">
        <v>2875</v>
      </c>
      <c r="B879" s="182" t="s">
        <v>805</v>
      </c>
      <c r="C879" s="190"/>
      <c r="D879" s="190">
        <v>8</v>
      </c>
      <c r="E879" s="189">
        <f t="shared" si="26"/>
        <v>8</v>
      </c>
    </row>
    <row r="880" spans="1:5" x14ac:dyDescent="0.25">
      <c r="A880" s="189">
        <v>2876</v>
      </c>
      <c r="B880" s="182" t="s">
        <v>806</v>
      </c>
      <c r="C880" s="190">
        <v>1.47</v>
      </c>
      <c r="D880" s="190">
        <v>1.91</v>
      </c>
      <c r="E880" s="189">
        <f t="shared" si="26"/>
        <v>1.91</v>
      </c>
    </row>
    <row r="881" spans="1:5" x14ac:dyDescent="0.25">
      <c r="A881" s="189">
        <v>2877</v>
      </c>
      <c r="B881" s="182" t="s">
        <v>807</v>
      </c>
      <c r="C881" s="190">
        <v>10.67</v>
      </c>
      <c r="D881" s="190">
        <v>6.2</v>
      </c>
      <c r="E881" s="189">
        <f t="shared" si="26"/>
        <v>10.67</v>
      </c>
    </row>
    <row r="882" spans="1:5" x14ac:dyDescent="0.25">
      <c r="A882" s="189">
        <v>2878</v>
      </c>
      <c r="B882" s="182" t="s">
        <v>808</v>
      </c>
      <c r="C882" s="190">
        <v>4.76</v>
      </c>
      <c r="D882" s="190">
        <v>2.12</v>
      </c>
      <c r="E882" s="189">
        <f t="shared" si="26"/>
        <v>4.76</v>
      </c>
    </row>
    <row r="883" spans="1:5" x14ac:dyDescent="0.25">
      <c r="A883" s="189">
        <v>2879</v>
      </c>
      <c r="B883" s="182" t="s">
        <v>809</v>
      </c>
      <c r="C883" s="190"/>
      <c r="D883" s="190">
        <v>1</v>
      </c>
      <c r="E883" s="189">
        <f t="shared" si="26"/>
        <v>1</v>
      </c>
    </row>
    <row r="884" spans="1:5" x14ac:dyDescent="0.25">
      <c r="A884" s="189">
        <v>2880</v>
      </c>
      <c r="B884" s="182" t="s">
        <v>810</v>
      </c>
      <c r="C884" s="190"/>
      <c r="D884" s="190">
        <v>2.2599999999999998</v>
      </c>
      <c r="E884" s="189">
        <f t="shared" si="26"/>
        <v>2.2599999999999998</v>
      </c>
    </row>
    <row r="885" spans="1:5" x14ac:dyDescent="0.25">
      <c r="A885" s="189">
        <v>2881</v>
      </c>
      <c r="B885" s="182" t="s">
        <v>811</v>
      </c>
      <c r="C885" s="190">
        <v>1.92</v>
      </c>
      <c r="D885" s="190">
        <v>1.72</v>
      </c>
      <c r="E885" s="189">
        <f t="shared" si="26"/>
        <v>1.92</v>
      </c>
    </row>
    <row r="886" spans="1:5" x14ac:dyDescent="0.25">
      <c r="A886" s="189">
        <v>2882</v>
      </c>
      <c r="B886" s="182" t="s">
        <v>812</v>
      </c>
      <c r="C886" s="190">
        <v>8.7200000000000006</v>
      </c>
      <c r="D886" s="190">
        <v>6.1</v>
      </c>
      <c r="E886" s="189">
        <f t="shared" si="26"/>
        <v>8.7200000000000006</v>
      </c>
    </row>
    <row r="887" spans="1:5" x14ac:dyDescent="0.25">
      <c r="A887" s="189">
        <v>2883</v>
      </c>
      <c r="B887" s="182" t="s">
        <v>813</v>
      </c>
      <c r="C887" s="190">
        <v>16</v>
      </c>
      <c r="D887" s="190">
        <v>7.04</v>
      </c>
      <c r="E887" s="189">
        <f t="shared" si="26"/>
        <v>16</v>
      </c>
    </row>
    <row r="888" spans="1:5" x14ac:dyDescent="0.25">
      <c r="A888" s="189">
        <v>2884</v>
      </c>
      <c r="B888" s="182" t="s">
        <v>814</v>
      </c>
      <c r="C888" s="190"/>
      <c r="D888" s="190">
        <v>1</v>
      </c>
      <c r="E888" s="189">
        <f t="shared" si="26"/>
        <v>1</v>
      </c>
    </row>
    <row r="889" spans="1:5" x14ac:dyDescent="0.25">
      <c r="A889" s="189">
        <v>2885</v>
      </c>
      <c r="B889" s="182" t="s">
        <v>815</v>
      </c>
      <c r="C889" s="190">
        <v>10.31</v>
      </c>
      <c r="D889" s="190">
        <v>3.37</v>
      </c>
      <c r="E889" s="189">
        <f t="shared" si="26"/>
        <v>10.31</v>
      </c>
    </row>
    <row r="890" spans="1:5" x14ac:dyDescent="0.25">
      <c r="A890" s="189">
        <v>2886</v>
      </c>
      <c r="B890" s="182" t="s">
        <v>816</v>
      </c>
      <c r="C890" s="190">
        <v>1.69</v>
      </c>
      <c r="D890" s="190">
        <v>1.52</v>
      </c>
      <c r="E890" s="189">
        <f t="shared" si="26"/>
        <v>1.69</v>
      </c>
    </row>
    <row r="891" spans="1:5" x14ac:dyDescent="0.25">
      <c r="A891" s="189">
        <v>2887</v>
      </c>
      <c r="B891" s="182" t="s">
        <v>817</v>
      </c>
      <c r="C891" s="190">
        <v>2.62</v>
      </c>
      <c r="D891" s="190">
        <v>1.85</v>
      </c>
      <c r="E891" s="189">
        <f t="shared" si="26"/>
        <v>2.62</v>
      </c>
    </row>
    <row r="892" spans="1:5" x14ac:dyDescent="0.25">
      <c r="A892" s="189">
        <v>2888</v>
      </c>
      <c r="B892" s="182" t="s">
        <v>818</v>
      </c>
      <c r="C892" s="190">
        <v>4.8</v>
      </c>
      <c r="D892" s="190">
        <v>2.4900000000000002</v>
      </c>
      <c r="E892" s="189">
        <f t="shared" si="26"/>
        <v>4.8</v>
      </c>
    </row>
    <row r="893" spans="1:5" x14ac:dyDescent="0.25">
      <c r="A893" s="189">
        <v>2889</v>
      </c>
      <c r="B893" s="182" t="s">
        <v>819</v>
      </c>
      <c r="C893" s="190">
        <v>1</v>
      </c>
      <c r="D893" s="190">
        <v>0.95</v>
      </c>
      <c r="E893" s="189" t="s">
        <v>11533</v>
      </c>
    </row>
    <row r="894" spans="1:5" x14ac:dyDescent="0.25">
      <c r="A894" s="189">
        <v>2890</v>
      </c>
      <c r="B894" s="182" t="s">
        <v>820</v>
      </c>
      <c r="C894" s="190">
        <v>12</v>
      </c>
      <c r="D894" s="190">
        <v>3.98</v>
      </c>
      <c r="E894" s="189">
        <f t="shared" si="26"/>
        <v>12</v>
      </c>
    </row>
    <row r="895" spans="1:5" x14ac:dyDescent="0.25">
      <c r="A895" s="189">
        <v>2891</v>
      </c>
      <c r="B895" s="182" t="s">
        <v>821</v>
      </c>
      <c r="C895" s="190">
        <v>10.41</v>
      </c>
      <c r="D895" s="190">
        <v>4.55</v>
      </c>
      <c r="E895" s="189">
        <f t="shared" si="26"/>
        <v>10.41</v>
      </c>
    </row>
    <row r="896" spans="1:5" x14ac:dyDescent="0.25">
      <c r="A896" s="189">
        <v>2892</v>
      </c>
      <c r="B896" s="182" t="s">
        <v>822</v>
      </c>
      <c r="C896" s="190">
        <v>12</v>
      </c>
      <c r="D896" s="190">
        <v>3.19</v>
      </c>
      <c r="E896" s="189">
        <f t="shared" si="26"/>
        <v>12</v>
      </c>
    </row>
    <row r="897" spans="1:5" x14ac:dyDescent="0.25">
      <c r="A897" s="189">
        <v>2893</v>
      </c>
      <c r="B897" s="182" t="s">
        <v>823</v>
      </c>
      <c r="C897" s="190">
        <v>12</v>
      </c>
      <c r="D897" s="190">
        <v>3.86</v>
      </c>
      <c r="E897" s="189">
        <f t="shared" si="26"/>
        <v>12</v>
      </c>
    </row>
    <row r="898" spans="1:5" x14ac:dyDescent="0.25">
      <c r="A898" s="189">
        <v>2894</v>
      </c>
      <c r="B898" s="182" t="s">
        <v>824</v>
      </c>
      <c r="C898" s="190"/>
      <c r="D898" s="190">
        <v>4.5999999999999996</v>
      </c>
      <c r="E898" s="189">
        <f t="shared" si="26"/>
        <v>4.5999999999999996</v>
      </c>
    </row>
    <row r="899" spans="1:5" x14ac:dyDescent="0.25">
      <c r="A899" s="189">
        <v>2895</v>
      </c>
      <c r="B899" s="182" t="s">
        <v>825</v>
      </c>
      <c r="C899" s="190"/>
      <c r="D899" s="190">
        <v>9.75</v>
      </c>
      <c r="E899" s="189">
        <f t="shared" si="26"/>
        <v>9.75</v>
      </c>
    </row>
    <row r="900" spans="1:5" x14ac:dyDescent="0.25">
      <c r="A900" s="189">
        <v>2896</v>
      </c>
      <c r="B900" s="182" t="s">
        <v>826</v>
      </c>
      <c r="C900" s="190"/>
      <c r="D900" s="190">
        <v>1</v>
      </c>
      <c r="E900" s="189">
        <f t="shared" si="26"/>
        <v>1</v>
      </c>
    </row>
    <row r="901" spans="1:5" x14ac:dyDescent="0.25">
      <c r="A901" s="189">
        <v>2897</v>
      </c>
      <c r="B901" s="182" t="s">
        <v>827</v>
      </c>
      <c r="C901" s="190">
        <v>2.4</v>
      </c>
      <c r="D901" s="190">
        <v>1.1499999999999999</v>
      </c>
      <c r="E901" s="189">
        <f t="shared" si="26"/>
        <v>2.4</v>
      </c>
    </row>
    <row r="902" spans="1:5" x14ac:dyDescent="0.25">
      <c r="A902" s="189">
        <v>2898</v>
      </c>
      <c r="B902" s="182" t="s">
        <v>828</v>
      </c>
      <c r="C902" s="190">
        <v>2</v>
      </c>
      <c r="D902" s="190">
        <v>0.7</v>
      </c>
      <c r="E902" s="189">
        <f t="shared" si="26"/>
        <v>2</v>
      </c>
    </row>
    <row r="903" spans="1:5" x14ac:dyDescent="0.25">
      <c r="A903" s="189">
        <v>2899</v>
      </c>
      <c r="B903" s="182" t="s">
        <v>829</v>
      </c>
      <c r="C903" s="190">
        <v>1</v>
      </c>
      <c r="D903" s="190">
        <v>1</v>
      </c>
      <c r="E903" s="189">
        <f t="shared" si="26"/>
        <v>1</v>
      </c>
    </row>
    <row r="904" spans="1:5" x14ac:dyDescent="0.25">
      <c r="A904" s="189">
        <v>2900</v>
      </c>
      <c r="B904" s="182" t="s">
        <v>830</v>
      </c>
      <c r="C904" s="190">
        <v>0</v>
      </c>
      <c r="D904" s="190">
        <v>0.53</v>
      </c>
      <c r="E904" s="189" t="s">
        <v>13252</v>
      </c>
    </row>
    <row r="905" spans="1:5" x14ac:dyDescent="0.25">
      <c r="A905" s="189">
        <v>2901</v>
      </c>
      <c r="B905" s="182" t="s">
        <v>831</v>
      </c>
      <c r="C905" s="190">
        <v>4.01</v>
      </c>
      <c r="D905" s="190">
        <v>4.05</v>
      </c>
      <c r="E905" s="189" t="s">
        <v>13252</v>
      </c>
    </row>
    <row r="906" spans="1:5" x14ac:dyDescent="0.25">
      <c r="A906" s="189">
        <v>2902</v>
      </c>
      <c r="B906" s="205" t="s">
        <v>13002</v>
      </c>
      <c r="C906" s="190">
        <v>10.55</v>
      </c>
      <c r="D906" s="190">
        <v>22.89</v>
      </c>
      <c r="E906" s="189">
        <f>IF(C906&gt;D906,C906,D906)</f>
        <v>22.89</v>
      </c>
    </row>
    <row r="907" spans="1:5" x14ac:dyDescent="0.25">
      <c r="A907" s="189">
        <v>2903</v>
      </c>
      <c r="B907" s="201" t="s">
        <v>13003</v>
      </c>
      <c r="C907" s="190">
        <v>15.52</v>
      </c>
      <c r="D907" s="190">
        <v>21.21</v>
      </c>
      <c r="E907" s="189">
        <f>IF(C907&gt;D907,C907,D907)</f>
        <v>21.21</v>
      </c>
    </row>
    <row r="908" spans="1:5" x14ac:dyDescent="0.25">
      <c r="A908" s="189">
        <v>2904</v>
      </c>
      <c r="B908" s="182" t="s">
        <v>832</v>
      </c>
      <c r="C908" s="190">
        <v>9.8800000000000008</v>
      </c>
      <c r="D908" s="190">
        <v>2.5099999999999998</v>
      </c>
      <c r="E908" s="189" t="s">
        <v>13252</v>
      </c>
    </row>
    <row r="909" spans="1:5" x14ac:dyDescent="0.25">
      <c r="A909" s="189">
        <v>2905</v>
      </c>
      <c r="B909" s="182" t="s">
        <v>833</v>
      </c>
      <c r="C909" s="190">
        <v>9.77</v>
      </c>
      <c r="D909" s="190">
        <v>1.67</v>
      </c>
      <c r="E909" s="189" t="s">
        <v>11533</v>
      </c>
    </row>
    <row r="910" spans="1:5" x14ac:dyDescent="0.25">
      <c r="A910" s="189">
        <v>2906</v>
      </c>
      <c r="B910" s="182" t="s">
        <v>834</v>
      </c>
      <c r="C910" s="190">
        <v>2.66</v>
      </c>
      <c r="D910" s="190">
        <v>1.84</v>
      </c>
      <c r="E910" s="189" t="s">
        <v>13252</v>
      </c>
    </row>
    <row r="911" spans="1:5" x14ac:dyDescent="0.25">
      <c r="A911" s="189">
        <v>2907</v>
      </c>
      <c r="B911" s="182" t="s">
        <v>13004</v>
      </c>
      <c r="C911" s="190">
        <v>1</v>
      </c>
      <c r="D911" s="190">
        <v>1</v>
      </c>
      <c r="E911" s="189" t="s">
        <v>13252</v>
      </c>
    </row>
    <row r="912" spans="1:5" x14ac:dyDescent="0.25">
      <c r="A912" s="189">
        <v>2908</v>
      </c>
      <c r="B912" s="182" t="s">
        <v>835</v>
      </c>
      <c r="C912" s="190">
        <v>5</v>
      </c>
      <c r="D912" s="190">
        <v>3.33</v>
      </c>
      <c r="E912" s="189">
        <f>IF(C912&gt;D912,C912,D912)</f>
        <v>5</v>
      </c>
    </row>
    <row r="913" spans="1:5" x14ac:dyDescent="0.25">
      <c r="A913" s="189">
        <v>2909</v>
      </c>
      <c r="B913" s="182" t="s">
        <v>836</v>
      </c>
      <c r="C913" s="190">
        <v>1</v>
      </c>
      <c r="D913" s="190">
        <v>0.7</v>
      </c>
      <c r="E913" s="189">
        <f>IF(C913&gt;D913,C913,D913)</f>
        <v>1</v>
      </c>
    </row>
    <row r="914" spans="1:5" x14ac:dyDescent="0.25">
      <c r="A914" s="189">
        <v>2910</v>
      </c>
      <c r="B914" s="201" t="s">
        <v>13005</v>
      </c>
      <c r="C914" s="190">
        <v>8.02</v>
      </c>
      <c r="D914" s="190">
        <v>4.1500000000000004</v>
      </c>
      <c r="E914" s="189">
        <f>IF(C914&gt;D914,C914,D914)</f>
        <v>8.02</v>
      </c>
    </row>
    <row r="915" spans="1:5" x14ac:dyDescent="0.25">
      <c r="A915" s="189">
        <v>2911</v>
      </c>
      <c r="B915" s="182" t="s">
        <v>837</v>
      </c>
      <c r="C915" s="190">
        <v>8.07</v>
      </c>
      <c r="D915" s="190">
        <v>12.14</v>
      </c>
      <c r="E915" s="189" t="s">
        <v>13252</v>
      </c>
    </row>
    <row r="916" spans="1:5" x14ac:dyDescent="0.25">
      <c r="A916" s="189">
        <v>2912</v>
      </c>
      <c r="B916" s="182" t="s">
        <v>838</v>
      </c>
      <c r="C916" s="190">
        <v>50</v>
      </c>
      <c r="D916" s="190">
        <v>12.77</v>
      </c>
      <c r="E916" s="189">
        <f t="shared" ref="E916:E917" si="27">IF(C916&gt;D916,C916,D916)</f>
        <v>50</v>
      </c>
    </row>
    <row r="917" spans="1:5" x14ac:dyDescent="0.25">
      <c r="A917" s="189">
        <v>2913</v>
      </c>
      <c r="B917" s="182" t="s">
        <v>839</v>
      </c>
      <c r="C917" s="190">
        <v>1</v>
      </c>
      <c r="D917" s="190">
        <v>3.75</v>
      </c>
      <c r="E917" s="189">
        <f t="shared" si="27"/>
        <v>3.75</v>
      </c>
    </row>
    <row r="918" spans="1:5" x14ac:dyDescent="0.25">
      <c r="A918" s="189">
        <v>2914</v>
      </c>
      <c r="B918" s="182" t="s">
        <v>840</v>
      </c>
      <c r="C918" s="190"/>
      <c r="D918" s="190">
        <v>13.54</v>
      </c>
      <c r="E918" s="189" t="s">
        <v>13252</v>
      </c>
    </row>
    <row r="919" spans="1:5" x14ac:dyDescent="0.25">
      <c r="A919" s="189">
        <v>2915</v>
      </c>
      <c r="B919" s="182" t="s">
        <v>841</v>
      </c>
      <c r="C919" s="190"/>
      <c r="D919" s="190">
        <v>95.74</v>
      </c>
      <c r="E919" s="189" t="s">
        <v>13252</v>
      </c>
    </row>
    <row r="920" spans="1:5" x14ac:dyDescent="0.25">
      <c r="A920" s="189">
        <v>2916</v>
      </c>
      <c r="B920" s="182" t="s">
        <v>842</v>
      </c>
      <c r="C920" s="190">
        <v>48</v>
      </c>
      <c r="D920" s="190">
        <v>109.4</v>
      </c>
      <c r="E920" s="189" t="s">
        <v>13252</v>
      </c>
    </row>
    <row r="921" spans="1:5" x14ac:dyDescent="0.25">
      <c r="A921" s="189">
        <v>2917</v>
      </c>
      <c r="B921" s="182" t="s">
        <v>843</v>
      </c>
      <c r="C921" s="190">
        <v>2000</v>
      </c>
      <c r="D921" s="190">
        <v>260</v>
      </c>
      <c r="E921" s="189" t="s">
        <v>13252</v>
      </c>
    </row>
    <row r="922" spans="1:5" x14ac:dyDescent="0.25">
      <c r="A922" s="189">
        <v>2918</v>
      </c>
      <c r="B922" s="182" t="s">
        <v>844</v>
      </c>
      <c r="C922" s="190"/>
      <c r="D922" s="190" t="s">
        <v>22</v>
      </c>
      <c r="E922" s="189" t="s">
        <v>13252</v>
      </c>
    </row>
    <row r="923" spans="1:5" x14ac:dyDescent="0.25">
      <c r="A923" s="189">
        <v>2919</v>
      </c>
      <c r="B923" s="182" t="s">
        <v>845</v>
      </c>
      <c r="C923" s="190"/>
      <c r="D923" s="190" t="s">
        <v>22</v>
      </c>
      <c r="E923" s="189" t="s">
        <v>13309</v>
      </c>
    </row>
    <row r="924" spans="1:5" x14ac:dyDescent="0.25">
      <c r="A924" s="189">
        <v>2920</v>
      </c>
      <c r="B924" s="182" t="s">
        <v>846</v>
      </c>
      <c r="C924" s="190"/>
      <c r="D924" s="190">
        <v>1</v>
      </c>
      <c r="E924" s="189">
        <f>IF(C924&gt;D924,C924,D924)</f>
        <v>1</v>
      </c>
    </row>
    <row r="925" spans="1:5" x14ac:dyDescent="0.25">
      <c r="A925" s="189">
        <v>2921</v>
      </c>
      <c r="B925" s="182" t="s">
        <v>847</v>
      </c>
      <c r="C925" s="190">
        <v>0.26</v>
      </c>
      <c r="D925" s="190">
        <v>0.36</v>
      </c>
      <c r="E925" s="189" t="s">
        <v>13252</v>
      </c>
    </row>
    <row r="926" spans="1:5" x14ac:dyDescent="0.25">
      <c r="A926" s="189">
        <v>2922</v>
      </c>
      <c r="B926" s="182" t="s">
        <v>848</v>
      </c>
      <c r="C926" s="190">
        <v>0.1</v>
      </c>
      <c r="D926" s="190">
        <v>1.85</v>
      </c>
      <c r="E926" s="189">
        <f>IF(C926&gt;D926,C926,D926)</f>
        <v>1.85</v>
      </c>
    </row>
    <row r="927" spans="1:5" x14ac:dyDescent="0.25">
      <c r="A927" s="189">
        <v>2923</v>
      </c>
      <c r="B927" s="182" t="s">
        <v>849</v>
      </c>
      <c r="C927" s="190">
        <v>6.11</v>
      </c>
      <c r="D927" s="190">
        <v>5.98</v>
      </c>
      <c r="E927" s="189">
        <f>IF(C927&gt;D927,C927,D927)</f>
        <v>6.11</v>
      </c>
    </row>
    <row r="928" spans="1:5" x14ac:dyDescent="0.25">
      <c r="A928" s="189">
        <v>2924</v>
      </c>
      <c r="B928" s="182" t="s">
        <v>850</v>
      </c>
      <c r="C928" s="190">
        <v>0.01</v>
      </c>
      <c r="D928" s="190">
        <v>0.01</v>
      </c>
      <c r="E928" s="189" t="s">
        <v>11533</v>
      </c>
    </row>
    <row r="929" spans="1:5" x14ac:dyDescent="0.25">
      <c r="A929" s="189">
        <v>2925</v>
      </c>
      <c r="B929" s="182" t="s">
        <v>851</v>
      </c>
      <c r="C929" s="190">
        <v>22.44</v>
      </c>
      <c r="D929" s="190">
        <v>4.4400000000000004</v>
      </c>
      <c r="E929" s="189">
        <f t="shared" ref="E929:E943" si="28">IF(C929&gt;D929,C929,D929)</f>
        <v>22.44</v>
      </c>
    </row>
    <row r="930" spans="1:5" x14ac:dyDescent="0.25">
      <c r="A930" s="189">
        <v>2926</v>
      </c>
      <c r="B930" s="173" t="s">
        <v>852</v>
      </c>
      <c r="C930" s="190">
        <v>38</v>
      </c>
      <c r="D930" s="190">
        <v>17.91</v>
      </c>
      <c r="E930" s="189">
        <f t="shared" si="28"/>
        <v>38</v>
      </c>
    </row>
    <row r="931" spans="1:5" x14ac:dyDescent="0.25">
      <c r="A931" s="189">
        <v>2927</v>
      </c>
      <c r="B931" s="201" t="s">
        <v>13006</v>
      </c>
      <c r="C931" s="190"/>
      <c r="D931" s="190">
        <v>5</v>
      </c>
      <c r="E931" s="189">
        <f t="shared" si="28"/>
        <v>5</v>
      </c>
    </row>
    <row r="932" spans="1:5" x14ac:dyDescent="0.25">
      <c r="A932" s="189">
        <v>2928</v>
      </c>
      <c r="B932" s="182" t="s">
        <v>853</v>
      </c>
      <c r="C932" s="190">
        <v>8.16</v>
      </c>
      <c r="D932" s="190">
        <v>9.33</v>
      </c>
      <c r="E932" s="189" t="s">
        <v>13252</v>
      </c>
    </row>
    <row r="933" spans="1:5" x14ac:dyDescent="0.25">
      <c r="A933" s="189">
        <v>2929</v>
      </c>
      <c r="B933" s="173" t="s">
        <v>854</v>
      </c>
      <c r="C933" s="190">
        <v>0.13</v>
      </c>
      <c r="D933" s="190">
        <v>0.45</v>
      </c>
      <c r="E933" s="189" t="s">
        <v>13252</v>
      </c>
    </row>
    <row r="934" spans="1:5" x14ac:dyDescent="0.25">
      <c r="A934" s="189">
        <v>2930</v>
      </c>
      <c r="B934" s="201" t="s">
        <v>13007</v>
      </c>
      <c r="C934" s="190">
        <v>12.5</v>
      </c>
      <c r="D934" s="190">
        <v>45.15</v>
      </c>
      <c r="E934" s="189">
        <f t="shared" si="28"/>
        <v>45.15</v>
      </c>
    </row>
    <row r="935" spans="1:5" x14ac:dyDescent="0.25">
      <c r="A935" s="189">
        <v>2931</v>
      </c>
      <c r="B935" s="182" t="s">
        <v>855</v>
      </c>
      <c r="C935" s="190"/>
      <c r="D935" s="190" t="s">
        <v>22</v>
      </c>
      <c r="E935" s="189" t="str">
        <f t="shared" si="28"/>
        <v>N/A</v>
      </c>
    </row>
    <row r="936" spans="1:5" x14ac:dyDescent="0.25">
      <c r="A936" s="189">
        <v>2932</v>
      </c>
      <c r="B936" s="173" t="s">
        <v>856</v>
      </c>
      <c r="C936" s="190"/>
      <c r="D936" s="190" t="s">
        <v>22</v>
      </c>
      <c r="E936" s="189" t="str">
        <f t="shared" si="28"/>
        <v>N/A</v>
      </c>
    </row>
    <row r="937" spans="1:5" x14ac:dyDescent="0.25">
      <c r="A937" s="189">
        <v>2933</v>
      </c>
      <c r="B937" s="201" t="s">
        <v>13008</v>
      </c>
      <c r="C937" s="190">
        <v>30</v>
      </c>
      <c r="D937" s="190">
        <v>32.49</v>
      </c>
      <c r="E937" s="189">
        <f t="shared" si="28"/>
        <v>32.49</v>
      </c>
    </row>
    <row r="938" spans="1:5" x14ac:dyDescent="0.25">
      <c r="A938" s="189">
        <v>2934</v>
      </c>
      <c r="B938" s="182" t="s">
        <v>857</v>
      </c>
      <c r="C938" s="190">
        <v>15</v>
      </c>
      <c r="D938" s="190">
        <v>19.52</v>
      </c>
      <c r="E938" s="189">
        <f t="shared" si="28"/>
        <v>19.52</v>
      </c>
    </row>
    <row r="939" spans="1:5" x14ac:dyDescent="0.25">
      <c r="A939" s="189">
        <v>2935</v>
      </c>
      <c r="B939" s="173" t="s">
        <v>858</v>
      </c>
      <c r="C939" s="190">
        <v>30</v>
      </c>
      <c r="D939" s="190">
        <v>19.57</v>
      </c>
      <c r="E939" s="189">
        <f t="shared" si="28"/>
        <v>30</v>
      </c>
    </row>
    <row r="940" spans="1:5" x14ac:dyDescent="0.25">
      <c r="A940" s="189">
        <v>2936</v>
      </c>
      <c r="B940" s="182" t="s">
        <v>859</v>
      </c>
      <c r="C940" s="190">
        <v>15</v>
      </c>
      <c r="D940" s="190">
        <v>15</v>
      </c>
      <c r="E940" s="189">
        <f t="shared" si="28"/>
        <v>15</v>
      </c>
    </row>
    <row r="941" spans="1:5" x14ac:dyDescent="0.25">
      <c r="A941" s="189">
        <v>2937</v>
      </c>
      <c r="B941" s="173" t="s">
        <v>860</v>
      </c>
      <c r="C941" s="190">
        <v>30</v>
      </c>
      <c r="D941" s="190">
        <v>24.8</v>
      </c>
      <c r="E941" s="189">
        <f t="shared" si="28"/>
        <v>30</v>
      </c>
    </row>
    <row r="942" spans="1:5" x14ac:dyDescent="0.25">
      <c r="A942" s="189">
        <v>2938</v>
      </c>
      <c r="B942" s="182" t="s">
        <v>861</v>
      </c>
      <c r="C942" s="190">
        <v>9.67</v>
      </c>
      <c r="D942" s="190">
        <v>5.82</v>
      </c>
      <c r="E942" s="189">
        <f t="shared" si="28"/>
        <v>9.67</v>
      </c>
    </row>
    <row r="943" spans="1:5" x14ac:dyDescent="0.25">
      <c r="A943" s="189">
        <v>2939</v>
      </c>
      <c r="B943" s="173" t="s">
        <v>862</v>
      </c>
      <c r="C943" s="190">
        <v>1.75</v>
      </c>
      <c r="D943" s="190">
        <v>1.94</v>
      </c>
      <c r="E943" s="189">
        <f t="shared" si="28"/>
        <v>1.94</v>
      </c>
    </row>
    <row r="944" spans="1:5" x14ac:dyDescent="0.25">
      <c r="A944" s="189">
        <v>2940</v>
      </c>
      <c r="B944" s="182" t="s">
        <v>863</v>
      </c>
      <c r="C944" s="190">
        <v>5.88</v>
      </c>
      <c r="D944" s="190">
        <v>1.24</v>
      </c>
      <c r="E944" s="189" t="s">
        <v>13255</v>
      </c>
    </row>
    <row r="945" spans="1:5" x14ac:dyDescent="0.25">
      <c r="A945" s="189">
        <v>2941</v>
      </c>
      <c r="B945" s="182" t="s">
        <v>864</v>
      </c>
      <c r="C945" s="190">
        <v>160</v>
      </c>
      <c r="D945" s="190">
        <v>2000</v>
      </c>
      <c r="E945" s="189">
        <f t="shared" ref="E945:E971" si="29">IF(C945&gt;D945,C945,D945)</f>
        <v>2000</v>
      </c>
    </row>
    <row r="946" spans="1:5" x14ac:dyDescent="0.25">
      <c r="A946" s="189">
        <v>2942</v>
      </c>
      <c r="B946" s="182" t="s">
        <v>865</v>
      </c>
      <c r="C946" s="190">
        <v>0.01</v>
      </c>
      <c r="D946" s="190">
        <v>0.01</v>
      </c>
      <c r="E946" s="189">
        <f t="shared" si="29"/>
        <v>0.01</v>
      </c>
    </row>
    <row r="947" spans="1:5" x14ac:dyDescent="0.25">
      <c r="A947" s="189">
        <v>2943</v>
      </c>
      <c r="B947" s="182" t="s">
        <v>866</v>
      </c>
      <c r="C947" s="190">
        <v>40</v>
      </c>
      <c r="D947" s="190">
        <v>26.8</v>
      </c>
      <c r="E947" s="189">
        <f t="shared" si="29"/>
        <v>40</v>
      </c>
    </row>
    <row r="948" spans="1:5" x14ac:dyDescent="0.25">
      <c r="A948" s="189">
        <v>2944</v>
      </c>
      <c r="B948" s="173" t="s">
        <v>867</v>
      </c>
      <c r="C948" s="190">
        <v>30</v>
      </c>
      <c r="D948" s="190">
        <v>23</v>
      </c>
      <c r="E948" s="189">
        <f t="shared" si="29"/>
        <v>30</v>
      </c>
    </row>
    <row r="949" spans="1:5" x14ac:dyDescent="0.25">
      <c r="A949" s="189">
        <v>2945</v>
      </c>
      <c r="B949" s="182" t="s">
        <v>868</v>
      </c>
      <c r="C949" s="190"/>
      <c r="D949" s="190" t="s">
        <v>22</v>
      </c>
      <c r="E949" s="189" t="str">
        <f t="shared" si="29"/>
        <v>N/A</v>
      </c>
    </row>
    <row r="950" spans="1:5" x14ac:dyDescent="0.25">
      <c r="A950" s="189">
        <v>2946</v>
      </c>
      <c r="B950" s="182" t="s">
        <v>869</v>
      </c>
      <c r="C950" s="190"/>
      <c r="D950" s="190">
        <v>1</v>
      </c>
      <c r="E950" s="189">
        <f t="shared" si="29"/>
        <v>1</v>
      </c>
    </row>
    <row r="951" spans="1:5" x14ac:dyDescent="0.25">
      <c r="A951" s="189">
        <v>2947</v>
      </c>
      <c r="B951" s="182" t="s">
        <v>870</v>
      </c>
      <c r="C951" s="190"/>
      <c r="D951" s="190" t="s">
        <v>22</v>
      </c>
      <c r="E951" s="189" t="str">
        <f t="shared" si="29"/>
        <v>N/A</v>
      </c>
    </row>
    <row r="952" spans="1:5" x14ac:dyDescent="0.25">
      <c r="A952" s="189">
        <v>2948</v>
      </c>
      <c r="B952" s="182" t="s">
        <v>871</v>
      </c>
      <c r="C952" s="190"/>
      <c r="D952" s="190">
        <v>5</v>
      </c>
      <c r="E952" s="189">
        <f t="shared" si="29"/>
        <v>5</v>
      </c>
    </row>
    <row r="953" spans="1:5" x14ac:dyDescent="0.25">
      <c r="A953" s="189">
        <v>2949</v>
      </c>
      <c r="B953" s="201" t="s">
        <v>13009</v>
      </c>
      <c r="C953" s="190"/>
      <c r="D953" s="190">
        <v>9</v>
      </c>
      <c r="E953" s="189">
        <f t="shared" si="29"/>
        <v>9</v>
      </c>
    </row>
    <row r="954" spans="1:5" x14ac:dyDescent="0.25">
      <c r="A954" s="189">
        <v>2950</v>
      </c>
      <c r="B954" s="173" t="s">
        <v>872</v>
      </c>
      <c r="C954" s="190"/>
      <c r="D954" s="190">
        <v>5</v>
      </c>
      <c r="E954" s="189">
        <f t="shared" si="29"/>
        <v>5</v>
      </c>
    </row>
    <row r="955" spans="1:5" x14ac:dyDescent="0.25">
      <c r="A955" s="189">
        <v>2951</v>
      </c>
      <c r="B955" s="182" t="s">
        <v>13010</v>
      </c>
      <c r="C955" s="190">
        <v>0.02</v>
      </c>
      <c r="D955" s="190">
        <v>0.01</v>
      </c>
      <c r="E955" s="189" t="s">
        <v>13252</v>
      </c>
    </row>
    <row r="956" spans="1:5" x14ac:dyDescent="0.25">
      <c r="A956" s="189">
        <v>2952</v>
      </c>
      <c r="B956" s="182" t="s">
        <v>873</v>
      </c>
      <c r="C956" s="190"/>
      <c r="D956" s="190">
        <v>3.1</v>
      </c>
      <c r="E956" s="189">
        <f t="shared" si="29"/>
        <v>3.1</v>
      </c>
    </row>
    <row r="957" spans="1:5" x14ac:dyDescent="0.25">
      <c r="A957" s="189">
        <v>2953</v>
      </c>
      <c r="B957" s="205" t="s">
        <v>13011</v>
      </c>
      <c r="C957" s="190"/>
      <c r="D957" s="190">
        <v>1</v>
      </c>
      <c r="E957" s="189">
        <f t="shared" si="29"/>
        <v>1</v>
      </c>
    </row>
    <row r="958" spans="1:5" x14ac:dyDescent="0.25">
      <c r="A958" s="189">
        <v>2954</v>
      </c>
      <c r="B958" s="201" t="s">
        <v>13012</v>
      </c>
      <c r="C958" s="190"/>
      <c r="D958" s="190">
        <v>0.55000000000000004</v>
      </c>
      <c r="E958" s="189">
        <f t="shared" si="29"/>
        <v>0.55000000000000004</v>
      </c>
    </row>
    <row r="959" spans="1:5" x14ac:dyDescent="0.25">
      <c r="A959" s="189">
        <v>2955</v>
      </c>
      <c r="B959" s="182" t="s">
        <v>874</v>
      </c>
      <c r="C959" s="190">
        <v>1.5</v>
      </c>
      <c r="D959" s="190">
        <v>1</v>
      </c>
      <c r="E959" s="189">
        <f t="shared" si="29"/>
        <v>1.5</v>
      </c>
    </row>
    <row r="960" spans="1:5" x14ac:dyDescent="0.25">
      <c r="A960" s="189">
        <v>2956</v>
      </c>
      <c r="B960" s="173" t="s">
        <v>875</v>
      </c>
      <c r="C960" s="190">
        <v>2.5</v>
      </c>
      <c r="D960" s="190">
        <v>1</v>
      </c>
      <c r="E960" s="189">
        <f t="shared" si="29"/>
        <v>2.5</v>
      </c>
    </row>
    <row r="961" spans="1:5" x14ac:dyDescent="0.25">
      <c r="A961" s="189">
        <v>2957</v>
      </c>
      <c r="B961" s="173" t="s">
        <v>13013</v>
      </c>
      <c r="C961" s="190">
        <v>5</v>
      </c>
      <c r="D961" s="190">
        <v>2.38</v>
      </c>
      <c r="E961" s="189">
        <f t="shared" si="29"/>
        <v>5</v>
      </c>
    </row>
    <row r="962" spans="1:5" x14ac:dyDescent="0.25">
      <c r="A962" s="189">
        <v>2958</v>
      </c>
      <c r="B962" s="182" t="s">
        <v>876</v>
      </c>
      <c r="C962" s="190">
        <v>10.64</v>
      </c>
      <c r="D962" s="190">
        <v>4.5199999999999996</v>
      </c>
      <c r="E962" s="189">
        <f t="shared" si="29"/>
        <v>10.64</v>
      </c>
    </row>
    <row r="963" spans="1:5" x14ac:dyDescent="0.25">
      <c r="A963" s="189">
        <v>2959</v>
      </c>
      <c r="B963" s="173" t="s">
        <v>877</v>
      </c>
      <c r="C963" s="190">
        <v>12.5</v>
      </c>
      <c r="D963" s="190">
        <v>11.75</v>
      </c>
      <c r="E963" s="189">
        <f t="shared" si="29"/>
        <v>12.5</v>
      </c>
    </row>
    <row r="964" spans="1:5" x14ac:dyDescent="0.25">
      <c r="A964" s="189">
        <v>2960</v>
      </c>
      <c r="B964" s="182" t="s">
        <v>641</v>
      </c>
      <c r="C964" s="193">
        <v>10</v>
      </c>
      <c r="D964" s="193">
        <v>8.1300000000000008</v>
      </c>
      <c r="E964" s="194">
        <f t="shared" si="29"/>
        <v>10</v>
      </c>
    </row>
    <row r="965" spans="1:5" x14ac:dyDescent="0.25">
      <c r="A965" s="189">
        <v>2961</v>
      </c>
      <c r="B965" s="173" t="s">
        <v>878</v>
      </c>
      <c r="C965" s="190">
        <v>10</v>
      </c>
      <c r="D965" s="190">
        <v>8</v>
      </c>
      <c r="E965" s="189">
        <f t="shared" si="29"/>
        <v>10</v>
      </c>
    </row>
    <row r="966" spans="1:5" x14ac:dyDescent="0.25">
      <c r="A966" s="189">
        <v>2962</v>
      </c>
      <c r="B966" s="173" t="s">
        <v>879</v>
      </c>
      <c r="C966" s="190">
        <v>200</v>
      </c>
      <c r="D966" s="190">
        <v>200</v>
      </c>
      <c r="E966" s="189">
        <f t="shared" si="29"/>
        <v>200</v>
      </c>
    </row>
    <row r="967" spans="1:5" x14ac:dyDescent="0.25">
      <c r="A967" s="189">
        <v>2963</v>
      </c>
      <c r="B967" s="182" t="s">
        <v>13898</v>
      </c>
      <c r="C967" s="190">
        <v>10.52</v>
      </c>
      <c r="D967" s="190">
        <v>9.07</v>
      </c>
      <c r="E967" s="189">
        <f t="shared" si="29"/>
        <v>10.52</v>
      </c>
    </row>
    <row r="968" spans="1:5" x14ac:dyDescent="0.25">
      <c r="A968" s="189">
        <v>2964</v>
      </c>
      <c r="B968" s="173" t="s">
        <v>880</v>
      </c>
      <c r="C968" s="190">
        <v>2.62</v>
      </c>
      <c r="D968" s="190">
        <v>3.02</v>
      </c>
      <c r="E968" s="189">
        <f t="shared" si="29"/>
        <v>3.02</v>
      </c>
    </row>
    <row r="969" spans="1:5" x14ac:dyDescent="0.25">
      <c r="A969" s="189">
        <v>2965</v>
      </c>
      <c r="B969" s="173" t="s">
        <v>881</v>
      </c>
      <c r="C969" s="190">
        <v>2.15</v>
      </c>
      <c r="D969" s="190">
        <v>2.6</v>
      </c>
      <c r="E969" s="189">
        <f t="shared" si="29"/>
        <v>2.6</v>
      </c>
    </row>
    <row r="970" spans="1:5" x14ac:dyDescent="0.25">
      <c r="A970" s="189">
        <v>2966</v>
      </c>
      <c r="B970" s="182" t="s">
        <v>13894</v>
      </c>
      <c r="C970" s="190">
        <v>0.66</v>
      </c>
      <c r="D970" s="190">
        <v>0.56999999999999995</v>
      </c>
      <c r="E970" s="189">
        <f t="shared" si="29"/>
        <v>0.66</v>
      </c>
    </row>
    <row r="971" spans="1:5" x14ac:dyDescent="0.25">
      <c r="A971" s="189">
        <v>2967</v>
      </c>
      <c r="B971" s="182" t="s">
        <v>882</v>
      </c>
      <c r="C971" s="190">
        <v>21.17</v>
      </c>
      <c r="D971" s="190">
        <v>17.170000000000002</v>
      </c>
      <c r="E971" s="189">
        <f t="shared" si="29"/>
        <v>21.17</v>
      </c>
    </row>
    <row r="972" spans="1:5" x14ac:dyDescent="0.25">
      <c r="A972" s="189">
        <v>2968</v>
      </c>
      <c r="B972" s="182" t="s">
        <v>883</v>
      </c>
      <c r="C972" s="190">
        <v>100</v>
      </c>
      <c r="D972" s="190">
        <v>11.16</v>
      </c>
      <c r="E972" s="189" t="s">
        <v>13252</v>
      </c>
    </row>
    <row r="973" spans="1:5" x14ac:dyDescent="0.25">
      <c r="A973" s="189">
        <v>2969</v>
      </c>
      <c r="B973" s="182" t="s">
        <v>884</v>
      </c>
      <c r="C973" s="190"/>
      <c r="D973" s="190">
        <v>2</v>
      </c>
      <c r="E973" s="189">
        <f>IF(C973&gt;D973,C973,D973)</f>
        <v>2</v>
      </c>
    </row>
    <row r="974" spans="1:5" x14ac:dyDescent="0.25">
      <c r="A974" s="189">
        <v>2970</v>
      </c>
      <c r="B974" s="182" t="s">
        <v>885</v>
      </c>
      <c r="C974" s="190">
        <v>6.0000000000000001E-3</v>
      </c>
      <c r="D974" s="190">
        <v>20</v>
      </c>
      <c r="E974" s="189">
        <f>IF(C974&gt;D974,C974,D974)</f>
        <v>20</v>
      </c>
    </row>
    <row r="975" spans="1:5" x14ac:dyDescent="0.25">
      <c r="A975" s="189">
        <v>2971</v>
      </c>
      <c r="B975" s="182" t="s">
        <v>886</v>
      </c>
      <c r="C975" s="190">
        <v>36.74</v>
      </c>
      <c r="D975" s="190">
        <v>71.84</v>
      </c>
      <c r="E975" s="189" t="s">
        <v>11533</v>
      </c>
    </row>
    <row r="976" spans="1:5" x14ac:dyDescent="0.25">
      <c r="A976" s="189">
        <v>2972</v>
      </c>
      <c r="B976" s="182" t="s">
        <v>887</v>
      </c>
      <c r="C976" s="190">
        <v>14.97</v>
      </c>
      <c r="D976" s="190">
        <v>14.87</v>
      </c>
      <c r="E976" s="189" t="s">
        <v>13252</v>
      </c>
    </row>
    <row r="977" spans="1:5" x14ac:dyDescent="0.25">
      <c r="A977" s="189">
        <v>2973</v>
      </c>
      <c r="B977" s="182" t="s">
        <v>888</v>
      </c>
      <c r="C977" s="190">
        <v>100</v>
      </c>
      <c r="D977" s="190">
        <v>102.9</v>
      </c>
      <c r="E977" s="189">
        <f>IF(C977&gt;D977,C977,D977)</f>
        <v>102.9</v>
      </c>
    </row>
    <row r="978" spans="1:5" x14ac:dyDescent="0.25">
      <c r="A978" s="189">
        <v>2974</v>
      </c>
      <c r="B978" s="182" t="s">
        <v>889</v>
      </c>
      <c r="C978" s="190"/>
      <c r="D978" s="190">
        <v>40</v>
      </c>
      <c r="E978" s="189" t="s">
        <v>13252</v>
      </c>
    </row>
    <row r="979" spans="1:5" x14ac:dyDescent="0.25">
      <c r="A979" s="189">
        <v>2975</v>
      </c>
      <c r="B979" s="182" t="s">
        <v>890</v>
      </c>
      <c r="C979" s="190">
        <v>110</v>
      </c>
      <c r="D979" s="190">
        <v>65.34</v>
      </c>
      <c r="E979" s="189" t="s">
        <v>13252</v>
      </c>
    </row>
    <row r="980" spans="1:5" x14ac:dyDescent="0.25">
      <c r="A980" s="189">
        <v>2976</v>
      </c>
      <c r="B980" s="182" t="s">
        <v>891</v>
      </c>
      <c r="C980" s="190">
        <v>65</v>
      </c>
      <c r="D980" s="190">
        <v>93.11</v>
      </c>
      <c r="E980" s="189" t="s">
        <v>11533</v>
      </c>
    </row>
    <row r="981" spans="1:5" x14ac:dyDescent="0.25">
      <c r="A981" s="189">
        <v>2977</v>
      </c>
      <c r="B981" s="182" t="s">
        <v>892</v>
      </c>
      <c r="C981" s="190">
        <v>120</v>
      </c>
      <c r="D981" s="190">
        <v>53.7</v>
      </c>
      <c r="E981" s="189" t="s">
        <v>13252</v>
      </c>
    </row>
    <row r="982" spans="1:5" x14ac:dyDescent="0.25">
      <c r="A982" s="189">
        <v>2978</v>
      </c>
      <c r="B982" s="173" t="s">
        <v>893</v>
      </c>
      <c r="C982" s="190">
        <v>0.5</v>
      </c>
      <c r="D982" s="190">
        <v>0.75</v>
      </c>
      <c r="E982" s="189">
        <f>IF(C982&gt;D982,C982,D982)</f>
        <v>0.75</v>
      </c>
    </row>
    <row r="983" spans="1:5" x14ac:dyDescent="0.25">
      <c r="A983" s="189">
        <v>2979</v>
      </c>
      <c r="B983" s="182" t="s">
        <v>894</v>
      </c>
      <c r="C983" s="190">
        <v>9.44</v>
      </c>
      <c r="D983" s="190">
        <v>13.29</v>
      </c>
      <c r="E983" s="189" t="s">
        <v>13252</v>
      </c>
    </row>
    <row r="984" spans="1:5" x14ac:dyDescent="0.25">
      <c r="A984" s="189">
        <v>2980</v>
      </c>
      <c r="B984" s="182" t="s">
        <v>895</v>
      </c>
      <c r="C984" s="190">
        <v>3.55</v>
      </c>
      <c r="D984" s="190">
        <v>2.84</v>
      </c>
      <c r="E984" s="189">
        <f t="shared" ref="E984:E992" si="30">IF(C984&gt;D984,C984,D984)</f>
        <v>3.55</v>
      </c>
    </row>
    <row r="985" spans="1:5" x14ac:dyDescent="0.25">
      <c r="A985" s="189">
        <v>2981</v>
      </c>
      <c r="B985" s="182" t="s">
        <v>896</v>
      </c>
      <c r="C985" s="190">
        <v>1.08</v>
      </c>
      <c r="D985" s="190">
        <v>2.1</v>
      </c>
      <c r="E985" s="189">
        <f t="shared" si="30"/>
        <v>2.1</v>
      </c>
    </row>
    <row r="986" spans="1:5" x14ac:dyDescent="0.25">
      <c r="A986" s="189">
        <v>2982</v>
      </c>
      <c r="B986" s="182" t="s">
        <v>897</v>
      </c>
      <c r="C986" s="190">
        <v>1.83</v>
      </c>
      <c r="D986" s="190">
        <v>0.77</v>
      </c>
      <c r="E986" s="189">
        <f t="shared" si="30"/>
        <v>1.83</v>
      </c>
    </row>
    <row r="987" spans="1:5" x14ac:dyDescent="0.25">
      <c r="A987" s="189">
        <v>2983</v>
      </c>
      <c r="B987" s="182" t="s">
        <v>898</v>
      </c>
      <c r="C987" s="190">
        <v>1.85</v>
      </c>
      <c r="D987" s="190">
        <v>1.59</v>
      </c>
      <c r="E987" s="189">
        <f t="shared" si="30"/>
        <v>1.85</v>
      </c>
    </row>
    <row r="988" spans="1:5" x14ac:dyDescent="0.25">
      <c r="A988" s="189">
        <v>2984</v>
      </c>
      <c r="B988" s="182" t="s">
        <v>899</v>
      </c>
      <c r="C988" s="190">
        <v>1.83</v>
      </c>
      <c r="D988" s="190">
        <v>1.21</v>
      </c>
      <c r="E988" s="189">
        <f t="shared" si="30"/>
        <v>1.83</v>
      </c>
    </row>
    <row r="989" spans="1:5" x14ac:dyDescent="0.25">
      <c r="A989" s="189">
        <v>2985</v>
      </c>
      <c r="B989" s="182" t="s">
        <v>900</v>
      </c>
      <c r="C989" s="190">
        <v>1.48</v>
      </c>
      <c r="D989" s="190">
        <v>1.26</v>
      </c>
      <c r="E989" s="189">
        <f t="shared" si="30"/>
        <v>1.48</v>
      </c>
    </row>
    <row r="990" spans="1:5" x14ac:dyDescent="0.25">
      <c r="A990" s="189">
        <v>2986</v>
      </c>
      <c r="B990" s="182" t="s">
        <v>901</v>
      </c>
      <c r="C990" s="190">
        <v>2.09</v>
      </c>
      <c r="D990" s="190">
        <v>1.82</v>
      </c>
      <c r="E990" s="189">
        <f t="shared" si="30"/>
        <v>2.09</v>
      </c>
    </row>
    <row r="991" spans="1:5" x14ac:dyDescent="0.25">
      <c r="A991" s="189">
        <v>2987</v>
      </c>
      <c r="B991" s="182" t="s">
        <v>902</v>
      </c>
      <c r="C991" s="190">
        <v>2.5099999999999998</v>
      </c>
      <c r="D991" s="190">
        <v>2.23</v>
      </c>
      <c r="E991" s="189">
        <f t="shared" si="30"/>
        <v>2.5099999999999998</v>
      </c>
    </row>
    <row r="992" spans="1:5" x14ac:dyDescent="0.25">
      <c r="A992" s="189">
        <v>2988</v>
      </c>
      <c r="B992" s="182" t="s">
        <v>903</v>
      </c>
      <c r="C992" s="190">
        <v>1.1299999999999999</v>
      </c>
      <c r="D992" s="190">
        <v>0.71</v>
      </c>
      <c r="E992" s="189">
        <f t="shared" si="30"/>
        <v>1.1299999999999999</v>
      </c>
    </row>
    <row r="993" spans="1:5" x14ac:dyDescent="0.25">
      <c r="A993" s="189">
        <v>2989</v>
      </c>
      <c r="B993" s="182" t="s">
        <v>904</v>
      </c>
      <c r="C993" s="190">
        <v>1.05</v>
      </c>
      <c r="D993" s="190">
        <v>0.38</v>
      </c>
      <c r="E993" s="189" t="s">
        <v>11533</v>
      </c>
    </row>
    <row r="994" spans="1:5" x14ac:dyDescent="0.25">
      <c r="A994" s="189">
        <v>2990</v>
      </c>
      <c r="B994" s="182" t="s">
        <v>905</v>
      </c>
      <c r="C994" s="190"/>
      <c r="D994" s="190" t="s">
        <v>22</v>
      </c>
      <c r="E994" s="189" t="s">
        <v>13252</v>
      </c>
    </row>
    <row r="995" spans="1:5" x14ac:dyDescent="0.25">
      <c r="A995" s="189">
        <v>2991</v>
      </c>
      <c r="B995" s="182" t="s">
        <v>906</v>
      </c>
      <c r="C995" s="190">
        <v>76</v>
      </c>
      <c r="D995" s="190">
        <v>2232</v>
      </c>
      <c r="E995" s="189" t="s">
        <v>13309</v>
      </c>
    </row>
    <row r="996" spans="1:5" x14ac:dyDescent="0.25">
      <c r="A996" s="189">
        <v>2992</v>
      </c>
      <c r="B996" s="182" t="s">
        <v>907</v>
      </c>
      <c r="C996" s="190">
        <v>4.33</v>
      </c>
      <c r="D996" s="190">
        <v>3.77</v>
      </c>
      <c r="E996" s="189" t="s">
        <v>11533</v>
      </c>
    </row>
    <row r="997" spans="1:5" x14ac:dyDescent="0.25">
      <c r="A997" s="189">
        <v>2993</v>
      </c>
      <c r="B997" s="182" t="s">
        <v>908</v>
      </c>
      <c r="C997" s="190">
        <v>220</v>
      </c>
      <c r="D997" s="190">
        <v>131.69999999999999</v>
      </c>
      <c r="E997" s="189">
        <f>IF(C997&gt;D997,C997,D997)</f>
        <v>220</v>
      </c>
    </row>
    <row r="998" spans="1:5" x14ac:dyDescent="0.25">
      <c r="A998" s="189">
        <v>2994</v>
      </c>
      <c r="B998" s="182" t="s">
        <v>909</v>
      </c>
      <c r="C998" s="190"/>
      <c r="D998" s="190">
        <v>1.3</v>
      </c>
      <c r="E998" s="189" t="s">
        <v>13309</v>
      </c>
    </row>
    <row r="999" spans="1:5" x14ac:dyDescent="0.25">
      <c r="A999" s="189">
        <v>2995</v>
      </c>
      <c r="B999" s="182" t="s">
        <v>910</v>
      </c>
      <c r="C999" s="190">
        <v>2.57</v>
      </c>
      <c r="D999" s="190">
        <v>4.03</v>
      </c>
      <c r="E999" s="189" t="s">
        <v>11533</v>
      </c>
    </row>
    <row r="1000" spans="1:5" x14ac:dyDescent="0.25">
      <c r="A1000" s="189">
        <v>2996</v>
      </c>
      <c r="B1000" s="182" t="s">
        <v>911</v>
      </c>
      <c r="C1000" s="190">
        <v>584.5</v>
      </c>
      <c r="D1000" s="190">
        <v>73.209999999999994</v>
      </c>
      <c r="E1000" s="189">
        <f>IF(C1000&gt;D1000,C1000,D1000)</f>
        <v>584.5</v>
      </c>
    </row>
    <row r="1001" spans="1:5" x14ac:dyDescent="0.25">
      <c r="A1001" s="189">
        <v>2997</v>
      </c>
      <c r="B1001" s="182" t="s">
        <v>912</v>
      </c>
      <c r="C1001" s="190">
        <v>0.39</v>
      </c>
      <c r="D1001" s="190">
        <v>0.28999999999999998</v>
      </c>
      <c r="E1001" s="189" t="s">
        <v>13252</v>
      </c>
    </row>
    <row r="1002" spans="1:5" x14ac:dyDescent="0.25">
      <c r="A1002" s="189">
        <v>2998</v>
      </c>
      <c r="B1002" s="182" t="s">
        <v>913</v>
      </c>
      <c r="C1002" s="190">
        <v>150</v>
      </c>
      <c r="D1002" s="190">
        <v>0.4</v>
      </c>
      <c r="E1002" s="189" t="s">
        <v>13309</v>
      </c>
    </row>
    <row r="1003" spans="1:5" x14ac:dyDescent="0.25">
      <c r="A1003" s="189">
        <v>2999</v>
      </c>
      <c r="B1003" s="182" t="s">
        <v>914</v>
      </c>
      <c r="C1003" s="190">
        <v>8</v>
      </c>
      <c r="D1003" s="190">
        <v>11.32</v>
      </c>
      <c r="E1003" s="189" t="s">
        <v>13252</v>
      </c>
    </row>
    <row r="1004" spans="1:5" x14ac:dyDescent="0.25">
      <c r="A1004" s="189">
        <v>3000</v>
      </c>
      <c r="B1004" s="182" t="s">
        <v>915</v>
      </c>
      <c r="C1004" s="190"/>
      <c r="D1004" s="190" t="s">
        <v>22</v>
      </c>
      <c r="E1004" s="189" t="s">
        <v>13309</v>
      </c>
    </row>
    <row r="1005" spans="1:5" x14ac:dyDescent="0.25">
      <c r="A1005" s="189">
        <v>3001</v>
      </c>
      <c r="B1005" s="182" t="s">
        <v>916</v>
      </c>
      <c r="C1005" s="190">
        <v>5.32</v>
      </c>
      <c r="D1005" s="190">
        <v>10.210000000000001</v>
      </c>
      <c r="E1005" s="189" t="s">
        <v>13252</v>
      </c>
    </row>
    <row r="1006" spans="1:5" x14ac:dyDescent="0.25">
      <c r="A1006" s="189">
        <v>3002</v>
      </c>
      <c r="B1006" s="182" t="s">
        <v>917</v>
      </c>
      <c r="C1006" s="190"/>
      <c r="D1006" s="190" t="s">
        <v>22</v>
      </c>
      <c r="E1006" s="189" t="str">
        <f>IF(C1006&gt;D1006,C1006,D1006)</f>
        <v>N/A</v>
      </c>
    </row>
    <row r="1007" spans="1:5" x14ac:dyDescent="0.25">
      <c r="A1007" s="189">
        <v>3003</v>
      </c>
      <c r="B1007" s="182" t="s">
        <v>918</v>
      </c>
      <c r="C1007" s="190">
        <v>5.08</v>
      </c>
      <c r="D1007" s="190">
        <v>6.75</v>
      </c>
      <c r="E1007" s="189" t="s">
        <v>13252</v>
      </c>
    </row>
    <row r="1008" spans="1:5" x14ac:dyDescent="0.25">
      <c r="A1008" s="189">
        <v>3004</v>
      </c>
      <c r="B1008" s="182" t="s">
        <v>919</v>
      </c>
      <c r="C1008" s="190">
        <v>1.54</v>
      </c>
      <c r="D1008" s="190">
        <v>4.8899999999999997</v>
      </c>
      <c r="E1008" s="189">
        <f>IF(C1008&gt;D1008,C1008,D1008)</f>
        <v>4.8899999999999997</v>
      </c>
    </row>
    <row r="1009" spans="1:5" x14ac:dyDescent="0.25">
      <c r="A1009" s="189">
        <v>3005</v>
      </c>
      <c r="B1009" s="182" t="s">
        <v>920</v>
      </c>
      <c r="C1009" s="190">
        <v>0.77</v>
      </c>
      <c r="D1009" s="190">
        <v>1.96</v>
      </c>
      <c r="E1009" s="189" t="s">
        <v>13252</v>
      </c>
    </row>
    <row r="1010" spans="1:5" x14ac:dyDescent="0.25">
      <c r="A1010" s="189">
        <v>3006</v>
      </c>
      <c r="B1010" s="182" t="s">
        <v>13014</v>
      </c>
      <c r="C1010" s="190">
        <v>0.4</v>
      </c>
      <c r="D1010" s="190">
        <v>1.37</v>
      </c>
      <c r="E1010" s="189">
        <f>IF(C1010&gt;D1010,C1010,D1010)</f>
        <v>1.37</v>
      </c>
    </row>
    <row r="1011" spans="1:5" x14ac:dyDescent="0.25">
      <c r="A1011" s="189">
        <v>3007</v>
      </c>
      <c r="B1011" s="182" t="s">
        <v>13015</v>
      </c>
      <c r="C1011" s="190">
        <v>1.1399999999999999</v>
      </c>
      <c r="D1011" s="190">
        <v>1.31</v>
      </c>
      <c r="E1011" s="189">
        <f>IF(C1011&gt;D1011,C1011,D1011)</f>
        <v>1.31</v>
      </c>
    </row>
    <row r="1012" spans="1:5" x14ac:dyDescent="0.25">
      <c r="A1012" s="189">
        <v>3008</v>
      </c>
      <c r="B1012" s="182" t="s">
        <v>13016</v>
      </c>
      <c r="C1012" s="190">
        <v>3</v>
      </c>
      <c r="D1012" s="190">
        <v>2.67</v>
      </c>
      <c r="E1012" s="189">
        <f>IF(C1012&gt;D1012,C1012,D1012)</f>
        <v>3</v>
      </c>
    </row>
    <row r="1013" spans="1:5" x14ac:dyDescent="0.25">
      <c r="A1013" s="189">
        <v>3009</v>
      </c>
      <c r="B1013" s="182" t="s">
        <v>921</v>
      </c>
      <c r="C1013" s="190"/>
      <c r="D1013" s="190">
        <v>12.9</v>
      </c>
      <c r="E1013" s="189" t="s">
        <v>13252</v>
      </c>
    </row>
    <row r="1014" spans="1:5" x14ac:dyDescent="0.25">
      <c r="A1014" s="189">
        <v>3010</v>
      </c>
      <c r="B1014" s="182" t="s">
        <v>922</v>
      </c>
      <c r="C1014" s="190"/>
      <c r="D1014" s="190">
        <v>220</v>
      </c>
      <c r="E1014" s="189" t="s">
        <v>13252</v>
      </c>
    </row>
    <row r="1015" spans="1:5" x14ac:dyDescent="0.25">
      <c r="A1015" s="189">
        <v>3011</v>
      </c>
      <c r="B1015" s="182" t="s">
        <v>923</v>
      </c>
      <c r="C1015" s="190"/>
      <c r="D1015" s="190" t="s">
        <v>22</v>
      </c>
      <c r="E1015" s="189" t="s">
        <v>13309</v>
      </c>
    </row>
    <row r="1016" spans="1:5" x14ac:dyDescent="0.25">
      <c r="A1016" s="189">
        <v>3012</v>
      </c>
      <c r="B1016" s="182" t="s">
        <v>924</v>
      </c>
      <c r="C1016" s="190"/>
      <c r="D1016" s="190" t="s">
        <v>22</v>
      </c>
      <c r="E1016" s="189" t="s">
        <v>13309</v>
      </c>
    </row>
    <row r="1017" spans="1:5" x14ac:dyDescent="0.25">
      <c r="A1017" s="189">
        <v>3013</v>
      </c>
      <c r="B1017" s="182" t="s">
        <v>925</v>
      </c>
      <c r="C1017" s="190"/>
      <c r="D1017" s="190" t="s">
        <v>22</v>
      </c>
      <c r="E1017" s="189" t="s">
        <v>13252</v>
      </c>
    </row>
    <row r="1018" spans="1:5" x14ac:dyDescent="0.25">
      <c r="A1018" s="189">
        <v>3014</v>
      </c>
      <c r="B1018" s="182" t="s">
        <v>926</v>
      </c>
      <c r="C1018" s="190"/>
      <c r="D1018" s="190" t="s">
        <v>22</v>
      </c>
      <c r="E1018" s="189" t="str">
        <f>IF(C1018&gt;D1018,C1018,D1018)</f>
        <v>N/A</v>
      </c>
    </row>
    <row r="1019" spans="1:5" x14ac:dyDescent="0.25">
      <c r="A1019" s="189">
        <v>3015</v>
      </c>
      <c r="B1019" s="182" t="s">
        <v>927</v>
      </c>
      <c r="C1019" s="190"/>
      <c r="D1019" s="190" t="s">
        <v>22</v>
      </c>
      <c r="E1019" s="189" t="s">
        <v>13309</v>
      </c>
    </row>
    <row r="1020" spans="1:5" x14ac:dyDescent="0.25">
      <c r="A1020" s="189">
        <v>3016</v>
      </c>
      <c r="B1020" s="182" t="s">
        <v>928</v>
      </c>
      <c r="C1020" s="190"/>
      <c r="D1020" s="190" t="s">
        <v>22</v>
      </c>
      <c r="E1020" s="189" t="str">
        <f>IF(C1020&gt;D1020,C1020,D1020)</f>
        <v>N/A</v>
      </c>
    </row>
    <row r="1021" spans="1:5" x14ac:dyDescent="0.25">
      <c r="A1021" s="189">
        <v>3017</v>
      </c>
      <c r="B1021" s="182" t="s">
        <v>929</v>
      </c>
      <c r="C1021" s="190"/>
      <c r="D1021" s="190" t="s">
        <v>22</v>
      </c>
      <c r="E1021" s="189" t="s">
        <v>13252</v>
      </c>
    </row>
    <row r="1022" spans="1:5" x14ac:dyDescent="0.25">
      <c r="A1022" s="189">
        <v>3018</v>
      </c>
      <c r="B1022" s="182" t="s">
        <v>930</v>
      </c>
      <c r="C1022" s="190">
        <v>25</v>
      </c>
      <c r="D1022" s="190">
        <v>11.51</v>
      </c>
      <c r="E1022" s="189" t="s">
        <v>13252</v>
      </c>
    </row>
    <row r="1023" spans="1:5" x14ac:dyDescent="0.25">
      <c r="A1023" s="189">
        <v>3019</v>
      </c>
      <c r="B1023" s="182" t="s">
        <v>931</v>
      </c>
      <c r="C1023" s="190">
        <v>0.89</v>
      </c>
      <c r="D1023" s="190">
        <v>0.73</v>
      </c>
      <c r="E1023" s="189">
        <f>IF(C1023&gt;D1023,C1023,D1023)</f>
        <v>0.89</v>
      </c>
    </row>
    <row r="1024" spans="1:5" x14ac:dyDescent="0.25">
      <c r="A1024" s="189">
        <v>3020</v>
      </c>
      <c r="B1024" s="182" t="s">
        <v>932</v>
      </c>
      <c r="C1024" s="190">
        <v>60</v>
      </c>
      <c r="D1024" s="190">
        <v>7692</v>
      </c>
      <c r="E1024" s="189" t="s">
        <v>13309</v>
      </c>
    </row>
    <row r="1025" spans="1:5" x14ac:dyDescent="0.25">
      <c r="A1025" s="189">
        <v>3021</v>
      </c>
      <c r="B1025" s="182" t="s">
        <v>933</v>
      </c>
      <c r="C1025" s="190">
        <v>8050</v>
      </c>
      <c r="D1025" s="190">
        <v>2648</v>
      </c>
      <c r="E1025" s="189" t="s">
        <v>13252</v>
      </c>
    </row>
    <row r="1026" spans="1:5" x14ac:dyDescent="0.25">
      <c r="A1026" s="189">
        <v>3022</v>
      </c>
      <c r="B1026" s="182" t="s">
        <v>934</v>
      </c>
      <c r="C1026" s="190">
        <v>11000</v>
      </c>
      <c r="D1026" s="190">
        <v>15</v>
      </c>
      <c r="E1026" s="189" t="s">
        <v>13252</v>
      </c>
    </row>
    <row r="1027" spans="1:5" x14ac:dyDescent="0.25">
      <c r="A1027" s="189">
        <v>3023</v>
      </c>
      <c r="B1027" s="182" t="s">
        <v>935</v>
      </c>
      <c r="C1027" s="190">
        <v>7.62</v>
      </c>
      <c r="D1027" s="190">
        <v>3.69</v>
      </c>
      <c r="E1027" s="189" t="s">
        <v>13309</v>
      </c>
    </row>
    <row r="1028" spans="1:5" x14ac:dyDescent="0.25">
      <c r="A1028" s="189">
        <v>3024</v>
      </c>
      <c r="B1028" s="182" t="s">
        <v>936</v>
      </c>
      <c r="C1028" s="190"/>
      <c r="D1028" s="190" t="s">
        <v>22</v>
      </c>
      <c r="E1028" s="189" t="str">
        <f>IF(C1028&gt;D1028,C1028,D1028)</f>
        <v>N/A</v>
      </c>
    </row>
    <row r="1029" spans="1:5" x14ac:dyDescent="0.25">
      <c r="A1029" s="189">
        <v>3025</v>
      </c>
      <c r="B1029" s="182" t="s">
        <v>937</v>
      </c>
      <c r="C1029" s="190">
        <v>0.04</v>
      </c>
      <c r="D1029" s="190">
        <v>0.6</v>
      </c>
      <c r="E1029" s="189" t="s">
        <v>13252</v>
      </c>
    </row>
    <row r="1030" spans="1:5" x14ac:dyDescent="0.25">
      <c r="A1030" s="189">
        <v>3026</v>
      </c>
      <c r="B1030" s="182" t="s">
        <v>938</v>
      </c>
      <c r="C1030" s="190">
        <v>1.26</v>
      </c>
      <c r="D1030" s="190">
        <v>0.8</v>
      </c>
      <c r="E1030" s="189" t="s">
        <v>13252</v>
      </c>
    </row>
    <row r="1031" spans="1:5" x14ac:dyDescent="0.25">
      <c r="A1031" s="189">
        <v>3027</v>
      </c>
      <c r="B1031" s="182" t="s">
        <v>939</v>
      </c>
      <c r="C1031" s="190"/>
      <c r="D1031" s="190">
        <v>0.3</v>
      </c>
      <c r="E1031" s="189" t="s">
        <v>13252</v>
      </c>
    </row>
    <row r="1032" spans="1:5" x14ac:dyDescent="0.25">
      <c r="A1032" s="189">
        <v>3028</v>
      </c>
      <c r="B1032" s="182" t="s">
        <v>940</v>
      </c>
      <c r="C1032" s="190"/>
      <c r="D1032" s="190" t="s">
        <v>22</v>
      </c>
      <c r="E1032" s="189" t="str">
        <f>IF(C1032&gt;D1032,C1032,D1032)</f>
        <v>N/A</v>
      </c>
    </row>
    <row r="1033" spans="1:5" x14ac:dyDescent="0.25">
      <c r="A1033" s="189">
        <v>3029</v>
      </c>
      <c r="B1033" s="201" t="s">
        <v>13017</v>
      </c>
      <c r="C1033" s="190">
        <v>0.06</v>
      </c>
      <c r="D1033" s="190">
        <v>34.44</v>
      </c>
      <c r="E1033" s="189" t="s">
        <v>13252</v>
      </c>
    </row>
    <row r="1034" spans="1:5" x14ac:dyDescent="0.25">
      <c r="A1034" s="189">
        <v>3030</v>
      </c>
      <c r="B1034" s="182" t="s">
        <v>941</v>
      </c>
      <c r="C1034" s="190">
        <v>500</v>
      </c>
      <c r="D1034" s="190">
        <v>1674</v>
      </c>
      <c r="E1034" s="189" t="s">
        <v>13309</v>
      </c>
    </row>
    <row r="1035" spans="1:5" x14ac:dyDescent="0.25">
      <c r="A1035" s="189">
        <v>3031</v>
      </c>
      <c r="B1035" s="182" t="s">
        <v>942</v>
      </c>
      <c r="C1035" s="190">
        <v>2000</v>
      </c>
      <c r="D1035" s="190">
        <v>2000</v>
      </c>
      <c r="E1035" s="189" t="s">
        <v>13252</v>
      </c>
    </row>
    <row r="1036" spans="1:5" x14ac:dyDescent="0.25">
      <c r="A1036" s="189">
        <v>3032</v>
      </c>
      <c r="B1036" s="182" t="s">
        <v>943</v>
      </c>
      <c r="C1036" s="190">
        <v>155</v>
      </c>
      <c r="D1036" s="190">
        <v>140</v>
      </c>
      <c r="E1036" s="189" t="s">
        <v>11533</v>
      </c>
    </row>
    <row r="1037" spans="1:5" x14ac:dyDescent="0.25">
      <c r="A1037" s="189">
        <v>3033</v>
      </c>
      <c r="B1037" s="173" t="s">
        <v>944</v>
      </c>
      <c r="C1037" s="190">
        <v>12.15</v>
      </c>
      <c r="D1037" s="190">
        <v>12.02</v>
      </c>
      <c r="E1037" s="189" t="s">
        <v>13252</v>
      </c>
    </row>
    <row r="1038" spans="1:5" x14ac:dyDescent="0.25">
      <c r="A1038" s="189">
        <v>3034</v>
      </c>
      <c r="B1038" s="182" t="s">
        <v>13018</v>
      </c>
      <c r="C1038" s="190">
        <v>7.55</v>
      </c>
      <c r="D1038" s="190">
        <v>5.65</v>
      </c>
      <c r="E1038" s="189" t="s">
        <v>13252</v>
      </c>
    </row>
    <row r="1039" spans="1:5" x14ac:dyDescent="0.25">
      <c r="A1039" s="189">
        <v>3035</v>
      </c>
      <c r="B1039" s="182" t="s">
        <v>945</v>
      </c>
      <c r="C1039" s="190"/>
      <c r="D1039" s="190">
        <v>10</v>
      </c>
      <c r="E1039" s="189">
        <f>IF(C1039&gt;D1039,C1039,D1039)</f>
        <v>10</v>
      </c>
    </row>
    <row r="1040" spans="1:5" x14ac:dyDescent="0.25">
      <c r="A1040" s="189">
        <v>3036</v>
      </c>
      <c r="B1040" s="182" t="s">
        <v>946</v>
      </c>
      <c r="C1040" s="190">
        <v>2.16</v>
      </c>
      <c r="D1040" s="190">
        <v>2.06</v>
      </c>
      <c r="E1040" s="189" t="s">
        <v>13252</v>
      </c>
    </row>
    <row r="1041" spans="1:5" x14ac:dyDescent="0.25">
      <c r="A1041" s="189">
        <v>3037</v>
      </c>
      <c r="B1041" s="182" t="s">
        <v>947</v>
      </c>
      <c r="C1041" s="190">
        <v>0.84</v>
      </c>
      <c r="D1041" s="190">
        <v>0.82</v>
      </c>
      <c r="E1041" s="189" t="s">
        <v>11533</v>
      </c>
    </row>
    <row r="1042" spans="1:5" x14ac:dyDescent="0.25">
      <c r="A1042" s="189">
        <v>3038</v>
      </c>
      <c r="B1042" s="182" t="s">
        <v>948</v>
      </c>
      <c r="C1042" s="190">
        <v>3</v>
      </c>
      <c r="D1042" s="190">
        <v>9.92</v>
      </c>
      <c r="E1042" s="189">
        <f>IF(C1042&gt;D1042,C1042,D1042)</f>
        <v>9.92</v>
      </c>
    </row>
    <row r="1043" spans="1:5" x14ac:dyDescent="0.25">
      <c r="A1043" s="189">
        <v>3039</v>
      </c>
      <c r="B1043" s="182" t="s">
        <v>949</v>
      </c>
      <c r="C1043" s="190">
        <v>0.18</v>
      </c>
      <c r="D1043" s="190"/>
      <c r="E1043" s="189" t="s">
        <v>13252</v>
      </c>
    </row>
    <row r="1044" spans="1:5" x14ac:dyDescent="0.25">
      <c r="A1044" s="189">
        <v>3040</v>
      </c>
      <c r="B1044" s="182" t="s">
        <v>950</v>
      </c>
      <c r="C1044" s="190">
        <v>5.89</v>
      </c>
      <c r="D1044" s="190">
        <v>4.3899999999999997</v>
      </c>
      <c r="E1044" s="189" t="s">
        <v>11533</v>
      </c>
    </row>
    <row r="1045" spans="1:5" x14ac:dyDescent="0.25">
      <c r="A1045" s="189">
        <v>3041</v>
      </c>
      <c r="B1045" s="173" t="s">
        <v>951</v>
      </c>
      <c r="C1045" s="190">
        <v>59.7</v>
      </c>
      <c r="D1045" s="190">
        <v>124.4</v>
      </c>
      <c r="E1045" s="189" t="s">
        <v>11533</v>
      </c>
    </row>
    <row r="1046" spans="1:5" x14ac:dyDescent="0.25">
      <c r="A1046" s="189">
        <v>3042</v>
      </c>
      <c r="B1046" s="182" t="s">
        <v>952</v>
      </c>
      <c r="C1046" s="190">
        <v>7.0000000000000007E-2</v>
      </c>
      <c r="D1046" s="190">
        <v>0.04</v>
      </c>
      <c r="E1046" s="189" t="s">
        <v>13255</v>
      </c>
    </row>
    <row r="1047" spans="1:5" x14ac:dyDescent="0.25">
      <c r="A1047" s="189">
        <v>3043</v>
      </c>
      <c r="B1047" s="182" t="s">
        <v>953</v>
      </c>
      <c r="C1047" s="190"/>
      <c r="D1047" s="190">
        <v>1.3</v>
      </c>
      <c r="E1047" s="189" t="s">
        <v>13309</v>
      </c>
    </row>
    <row r="1048" spans="1:5" x14ac:dyDescent="0.25">
      <c r="A1048" s="189">
        <v>3044</v>
      </c>
      <c r="B1048" s="182" t="s">
        <v>13019</v>
      </c>
      <c r="C1048" s="190">
        <v>0.61</v>
      </c>
      <c r="D1048" s="190">
        <v>1.7</v>
      </c>
      <c r="E1048" s="189" t="s">
        <v>13255</v>
      </c>
    </row>
    <row r="1049" spans="1:5" x14ac:dyDescent="0.25">
      <c r="A1049" s="189">
        <v>3045</v>
      </c>
      <c r="B1049" s="201" t="s">
        <v>13020</v>
      </c>
      <c r="C1049" s="190">
        <v>2.12</v>
      </c>
      <c r="D1049" s="190">
        <v>5.41</v>
      </c>
      <c r="E1049" s="189">
        <f t="shared" ref="E1049:E1066" si="31">IF(C1049&gt;D1049,C1049,D1049)</f>
        <v>5.41</v>
      </c>
    </row>
    <row r="1050" spans="1:5" x14ac:dyDescent="0.25">
      <c r="A1050" s="189">
        <v>3046</v>
      </c>
      <c r="B1050" s="182" t="s">
        <v>954</v>
      </c>
      <c r="C1050" s="190">
        <v>20</v>
      </c>
      <c r="D1050" s="190">
        <v>9.5500000000000007</v>
      </c>
      <c r="E1050" s="189">
        <f t="shared" si="31"/>
        <v>20</v>
      </c>
    </row>
    <row r="1051" spans="1:5" x14ac:dyDescent="0.25">
      <c r="A1051" s="189">
        <v>3047</v>
      </c>
      <c r="B1051" s="182" t="s">
        <v>955</v>
      </c>
      <c r="C1051" s="190">
        <v>4.79</v>
      </c>
      <c r="D1051" s="190">
        <v>4.9800000000000004</v>
      </c>
      <c r="E1051" s="189">
        <f t="shared" si="31"/>
        <v>4.9800000000000004</v>
      </c>
    </row>
    <row r="1052" spans="1:5" x14ac:dyDescent="0.25">
      <c r="A1052" s="189">
        <v>3048</v>
      </c>
      <c r="B1052" s="205" t="s">
        <v>13021</v>
      </c>
      <c r="C1052" s="190">
        <v>5.5</v>
      </c>
      <c r="D1052" s="190">
        <v>2.77</v>
      </c>
      <c r="E1052" s="189">
        <f t="shared" si="31"/>
        <v>5.5</v>
      </c>
    </row>
    <row r="1053" spans="1:5" x14ac:dyDescent="0.25">
      <c r="A1053" s="189">
        <v>3049</v>
      </c>
      <c r="B1053" s="182" t="s">
        <v>956</v>
      </c>
      <c r="C1053" s="190">
        <v>10</v>
      </c>
      <c r="D1053" s="190">
        <v>6.5</v>
      </c>
      <c r="E1053" s="189">
        <f t="shared" si="31"/>
        <v>10</v>
      </c>
    </row>
    <row r="1054" spans="1:5" x14ac:dyDescent="0.25">
      <c r="A1054" s="189">
        <v>3050</v>
      </c>
      <c r="B1054" s="182" t="s">
        <v>957</v>
      </c>
      <c r="C1054" s="190">
        <v>3</v>
      </c>
      <c r="D1054" s="190">
        <v>3.3</v>
      </c>
      <c r="E1054" s="189">
        <f t="shared" si="31"/>
        <v>3.3</v>
      </c>
    </row>
    <row r="1055" spans="1:5" x14ac:dyDescent="0.25">
      <c r="A1055" s="189">
        <v>3051</v>
      </c>
      <c r="B1055" s="182" t="s">
        <v>958</v>
      </c>
      <c r="C1055" s="190">
        <v>3</v>
      </c>
      <c r="D1055" s="190">
        <v>1.83</v>
      </c>
      <c r="E1055" s="189">
        <f t="shared" si="31"/>
        <v>3</v>
      </c>
    </row>
    <row r="1056" spans="1:5" x14ac:dyDescent="0.25">
      <c r="A1056" s="189">
        <v>3052</v>
      </c>
      <c r="B1056" s="182" t="s">
        <v>959</v>
      </c>
      <c r="C1056" s="190">
        <v>3</v>
      </c>
      <c r="D1056" s="190">
        <v>3.29</v>
      </c>
      <c r="E1056" s="189">
        <f t="shared" si="31"/>
        <v>3.29</v>
      </c>
    </row>
    <row r="1057" spans="1:5" x14ac:dyDescent="0.25">
      <c r="A1057" s="189">
        <v>3053</v>
      </c>
      <c r="B1057" s="182" t="s">
        <v>960</v>
      </c>
      <c r="C1057" s="190">
        <v>3</v>
      </c>
      <c r="D1057" s="190">
        <v>3.5</v>
      </c>
      <c r="E1057" s="189">
        <f t="shared" si="31"/>
        <v>3.5</v>
      </c>
    </row>
    <row r="1058" spans="1:5" x14ac:dyDescent="0.25">
      <c r="A1058" s="189">
        <v>3054</v>
      </c>
      <c r="B1058" s="182" t="s">
        <v>961</v>
      </c>
      <c r="C1058" s="190">
        <v>5</v>
      </c>
      <c r="D1058" s="190">
        <v>5</v>
      </c>
      <c r="E1058" s="189">
        <f t="shared" si="31"/>
        <v>5</v>
      </c>
    </row>
    <row r="1059" spans="1:5" x14ac:dyDescent="0.25">
      <c r="A1059" s="189">
        <v>3055</v>
      </c>
      <c r="B1059" s="182" t="s">
        <v>962</v>
      </c>
      <c r="C1059" s="190">
        <v>5.71</v>
      </c>
      <c r="D1059" s="190">
        <v>6.03</v>
      </c>
      <c r="E1059" s="189">
        <f t="shared" si="31"/>
        <v>6.03</v>
      </c>
    </row>
    <row r="1060" spans="1:5" x14ac:dyDescent="0.25">
      <c r="A1060" s="189">
        <v>3056</v>
      </c>
      <c r="B1060" s="182" t="s">
        <v>963</v>
      </c>
      <c r="C1060" s="190">
        <v>6.67</v>
      </c>
      <c r="D1060" s="190">
        <v>7.27</v>
      </c>
      <c r="E1060" s="189">
        <f t="shared" si="31"/>
        <v>7.27</v>
      </c>
    </row>
    <row r="1061" spans="1:5" x14ac:dyDescent="0.25">
      <c r="A1061" s="189">
        <v>3057</v>
      </c>
      <c r="B1061" s="182" t="s">
        <v>964</v>
      </c>
      <c r="C1061" s="190">
        <v>2</v>
      </c>
      <c r="D1061" s="190">
        <v>2.14</v>
      </c>
      <c r="E1061" s="189">
        <f t="shared" si="31"/>
        <v>2.14</v>
      </c>
    </row>
    <row r="1062" spans="1:5" x14ac:dyDescent="0.25">
      <c r="A1062" s="189">
        <v>3058</v>
      </c>
      <c r="B1062" s="182" t="s">
        <v>965</v>
      </c>
      <c r="C1062" s="190">
        <v>4</v>
      </c>
      <c r="D1062" s="190">
        <v>3.88</v>
      </c>
      <c r="E1062" s="189">
        <f t="shared" si="31"/>
        <v>4</v>
      </c>
    </row>
    <row r="1063" spans="1:5" x14ac:dyDescent="0.25">
      <c r="A1063" s="189">
        <v>3059</v>
      </c>
      <c r="B1063" s="182" t="s">
        <v>966</v>
      </c>
      <c r="C1063" s="190"/>
      <c r="D1063" s="190">
        <v>1.1000000000000001</v>
      </c>
      <c r="E1063" s="189">
        <f t="shared" si="31"/>
        <v>1.1000000000000001</v>
      </c>
    </row>
    <row r="1064" spans="1:5" x14ac:dyDescent="0.25">
      <c r="A1064" s="189">
        <v>3060</v>
      </c>
      <c r="B1064" s="182" t="s">
        <v>967</v>
      </c>
      <c r="C1064" s="190">
        <v>3.29</v>
      </c>
      <c r="D1064" s="190">
        <v>2.5</v>
      </c>
      <c r="E1064" s="189">
        <f t="shared" si="31"/>
        <v>3.29</v>
      </c>
    </row>
    <row r="1065" spans="1:5" x14ac:dyDescent="0.25">
      <c r="A1065" s="189">
        <v>3061</v>
      </c>
      <c r="B1065" s="182" t="s">
        <v>968</v>
      </c>
      <c r="C1065" s="190"/>
      <c r="D1065" s="204">
        <v>5</v>
      </c>
      <c r="E1065" s="169">
        <f t="shared" si="31"/>
        <v>5</v>
      </c>
    </row>
    <row r="1066" spans="1:5" x14ac:dyDescent="0.25">
      <c r="A1066" s="189">
        <v>3062</v>
      </c>
      <c r="B1066" s="182" t="s">
        <v>969</v>
      </c>
      <c r="C1066" s="190"/>
      <c r="D1066" s="190">
        <v>2</v>
      </c>
      <c r="E1066" s="189">
        <f t="shared" si="31"/>
        <v>2</v>
      </c>
    </row>
    <row r="1067" spans="1:5" x14ac:dyDescent="0.25">
      <c r="A1067" s="189">
        <v>3063</v>
      </c>
      <c r="B1067" s="182" t="s">
        <v>970</v>
      </c>
      <c r="C1067" s="190"/>
      <c r="D1067" s="190" t="s">
        <v>22</v>
      </c>
      <c r="E1067" s="189" t="s">
        <v>13309</v>
      </c>
    </row>
    <row r="1068" spans="1:5" x14ac:dyDescent="0.25">
      <c r="A1068" s="189">
        <v>3064</v>
      </c>
      <c r="B1068" s="182" t="s">
        <v>971</v>
      </c>
      <c r="C1068" s="190">
        <v>5.05</v>
      </c>
      <c r="D1068" s="190">
        <v>4.97</v>
      </c>
      <c r="E1068" s="189" t="s">
        <v>11533</v>
      </c>
    </row>
    <row r="1069" spans="1:5" x14ac:dyDescent="0.25">
      <c r="A1069" s="189">
        <v>3065</v>
      </c>
      <c r="B1069" s="173" t="s">
        <v>972</v>
      </c>
      <c r="C1069" s="190">
        <v>5.05</v>
      </c>
      <c r="D1069" s="190">
        <v>4.97</v>
      </c>
      <c r="E1069" s="189" t="s">
        <v>13252</v>
      </c>
    </row>
    <row r="1070" spans="1:5" x14ac:dyDescent="0.25">
      <c r="A1070" s="189">
        <v>3066</v>
      </c>
      <c r="B1070" s="182" t="s">
        <v>973</v>
      </c>
      <c r="C1070" s="190">
        <v>5.78</v>
      </c>
      <c r="D1070" s="190">
        <v>5.94</v>
      </c>
      <c r="E1070" s="189">
        <f>IF(C1070&gt;D1070,C1070,D1070)</f>
        <v>5.94</v>
      </c>
    </row>
    <row r="1071" spans="1:5" x14ac:dyDescent="0.25">
      <c r="A1071" s="189">
        <v>3067</v>
      </c>
      <c r="B1071" s="182" t="s">
        <v>974</v>
      </c>
      <c r="C1071" s="190">
        <v>35</v>
      </c>
      <c r="D1071" s="190">
        <v>24</v>
      </c>
      <c r="E1071" s="189">
        <f>IF(C1071&gt;D1071,C1071,D1071)</f>
        <v>35</v>
      </c>
    </row>
    <row r="1072" spans="1:5" x14ac:dyDescent="0.25">
      <c r="A1072" s="189">
        <v>3068</v>
      </c>
      <c r="B1072" s="182" t="s">
        <v>13022</v>
      </c>
      <c r="C1072" s="190">
        <v>12.7</v>
      </c>
      <c r="D1072" s="190">
        <v>13.29</v>
      </c>
      <c r="E1072" s="189">
        <f>IF(C1072&gt;D1072,C1072,D1072)</f>
        <v>13.29</v>
      </c>
    </row>
    <row r="1073" spans="1:5" x14ac:dyDescent="0.25">
      <c r="A1073" s="189">
        <v>3069</v>
      </c>
      <c r="B1073" s="182" t="s">
        <v>975</v>
      </c>
      <c r="C1073" s="190">
        <v>28.85</v>
      </c>
      <c r="D1073" s="190">
        <v>28.85</v>
      </c>
      <c r="E1073" s="189" t="s">
        <v>13252</v>
      </c>
    </row>
    <row r="1074" spans="1:5" x14ac:dyDescent="0.25">
      <c r="A1074" s="189">
        <v>3070</v>
      </c>
      <c r="B1074" s="182" t="s">
        <v>976</v>
      </c>
      <c r="C1074" s="190">
        <v>4.43</v>
      </c>
      <c r="D1074" s="190">
        <v>3.27</v>
      </c>
      <c r="E1074" s="189" t="s">
        <v>13252</v>
      </c>
    </row>
    <row r="1075" spans="1:5" x14ac:dyDescent="0.25">
      <c r="A1075" s="189">
        <v>3071</v>
      </c>
      <c r="B1075" s="201" t="s">
        <v>13023</v>
      </c>
      <c r="C1075" s="190">
        <v>5.5</v>
      </c>
      <c r="D1075" s="190">
        <v>2.1</v>
      </c>
      <c r="E1075" s="189">
        <f t="shared" ref="E1075:E1084" si="32">IF(C1075&gt;D1075,C1075,D1075)</f>
        <v>5.5</v>
      </c>
    </row>
    <row r="1076" spans="1:5" x14ac:dyDescent="0.25">
      <c r="A1076" s="189">
        <v>3072</v>
      </c>
      <c r="B1076" s="201" t="s">
        <v>13024</v>
      </c>
      <c r="C1076" s="190">
        <v>10.3</v>
      </c>
      <c r="D1076" s="190">
        <v>4.96</v>
      </c>
      <c r="E1076" s="189">
        <f t="shared" si="32"/>
        <v>10.3</v>
      </c>
    </row>
    <row r="1077" spans="1:5" x14ac:dyDescent="0.25">
      <c r="A1077" s="189">
        <v>3073</v>
      </c>
      <c r="B1077" s="201" t="s">
        <v>13025</v>
      </c>
      <c r="C1077" s="190">
        <v>11.16</v>
      </c>
      <c r="D1077" s="190">
        <v>4.84</v>
      </c>
      <c r="E1077" s="189">
        <f t="shared" si="32"/>
        <v>11.16</v>
      </c>
    </row>
    <row r="1078" spans="1:5" x14ac:dyDescent="0.25">
      <c r="A1078" s="189">
        <v>3074</v>
      </c>
      <c r="B1078" s="182" t="s">
        <v>13026</v>
      </c>
      <c r="C1078" s="190"/>
      <c r="D1078" s="190">
        <v>1</v>
      </c>
      <c r="E1078" s="189">
        <f t="shared" si="32"/>
        <v>1</v>
      </c>
    </row>
    <row r="1079" spans="1:5" x14ac:dyDescent="0.25">
      <c r="A1079" s="189">
        <v>3075</v>
      </c>
      <c r="B1079" s="201" t="s">
        <v>13027</v>
      </c>
      <c r="C1079" s="190">
        <v>5.5</v>
      </c>
      <c r="D1079" s="190">
        <v>5.33</v>
      </c>
      <c r="E1079" s="189">
        <f t="shared" si="32"/>
        <v>5.5</v>
      </c>
    </row>
    <row r="1080" spans="1:5" x14ac:dyDescent="0.25">
      <c r="A1080" s="189">
        <v>3076</v>
      </c>
      <c r="B1080" s="201" t="s">
        <v>13028</v>
      </c>
      <c r="C1080" s="190"/>
      <c r="D1080" s="190">
        <v>5</v>
      </c>
      <c r="E1080" s="189">
        <f t="shared" si="32"/>
        <v>5</v>
      </c>
    </row>
    <row r="1081" spans="1:5" x14ac:dyDescent="0.25">
      <c r="A1081" s="189">
        <v>3077</v>
      </c>
      <c r="B1081" s="201" t="s">
        <v>13029</v>
      </c>
      <c r="C1081" s="190">
        <v>2.95</v>
      </c>
      <c r="D1081" s="190">
        <v>4.3499999999999996</v>
      </c>
      <c r="E1081" s="189">
        <f t="shared" si="32"/>
        <v>4.3499999999999996</v>
      </c>
    </row>
    <row r="1082" spans="1:5" x14ac:dyDescent="0.25">
      <c r="A1082" s="189">
        <v>3078</v>
      </c>
      <c r="B1082" s="201" t="s">
        <v>13030</v>
      </c>
      <c r="C1082" s="190">
        <v>0.5</v>
      </c>
      <c r="D1082" s="190">
        <v>1.63</v>
      </c>
      <c r="E1082" s="189">
        <f t="shared" si="32"/>
        <v>1.63</v>
      </c>
    </row>
    <row r="1083" spans="1:5" x14ac:dyDescent="0.25">
      <c r="A1083" s="189">
        <v>3079</v>
      </c>
      <c r="B1083" s="173" t="s">
        <v>977</v>
      </c>
      <c r="C1083" s="190"/>
      <c r="D1083" s="190">
        <v>0.19</v>
      </c>
      <c r="E1083" s="189" t="s">
        <v>13252</v>
      </c>
    </row>
    <row r="1084" spans="1:5" x14ac:dyDescent="0.25">
      <c r="A1084" s="189">
        <v>3080</v>
      </c>
      <c r="B1084" s="173" t="s">
        <v>978</v>
      </c>
      <c r="C1084" s="190"/>
      <c r="D1084" s="190">
        <v>1</v>
      </c>
      <c r="E1084" s="189">
        <f t="shared" si="32"/>
        <v>1</v>
      </c>
    </row>
    <row r="1085" spans="1:5" x14ac:dyDescent="0.25">
      <c r="A1085" s="189">
        <v>3081</v>
      </c>
      <c r="B1085" s="173" t="s">
        <v>979</v>
      </c>
      <c r="C1085" s="190"/>
      <c r="D1085" s="190">
        <v>1.04</v>
      </c>
      <c r="E1085" s="189" t="s">
        <v>13252</v>
      </c>
    </row>
    <row r="1086" spans="1:5" x14ac:dyDescent="0.25">
      <c r="A1086" s="189">
        <v>3082</v>
      </c>
      <c r="B1086" s="173" t="s">
        <v>980</v>
      </c>
      <c r="C1086" s="190"/>
      <c r="D1086" s="190">
        <v>1</v>
      </c>
      <c r="E1086" s="189">
        <f>IF(C1086&gt;D1086,C1086,D1086)</f>
        <v>1</v>
      </c>
    </row>
    <row r="1087" spans="1:5" x14ac:dyDescent="0.25">
      <c r="A1087" s="189">
        <v>3083</v>
      </c>
      <c r="B1087" s="173" t="s">
        <v>981</v>
      </c>
      <c r="C1087" s="190">
        <v>0.03</v>
      </c>
      <c r="D1087" s="190">
        <v>0.03</v>
      </c>
      <c r="E1087" s="189" t="s">
        <v>13255</v>
      </c>
    </row>
    <row r="1088" spans="1:5" x14ac:dyDescent="0.25">
      <c r="A1088" s="189">
        <v>3084</v>
      </c>
      <c r="B1088" s="173" t="s">
        <v>982</v>
      </c>
      <c r="C1088" s="190">
        <v>0.74</v>
      </c>
      <c r="D1088" s="190">
        <v>1.21</v>
      </c>
      <c r="E1088" s="189" t="s">
        <v>11533</v>
      </c>
    </row>
    <row r="1089" spans="1:5" x14ac:dyDescent="0.25">
      <c r="A1089" s="189">
        <v>3085</v>
      </c>
      <c r="B1089" s="173" t="s">
        <v>983</v>
      </c>
      <c r="C1089" s="190"/>
      <c r="D1089" s="190" t="s">
        <v>22</v>
      </c>
      <c r="E1089" s="189" t="s">
        <v>13309</v>
      </c>
    </row>
    <row r="1090" spans="1:5" x14ac:dyDescent="0.25">
      <c r="A1090" s="189">
        <v>3086</v>
      </c>
      <c r="B1090" s="173" t="s">
        <v>984</v>
      </c>
      <c r="C1090" s="190"/>
      <c r="D1090" s="190" t="s">
        <v>22</v>
      </c>
      <c r="E1090" s="189" t="str">
        <f t="shared" ref="E1090:E1102" si="33">IF(C1090&gt;D1090,C1090,D1090)</f>
        <v>N/A</v>
      </c>
    </row>
    <row r="1091" spans="1:5" x14ac:dyDescent="0.25">
      <c r="A1091" s="189">
        <v>3087</v>
      </c>
      <c r="B1091" s="173" t="s">
        <v>985</v>
      </c>
      <c r="C1091" s="190">
        <v>90</v>
      </c>
      <c r="D1091" s="200"/>
      <c r="E1091" s="189">
        <f t="shared" si="33"/>
        <v>90</v>
      </c>
    </row>
    <row r="1092" spans="1:5" x14ac:dyDescent="0.25">
      <c r="A1092" s="189">
        <v>3088</v>
      </c>
      <c r="B1092" s="173" t="s">
        <v>986</v>
      </c>
      <c r="C1092" s="190"/>
      <c r="D1092" s="190" t="s">
        <v>22</v>
      </c>
      <c r="E1092" s="189" t="str">
        <f t="shared" si="33"/>
        <v>N/A</v>
      </c>
    </row>
    <row r="1093" spans="1:5" x14ac:dyDescent="0.25">
      <c r="A1093" s="189">
        <v>3089</v>
      </c>
      <c r="B1093" s="173" t="s">
        <v>987</v>
      </c>
      <c r="C1093" s="190">
        <v>13.5</v>
      </c>
      <c r="D1093" s="190">
        <v>9.9</v>
      </c>
      <c r="E1093" s="189">
        <f t="shared" si="33"/>
        <v>13.5</v>
      </c>
    </row>
    <row r="1094" spans="1:5" x14ac:dyDescent="0.25">
      <c r="A1094" s="189">
        <v>3090</v>
      </c>
      <c r="B1094" s="173" t="s">
        <v>988</v>
      </c>
      <c r="C1094" s="190"/>
      <c r="D1094" s="190" t="s">
        <v>22</v>
      </c>
      <c r="E1094" s="189" t="str">
        <f t="shared" si="33"/>
        <v>N/A</v>
      </c>
    </row>
    <row r="1095" spans="1:5" x14ac:dyDescent="0.25">
      <c r="A1095" s="189">
        <v>3091</v>
      </c>
      <c r="B1095" s="201" t="s">
        <v>13031</v>
      </c>
      <c r="C1095" s="190">
        <v>5.66</v>
      </c>
      <c r="D1095" s="190">
        <v>6.22</v>
      </c>
      <c r="E1095" s="169" t="s">
        <v>11533</v>
      </c>
    </row>
    <row r="1096" spans="1:5" x14ac:dyDescent="0.25">
      <c r="A1096" s="189">
        <v>3092</v>
      </c>
      <c r="B1096" s="173" t="s">
        <v>989</v>
      </c>
      <c r="C1096" s="190">
        <v>0.1</v>
      </c>
      <c r="D1096" s="190">
        <v>2.1</v>
      </c>
      <c r="E1096" s="189">
        <f t="shared" si="33"/>
        <v>2.1</v>
      </c>
    </row>
    <row r="1097" spans="1:5" x14ac:dyDescent="0.25">
      <c r="A1097" s="189">
        <v>3093</v>
      </c>
      <c r="B1097" s="173" t="s">
        <v>990</v>
      </c>
      <c r="C1097" s="190"/>
      <c r="D1097" s="190">
        <v>6.37</v>
      </c>
      <c r="E1097" s="189">
        <f t="shared" si="33"/>
        <v>6.37</v>
      </c>
    </row>
    <row r="1098" spans="1:5" x14ac:dyDescent="0.25">
      <c r="A1098" s="189">
        <v>3094</v>
      </c>
      <c r="B1098" s="173" t="s">
        <v>991</v>
      </c>
      <c r="C1098" s="190"/>
      <c r="D1098" s="190">
        <v>10</v>
      </c>
      <c r="E1098" s="189">
        <f t="shared" si="33"/>
        <v>10</v>
      </c>
    </row>
    <row r="1099" spans="1:5" x14ac:dyDescent="0.25">
      <c r="A1099" s="189">
        <v>3095</v>
      </c>
      <c r="B1099" s="173" t="s">
        <v>992</v>
      </c>
      <c r="C1099" s="190"/>
      <c r="D1099" s="190">
        <v>2.35</v>
      </c>
      <c r="E1099" s="189">
        <f t="shared" si="33"/>
        <v>2.35</v>
      </c>
    </row>
    <row r="1100" spans="1:5" x14ac:dyDescent="0.25">
      <c r="A1100" s="189">
        <v>3096</v>
      </c>
      <c r="B1100" s="173" t="s">
        <v>993</v>
      </c>
      <c r="C1100" s="190"/>
      <c r="D1100" s="190">
        <v>3.14</v>
      </c>
      <c r="E1100" s="189">
        <f t="shared" si="33"/>
        <v>3.14</v>
      </c>
    </row>
    <row r="1101" spans="1:5" x14ac:dyDescent="0.25">
      <c r="A1101" s="189">
        <v>3097</v>
      </c>
      <c r="B1101" s="173" t="s">
        <v>994</v>
      </c>
      <c r="C1101" s="190">
        <v>4.5</v>
      </c>
      <c r="D1101" s="190">
        <v>4.09</v>
      </c>
      <c r="E1101" s="189">
        <f t="shared" si="33"/>
        <v>4.5</v>
      </c>
    </row>
    <row r="1102" spans="1:5" x14ac:dyDescent="0.25">
      <c r="A1102" s="189">
        <v>3098</v>
      </c>
      <c r="B1102" s="201" t="s">
        <v>13032</v>
      </c>
      <c r="C1102" s="190">
        <v>2.5299999999999998</v>
      </c>
      <c r="D1102" s="190">
        <v>2.88</v>
      </c>
      <c r="E1102" s="189">
        <f t="shared" si="33"/>
        <v>2.88</v>
      </c>
    </row>
    <row r="1103" spans="1:5" x14ac:dyDescent="0.25">
      <c r="A1103" s="189">
        <v>3099</v>
      </c>
      <c r="B1103" s="173" t="s">
        <v>995</v>
      </c>
      <c r="C1103" s="190">
        <v>96.06</v>
      </c>
      <c r="D1103" s="190">
        <v>43.04</v>
      </c>
      <c r="E1103" s="189" t="s">
        <v>13252</v>
      </c>
    </row>
    <row r="1104" spans="1:5" x14ac:dyDescent="0.25">
      <c r="A1104" s="189">
        <v>3100</v>
      </c>
      <c r="B1104" s="173" t="s">
        <v>996</v>
      </c>
      <c r="C1104" s="190">
        <v>0.52</v>
      </c>
      <c r="D1104" s="190">
        <v>0.95</v>
      </c>
      <c r="E1104" s="189" t="s">
        <v>11533</v>
      </c>
    </row>
    <row r="1105" spans="1:5" x14ac:dyDescent="0.25">
      <c r="A1105" s="189">
        <v>3101</v>
      </c>
      <c r="B1105" s="173" t="s">
        <v>997</v>
      </c>
      <c r="C1105" s="190">
        <v>1.9</v>
      </c>
      <c r="D1105" s="190">
        <v>11.09</v>
      </c>
      <c r="E1105" s="189">
        <f>IF(C1105&gt;D1105,C1105,D1105)</f>
        <v>11.09</v>
      </c>
    </row>
    <row r="1106" spans="1:5" x14ac:dyDescent="0.25">
      <c r="A1106" s="189">
        <v>3102</v>
      </c>
      <c r="B1106" s="173" t="s">
        <v>998</v>
      </c>
      <c r="C1106" s="190">
        <v>2</v>
      </c>
      <c r="D1106" s="190">
        <v>1.2</v>
      </c>
      <c r="E1106" s="189">
        <f>IF(C1106&gt;D1106,C1106,D1106)</f>
        <v>2</v>
      </c>
    </row>
    <row r="1107" spans="1:5" x14ac:dyDescent="0.25">
      <c r="A1107" s="189">
        <v>3103</v>
      </c>
      <c r="B1107" s="201" t="s">
        <v>13033</v>
      </c>
      <c r="C1107" s="190">
        <v>4.25</v>
      </c>
      <c r="D1107" s="190">
        <v>29.6</v>
      </c>
      <c r="E1107" s="189">
        <f>IF(C1107&gt;D1107,C1107,D1107)</f>
        <v>29.6</v>
      </c>
    </row>
    <row r="1108" spans="1:5" x14ac:dyDescent="0.25">
      <c r="A1108" s="189">
        <v>3104</v>
      </c>
      <c r="B1108" s="173" t="s">
        <v>999</v>
      </c>
      <c r="C1108" s="190">
        <v>2076</v>
      </c>
      <c r="D1108" s="190">
        <v>223.1</v>
      </c>
      <c r="E1108" s="189" t="s">
        <v>13309</v>
      </c>
    </row>
    <row r="1109" spans="1:5" x14ac:dyDescent="0.25">
      <c r="A1109" s="189">
        <v>3105</v>
      </c>
      <c r="B1109" s="173" t="s">
        <v>1000</v>
      </c>
      <c r="C1109" s="190">
        <v>311.39999999999998</v>
      </c>
      <c r="D1109" s="190">
        <v>781.1</v>
      </c>
      <c r="E1109" s="189" t="s">
        <v>13252</v>
      </c>
    </row>
    <row r="1110" spans="1:5" x14ac:dyDescent="0.25">
      <c r="A1110" s="189">
        <v>3106</v>
      </c>
      <c r="B1110" s="173" t="s">
        <v>1001</v>
      </c>
      <c r="C1110" s="190">
        <v>192.5</v>
      </c>
      <c r="D1110" s="190">
        <v>239.6</v>
      </c>
      <c r="E1110" s="189" t="s">
        <v>13252</v>
      </c>
    </row>
    <row r="1111" spans="1:5" x14ac:dyDescent="0.25">
      <c r="A1111" s="189">
        <v>3107</v>
      </c>
      <c r="B1111" s="173" t="s">
        <v>1002</v>
      </c>
      <c r="C1111" s="190">
        <v>47.09</v>
      </c>
      <c r="D1111" s="190">
        <v>97.42</v>
      </c>
      <c r="E1111" s="189" t="s">
        <v>13255</v>
      </c>
    </row>
    <row r="1112" spans="1:5" x14ac:dyDescent="0.25">
      <c r="A1112" s="189">
        <v>3108</v>
      </c>
      <c r="B1112" s="173" t="s">
        <v>1003</v>
      </c>
      <c r="C1112" s="190">
        <v>11.67</v>
      </c>
      <c r="D1112" s="190">
        <v>9.0500000000000007</v>
      </c>
      <c r="E1112" s="189">
        <f>IF(C1112&gt;D1112,C1112,D1112)</f>
        <v>11.67</v>
      </c>
    </row>
    <row r="1113" spans="1:5" x14ac:dyDescent="0.25">
      <c r="A1113" s="189">
        <v>3109</v>
      </c>
      <c r="B1113" s="173" t="s">
        <v>1004</v>
      </c>
      <c r="C1113" s="190">
        <v>10.89</v>
      </c>
      <c r="D1113" s="190">
        <v>12.22</v>
      </c>
      <c r="E1113" s="189" t="s">
        <v>13252</v>
      </c>
    </row>
    <row r="1114" spans="1:5" x14ac:dyDescent="0.25">
      <c r="A1114" s="189">
        <v>3110</v>
      </c>
      <c r="B1114" s="173" t="s">
        <v>1005</v>
      </c>
      <c r="C1114" s="190">
        <v>0.84</v>
      </c>
      <c r="D1114" s="190">
        <v>2.58</v>
      </c>
      <c r="E1114" s="189">
        <f>IF(C1114&gt;D1114,C1114,D1114)</f>
        <v>2.58</v>
      </c>
    </row>
    <row r="1115" spans="1:5" x14ac:dyDescent="0.25">
      <c r="A1115" s="189">
        <v>3111</v>
      </c>
      <c r="B1115" s="173" t="s">
        <v>1006</v>
      </c>
      <c r="C1115" s="190">
        <v>80.91</v>
      </c>
      <c r="D1115" s="190">
        <v>65.209999999999994</v>
      </c>
      <c r="E1115" s="189" t="s">
        <v>13252</v>
      </c>
    </row>
    <row r="1116" spans="1:5" x14ac:dyDescent="0.25">
      <c r="A1116" s="189">
        <v>3112</v>
      </c>
      <c r="B1116" s="173" t="s">
        <v>1007</v>
      </c>
      <c r="C1116" s="190"/>
      <c r="D1116" s="200">
        <v>275</v>
      </c>
      <c r="E1116" s="202" t="s">
        <v>13252</v>
      </c>
    </row>
    <row r="1117" spans="1:5" x14ac:dyDescent="0.25">
      <c r="A1117" s="189">
        <v>3113</v>
      </c>
      <c r="B1117" s="173" t="s">
        <v>1008</v>
      </c>
      <c r="C1117" s="190">
        <v>84.53</v>
      </c>
      <c r="D1117" s="190">
        <v>108.2</v>
      </c>
      <c r="E1117" s="189" t="s">
        <v>11533</v>
      </c>
    </row>
    <row r="1118" spans="1:5" x14ac:dyDescent="0.25">
      <c r="A1118" s="189">
        <v>3114</v>
      </c>
      <c r="B1118" s="173" t="s">
        <v>1009</v>
      </c>
      <c r="C1118" s="190"/>
      <c r="D1118" s="190" t="s">
        <v>22</v>
      </c>
      <c r="E1118" s="189" t="s">
        <v>13309</v>
      </c>
    </row>
    <row r="1119" spans="1:5" x14ac:dyDescent="0.25">
      <c r="A1119" s="189">
        <v>3114</v>
      </c>
      <c r="B1119" s="173" t="s">
        <v>1010</v>
      </c>
      <c r="C1119" s="190">
        <v>240</v>
      </c>
      <c r="D1119" s="190"/>
      <c r="E1119" s="189" t="s">
        <v>13309</v>
      </c>
    </row>
    <row r="1120" spans="1:5" x14ac:dyDescent="0.25">
      <c r="A1120" s="189">
        <v>3115</v>
      </c>
      <c r="B1120" s="173" t="s">
        <v>1011</v>
      </c>
      <c r="C1120" s="190">
        <v>46.06</v>
      </c>
      <c r="D1120" s="190">
        <v>49.79</v>
      </c>
      <c r="E1120" s="189" t="s">
        <v>13252</v>
      </c>
    </row>
    <row r="1121" spans="1:5" x14ac:dyDescent="0.25">
      <c r="A1121" s="189">
        <v>3116</v>
      </c>
      <c r="B1121" s="173" t="s">
        <v>1012</v>
      </c>
      <c r="C1121" s="190">
        <v>17.8</v>
      </c>
      <c r="D1121" s="190">
        <v>18.12</v>
      </c>
      <c r="E1121" s="189" t="s">
        <v>11533</v>
      </c>
    </row>
    <row r="1122" spans="1:5" x14ac:dyDescent="0.25">
      <c r="A1122" s="189">
        <v>3117</v>
      </c>
      <c r="B1122" s="173" t="s">
        <v>1013</v>
      </c>
      <c r="C1122" s="190">
        <v>5</v>
      </c>
      <c r="D1122" s="190"/>
      <c r="E1122" s="189" t="s">
        <v>13309</v>
      </c>
    </row>
    <row r="1123" spans="1:5" x14ac:dyDescent="0.25">
      <c r="A1123" s="189">
        <v>3118</v>
      </c>
      <c r="B1123" s="173" t="s">
        <v>1014</v>
      </c>
      <c r="C1123" s="190">
        <v>87.43</v>
      </c>
      <c r="D1123" s="190">
        <v>62.24</v>
      </c>
      <c r="E1123" s="189" t="s">
        <v>13252</v>
      </c>
    </row>
    <row r="1124" spans="1:5" x14ac:dyDescent="0.25">
      <c r="A1124" s="189">
        <v>3119</v>
      </c>
      <c r="B1124" s="173" t="s">
        <v>1015</v>
      </c>
      <c r="C1124" s="190">
        <v>2.91</v>
      </c>
      <c r="D1124" s="190">
        <v>2.85</v>
      </c>
      <c r="E1124" s="189" t="s">
        <v>11533</v>
      </c>
    </row>
    <row r="1125" spans="1:5" x14ac:dyDescent="0.25">
      <c r="A1125" s="189">
        <v>3120</v>
      </c>
      <c r="B1125" s="173" t="s">
        <v>1016</v>
      </c>
      <c r="C1125" s="190"/>
      <c r="D1125" s="190">
        <v>61</v>
      </c>
      <c r="E1125" s="189" t="s">
        <v>13309</v>
      </c>
    </row>
    <row r="1126" spans="1:5" x14ac:dyDescent="0.25">
      <c r="A1126" s="189">
        <v>3121</v>
      </c>
      <c r="B1126" s="173" t="s">
        <v>1017</v>
      </c>
      <c r="C1126" s="190"/>
      <c r="D1126" s="190">
        <v>618.4</v>
      </c>
      <c r="E1126" s="189" t="s">
        <v>13252</v>
      </c>
    </row>
    <row r="1127" spans="1:5" x14ac:dyDescent="0.25">
      <c r="A1127" s="189">
        <v>3122</v>
      </c>
      <c r="B1127" s="173" t="s">
        <v>1018</v>
      </c>
      <c r="C1127" s="190"/>
      <c r="D1127" s="190">
        <v>6</v>
      </c>
      <c r="E1127" s="189" t="s">
        <v>13309</v>
      </c>
    </row>
    <row r="1128" spans="1:5" x14ac:dyDescent="0.25">
      <c r="A1128" s="189">
        <v>3123</v>
      </c>
      <c r="B1128" s="173" t="s">
        <v>1019</v>
      </c>
      <c r="C1128" s="190">
        <v>2000</v>
      </c>
      <c r="D1128" s="190">
        <v>2000</v>
      </c>
      <c r="E1128" s="189" t="s">
        <v>13252</v>
      </c>
    </row>
    <row r="1129" spans="1:5" x14ac:dyDescent="0.25">
      <c r="A1129" s="189">
        <v>3124</v>
      </c>
      <c r="B1129" s="173" t="s">
        <v>1020</v>
      </c>
      <c r="C1129" s="190">
        <v>10.08</v>
      </c>
      <c r="D1129" s="190">
        <v>4.99</v>
      </c>
      <c r="E1129" s="189">
        <f t="shared" ref="E1129:E1192" si="34">IF(C1129&gt;D1129,C1129,D1129)</f>
        <v>10.08</v>
      </c>
    </row>
    <row r="1130" spans="1:5" x14ac:dyDescent="0.25">
      <c r="A1130" s="189">
        <v>3125</v>
      </c>
      <c r="B1130" s="182" t="s">
        <v>1021</v>
      </c>
      <c r="C1130" s="190"/>
      <c r="D1130" s="190">
        <v>3</v>
      </c>
      <c r="E1130" s="189">
        <f t="shared" si="34"/>
        <v>3</v>
      </c>
    </row>
    <row r="1131" spans="1:5" x14ac:dyDescent="0.25">
      <c r="A1131" s="189">
        <v>3126</v>
      </c>
      <c r="B1131" s="182" t="s">
        <v>1022</v>
      </c>
      <c r="C1131" s="190">
        <v>1</v>
      </c>
      <c r="D1131" s="190">
        <v>1.18</v>
      </c>
      <c r="E1131" s="189">
        <f t="shared" si="34"/>
        <v>1.18</v>
      </c>
    </row>
    <row r="1132" spans="1:5" x14ac:dyDescent="0.25">
      <c r="A1132" s="189">
        <v>3127</v>
      </c>
      <c r="B1132" s="182" t="s">
        <v>1023</v>
      </c>
      <c r="C1132" s="190">
        <v>1</v>
      </c>
      <c r="D1132" s="190">
        <v>1.5</v>
      </c>
      <c r="E1132" s="189">
        <f t="shared" si="34"/>
        <v>1.5</v>
      </c>
    </row>
    <row r="1133" spans="1:5" x14ac:dyDescent="0.25">
      <c r="A1133" s="189">
        <v>3128</v>
      </c>
      <c r="B1133" s="182" t="s">
        <v>1024</v>
      </c>
      <c r="C1133" s="190">
        <v>1</v>
      </c>
      <c r="D1133" s="190">
        <v>1</v>
      </c>
      <c r="E1133" s="189">
        <f t="shared" si="34"/>
        <v>1</v>
      </c>
    </row>
    <row r="1134" spans="1:5" x14ac:dyDescent="0.25">
      <c r="A1134" s="189">
        <v>3129</v>
      </c>
      <c r="B1134" s="173" t="s">
        <v>1025</v>
      </c>
      <c r="C1134" s="190"/>
      <c r="D1134" s="190">
        <v>3</v>
      </c>
      <c r="E1134" s="189">
        <f t="shared" si="34"/>
        <v>3</v>
      </c>
    </row>
    <row r="1135" spans="1:5" x14ac:dyDescent="0.25">
      <c r="A1135" s="189">
        <v>3130</v>
      </c>
      <c r="B1135" s="173" t="s">
        <v>1026</v>
      </c>
      <c r="C1135" s="190"/>
      <c r="D1135" s="190">
        <v>0.1</v>
      </c>
      <c r="E1135" s="189">
        <f t="shared" si="34"/>
        <v>0.1</v>
      </c>
    </row>
    <row r="1136" spans="1:5" x14ac:dyDescent="0.25">
      <c r="A1136" s="189">
        <v>3131</v>
      </c>
      <c r="B1136" s="201" t="s">
        <v>13034</v>
      </c>
      <c r="C1136" s="190"/>
      <c r="D1136" s="190">
        <v>1</v>
      </c>
      <c r="E1136" s="189">
        <f t="shared" si="34"/>
        <v>1</v>
      </c>
    </row>
    <row r="1137" spans="1:5" x14ac:dyDescent="0.25">
      <c r="A1137" s="189">
        <v>3132</v>
      </c>
      <c r="B1137" s="173" t="s">
        <v>1027</v>
      </c>
      <c r="C1137" s="190">
        <v>1</v>
      </c>
      <c r="D1137" s="190">
        <v>2.44</v>
      </c>
      <c r="E1137" s="189">
        <f t="shared" si="34"/>
        <v>2.44</v>
      </c>
    </row>
    <row r="1138" spans="1:5" x14ac:dyDescent="0.25">
      <c r="A1138" s="189">
        <v>3133</v>
      </c>
      <c r="B1138" s="173" t="s">
        <v>1028</v>
      </c>
      <c r="C1138" s="190">
        <v>1</v>
      </c>
      <c r="D1138" s="190">
        <v>3.25</v>
      </c>
      <c r="E1138" s="189">
        <f t="shared" si="34"/>
        <v>3.25</v>
      </c>
    </row>
    <row r="1139" spans="1:5" x14ac:dyDescent="0.25">
      <c r="A1139" s="189">
        <v>3134</v>
      </c>
      <c r="B1139" s="173" t="s">
        <v>1029</v>
      </c>
      <c r="C1139" s="190"/>
      <c r="D1139" s="190">
        <v>1.6</v>
      </c>
      <c r="E1139" s="189">
        <f t="shared" si="34"/>
        <v>1.6</v>
      </c>
    </row>
    <row r="1140" spans="1:5" x14ac:dyDescent="0.25">
      <c r="A1140" s="189">
        <v>3135</v>
      </c>
      <c r="B1140" s="182" t="s">
        <v>13035</v>
      </c>
      <c r="C1140" s="190">
        <v>0.5</v>
      </c>
      <c r="D1140" s="190">
        <v>20</v>
      </c>
      <c r="E1140" s="189">
        <f t="shared" si="34"/>
        <v>20</v>
      </c>
    </row>
    <row r="1141" spans="1:5" x14ac:dyDescent="0.25">
      <c r="A1141" s="189">
        <v>3136</v>
      </c>
      <c r="B1141" s="182" t="s">
        <v>1030</v>
      </c>
      <c r="C1141" s="190">
        <v>1</v>
      </c>
      <c r="D1141" s="190">
        <v>1.8</v>
      </c>
      <c r="E1141" s="189">
        <f t="shared" si="34"/>
        <v>1.8</v>
      </c>
    </row>
    <row r="1142" spans="1:5" x14ac:dyDescent="0.25">
      <c r="A1142" s="189">
        <v>3137</v>
      </c>
      <c r="B1142" s="182" t="s">
        <v>1031</v>
      </c>
      <c r="C1142" s="190"/>
      <c r="D1142" s="190">
        <v>5</v>
      </c>
      <c r="E1142" s="189">
        <f t="shared" si="34"/>
        <v>5</v>
      </c>
    </row>
    <row r="1143" spans="1:5" x14ac:dyDescent="0.25">
      <c r="A1143" s="189">
        <v>3138</v>
      </c>
      <c r="B1143" s="182" t="s">
        <v>1032</v>
      </c>
      <c r="C1143" s="190"/>
      <c r="D1143" s="190">
        <v>2</v>
      </c>
      <c r="E1143" s="189">
        <f t="shared" si="34"/>
        <v>2</v>
      </c>
    </row>
    <row r="1144" spans="1:5" x14ac:dyDescent="0.25">
      <c r="A1144" s="189">
        <v>3139</v>
      </c>
      <c r="B1144" s="201" t="s">
        <v>13036</v>
      </c>
      <c r="C1144" s="190"/>
      <c r="D1144" s="190">
        <v>2</v>
      </c>
      <c r="E1144" s="189">
        <f t="shared" si="34"/>
        <v>2</v>
      </c>
    </row>
    <row r="1145" spans="1:5" x14ac:dyDescent="0.25">
      <c r="A1145" s="189">
        <v>3140</v>
      </c>
      <c r="B1145" s="182" t="s">
        <v>1033</v>
      </c>
      <c r="C1145" s="190"/>
      <c r="D1145" s="190">
        <v>2</v>
      </c>
      <c r="E1145" s="189">
        <f t="shared" si="34"/>
        <v>2</v>
      </c>
    </row>
    <row r="1146" spans="1:5" x14ac:dyDescent="0.25">
      <c r="A1146" s="189">
        <v>3141</v>
      </c>
      <c r="B1146" s="182" t="s">
        <v>1034</v>
      </c>
      <c r="C1146" s="190">
        <v>4</v>
      </c>
      <c r="D1146" s="190">
        <v>3.84</v>
      </c>
      <c r="E1146" s="189">
        <f t="shared" si="34"/>
        <v>4</v>
      </c>
    </row>
    <row r="1147" spans="1:5" x14ac:dyDescent="0.25">
      <c r="A1147" s="189">
        <v>3142</v>
      </c>
      <c r="B1147" s="182" t="s">
        <v>1035</v>
      </c>
      <c r="C1147" s="190"/>
      <c r="D1147" s="190">
        <v>2.25</v>
      </c>
      <c r="E1147" s="189">
        <f t="shared" si="34"/>
        <v>2.25</v>
      </c>
    </row>
    <row r="1148" spans="1:5" x14ac:dyDescent="0.25">
      <c r="A1148" s="189">
        <v>3143</v>
      </c>
      <c r="B1148" s="173" t="s">
        <v>1036</v>
      </c>
      <c r="C1148" s="190"/>
      <c r="D1148" s="190">
        <v>5</v>
      </c>
      <c r="E1148" s="189">
        <f t="shared" si="34"/>
        <v>5</v>
      </c>
    </row>
    <row r="1149" spans="1:5" x14ac:dyDescent="0.25">
      <c r="A1149" s="189">
        <v>3144</v>
      </c>
      <c r="B1149" s="173" t="s">
        <v>1037</v>
      </c>
      <c r="C1149" s="190">
        <v>4</v>
      </c>
      <c r="D1149" s="190">
        <v>0.99</v>
      </c>
      <c r="E1149" s="189">
        <f t="shared" si="34"/>
        <v>4</v>
      </c>
    </row>
    <row r="1150" spans="1:5" x14ac:dyDescent="0.25">
      <c r="A1150" s="189">
        <v>3145</v>
      </c>
      <c r="B1150" s="173" t="s">
        <v>1038</v>
      </c>
      <c r="C1150" s="190">
        <v>4</v>
      </c>
      <c r="D1150" s="190">
        <v>1.42</v>
      </c>
      <c r="E1150" s="189">
        <f t="shared" si="34"/>
        <v>4</v>
      </c>
    </row>
    <row r="1151" spans="1:5" x14ac:dyDescent="0.25">
      <c r="A1151" s="189">
        <v>3146</v>
      </c>
      <c r="B1151" s="173" t="s">
        <v>1039</v>
      </c>
      <c r="C1151" s="190">
        <v>0.1</v>
      </c>
      <c r="D1151" s="190">
        <v>0.13</v>
      </c>
      <c r="E1151" s="189">
        <f t="shared" si="34"/>
        <v>0.13</v>
      </c>
    </row>
    <row r="1152" spans="1:5" x14ac:dyDescent="0.25">
      <c r="A1152" s="189">
        <v>3147</v>
      </c>
      <c r="B1152" s="173" t="s">
        <v>1040</v>
      </c>
      <c r="C1152" s="190">
        <v>2.5</v>
      </c>
      <c r="D1152" s="190">
        <v>2.67</v>
      </c>
      <c r="E1152" s="189">
        <f t="shared" si="34"/>
        <v>2.67</v>
      </c>
    </row>
    <row r="1153" spans="1:5" x14ac:dyDescent="0.25">
      <c r="A1153" s="189">
        <v>3148</v>
      </c>
      <c r="B1153" s="182" t="s">
        <v>13037</v>
      </c>
      <c r="C1153" s="190">
        <v>4</v>
      </c>
      <c r="D1153" s="190">
        <v>8.8699999999999992</v>
      </c>
      <c r="E1153" s="189">
        <f t="shared" si="34"/>
        <v>8.8699999999999992</v>
      </c>
    </row>
    <row r="1154" spans="1:5" x14ac:dyDescent="0.25">
      <c r="A1154" s="189">
        <v>3149</v>
      </c>
      <c r="B1154" s="182" t="s">
        <v>1041</v>
      </c>
      <c r="C1154" s="190">
        <v>1</v>
      </c>
      <c r="D1154" s="190">
        <v>2.06</v>
      </c>
      <c r="E1154" s="189">
        <f t="shared" si="34"/>
        <v>2.06</v>
      </c>
    </row>
    <row r="1155" spans="1:5" x14ac:dyDescent="0.25">
      <c r="A1155" s="189">
        <v>3150</v>
      </c>
      <c r="B1155" s="182" t="s">
        <v>1042</v>
      </c>
      <c r="C1155" s="190">
        <v>1</v>
      </c>
      <c r="D1155" s="190">
        <v>2.5</v>
      </c>
      <c r="E1155" s="189">
        <f t="shared" si="34"/>
        <v>2.5</v>
      </c>
    </row>
    <row r="1156" spans="1:5" x14ac:dyDescent="0.25">
      <c r="A1156" s="189">
        <v>3151</v>
      </c>
      <c r="B1156" s="182" t="s">
        <v>1043</v>
      </c>
      <c r="C1156" s="190"/>
      <c r="D1156" s="190">
        <v>4.25</v>
      </c>
      <c r="E1156" s="189">
        <f t="shared" si="34"/>
        <v>4.25</v>
      </c>
    </row>
    <row r="1157" spans="1:5" x14ac:dyDescent="0.25">
      <c r="A1157" s="189">
        <v>3152</v>
      </c>
      <c r="B1157" s="182" t="s">
        <v>1044</v>
      </c>
      <c r="C1157" s="190">
        <v>3.33</v>
      </c>
      <c r="D1157" s="190">
        <v>4.1900000000000004</v>
      </c>
      <c r="E1157" s="189">
        <f t="shared" si="34"/>
        <v>4.1900000000000004</v>
      </c>
    </row>
    <row r="1158" spans="1:5" x14ac:dyDescent="0.25">
      <c r="A1158" s="189">
        <v>3153</v>
      </c>
      <c r="B1158" s="182" t="s">
        <v>13038</v>
      </c>
      <c r="C1158" s="190">
        <v>6.58</v>
      </c>
      <c r="D1158" s="190">
        <v>3.83</v>
      </c>
      <c r="E1158" s="189">
        <f t="shared" si="34"/>
        <v>6.58</v>
      </c>
    </row>
    <row r="1159" spans="1:5" x14ac:dyDescent="0.25">
      <c r="A1159" s="189">
        <v>3154</v>
      </c>
      <c r="B1159" s="182" t="s">
        <v>1045</v>
      </c>
      <c r="C1159" s="190">
        <v>1</v>
      </c>
      <c r="D1159" s="190">
        <v>3.33</v>
      </c>
      <c r="E1159" s="189">
        <f t="shared" si="34"/>
        <v>3.33</v>
      </c>
    </row>
    <row r="1160" spans="1:5" x14ac:dyDescent="0.25">
      <c r="A1160" s="189">
        <v>3155</v>
      </c>
      <c r="B1160" s="182" t="s">
        <v>1046</v>
      </c>
      <c r="C1160" s="190">
        <v>1</v>
      </c>
      <c r="D1160" s="190">
        <v>2.42</v>
      </c>
      <c r="E1160" s="189">
        <f t="shared" si="34"/>
        <v>2.42</v>
      </c>
    </row>
    <row r="1161" spans="1:5" x14ac:dyDescent="0.25">
      <c r="A1161" s="189">
        <v>3156</v>
      </c>
      <c r="B1161" s="201" t="s">
        <v>13039</v>
      </c>
      <c r="C1161" s="190">
        <v>4</v>
      </c>
      <c r="D1161" s="190">
        <v>3.98</v>
      </c>
      <c r="E1161" s="189">
        <f t="shared" si="34"/>
        <v>4</v>
      </c>
    </row>
    <row r="1162" spans="1:5" x14ac:dyDescent="0.25">
      <c r="A1162" s="189">
        <v>3157</v>
      </c>
      <c r="B1162" s="182" t="s">
        <v>13040</v>
      </c>
      <c r="C1162" s="190"/>
      <c r="D1162" s="190">
        <v>8</v>
      </c>
      <c r="E1162" s="189">
        <f t="shared" si="34"/>
        <v>8</v>
      </c>
    </row>
    <row r="1163" spans="1:5" x14ac:dyDescent="0.25">
      <c r="A1163" s="189">
        <v>3158</v>
      </c>
      <c r="B1163" s="182" t="s">
        <v>1047</v>
      </c>
      <c r="C1163" s="190"/>
      <c r="D1163" s="190">
        <v>0.55000000000000004</v>
      </c>
      <c r="E1163" s="189">
        <f t="shared" si="34"/>
        <v>0.55000000000000004</v>
      </c>
    </row>
    <row r="1164" spans="1:5" x14ac:dyDescent="0.25">
      <c r="A1164" s="189">
        <v>3159</v>
      </c>
      <c r="B1164" s="182" t="s">
        <v>1048</v>
      </c>
      <c r="C1164" s="190">
        <v>4</v>
      </c>
      <c r="D1164" s="190">
        <v>2.4</v>
      </c>
      <c r="E1164" s="189">
        <f t="shared" si="34"/>
        <v>4</v>
      </c>
    </row>
    <row r="1165" spans="1:5" x14ac:dyDescent="0.25">
      <c r="A1165" s="189">
        <v>3160</v>
      </c>
      <c r="B1165" s="182" t="s">
        <v>1049</v>
      </c>
      <c r="C1165" s="190">
        <v>2.0499999999999998</v>
      </c>
      <c r="D1165" s="190">
        <v>1.03</v>
      </c>
      <c r="E1165" s="189">
        <f t="shared" si="34"/>
        <v>2.0499999999999998</v>
      </c>
    </row>
    <row r="1166" spans="1:5" x14ac:dyDescent="0.25">
      <c r="A1166" s="189">
        <v>3161</v>
      </c>
      <c r="B1166" s="182" t="s">
        <v>1050</v>
      </c>
      <c r="C1166" s="190">
        <v>0.3</v>
      </c>
      <c r="D1166" s="190">
        <v>0.53</v>
      </c>
      <c r="E1166" s="189">
        <f t="shared" si="34"/>
        <v>0.53</v>
      </c>
    </row>
    <row r="1167" spans="1:5" x14ac:dyDescent="0.25">
      <c r="A1167" s="189">
        <v>3162</v>
      </c>
      <c r="B1167" s="173" t="s">
        <v>1051</v>
      </c>
      <c r="C1167" s="190">
        <v>0.1</v>
      </c>
      <c r="D1167" s="190">
        <v>0.43</v>
      </c>
      <c r="E1167" s="189">
        <f t="shared" si="34"/>
        <v>0.43</v>
      </c>
    </row>
    <row r="1168" spans="1:5" x14ac:dyDescent="0.25">
      <c r="A1168" s="189">
        <v>3163</v>
      </c>
      <c r="B1168" s="182" t="s">
        <v>1052</v>
      </c>
      <c r="C1168" s="190">
        <v>3.75</v>
      </c>
      <c r="D1168" s="190">
        <v>3</v>
      </c>
      <c r="E1168" s="189">
        <f t="shared" si="34"/>
        <v>3.75</v>
      </c>
    </row>
    <row r="1169" spans="1:5" x14ac:dyDescent="0.25">
      <c r="A1169" s="189">
        <v>3164</v>
      </c>
      <c r="B1169" s="182" t="s">
        <v>1053</v>
      </c>
      <c r="C1169" s="190"/>
      <c r="D1169" s="190">
        <v>1.1000000000000001</v>
      </c>
      <c r="E1169" s="189">
        <f t="shared" si="34"/>
        <v>1.1000000000000001</v>
      </c>
    </row>
    <row r="1170" spans="1:5" x14ac:dyDescent="0.25">
      <c r="A1170" s="189">
        <v>3165</v>
      </c>
      <c r="B1170" s="182" t="s">
        <v>1054</v>
      </c>
      <c r="C1170" s="190"/>
      <c r="D1170" s="190">
        <v>4.24</v>
      </c>
      <c r="E1170" s="189">
        <f t="shared" si="34"/>
        <v>4.24</v>
      </c>
    </row>
    <row r="1171" spans="1:5" x14ac:dyDescent="0.25">
      <c r="A1171" s="189">
        <v>3166</v>
      </c>
      <c r="B1171" s="173" t="s">
        <v>1055</v>
      </c>
      <c r="C1171" s="190">
        <v>5.31</v>
      </c>
      <c r="D1171" s="190">
        <v>10.130000000000001</v>
      </c>
      <c r="E1171" s="189">
        <f t="shared" si="34"/>
        <v>10.130000000000001</v>
      </c>
    </row>
    <row r="1172" spans="1:5" x14ac:dyDescent="0.25">
      <c r="A1172" s="189">
        <v>3167</v>
      </c>
      <c r="B1172" s="201" t="s">
        <v>13041</v>
      </c>
      <c r="C1172" s="190">
        <v>6.31</v>
      </c>
      <c r="D1172" s="190">
        <v>3.52</v>
      </c>
      <c r="E1172" s="189">
        <f t="shared" si="34"/>
        <v>6.31</v>
      </c>
    </row>
    <row r="1173" spans="1:5" x14ac:dyDescent="0.25">
      <c r="A1173" s="189">
        <v>3168</v>
      </c>
      <c r="B1173" s="173" t="s">
        <v>1056</v>
      </c>
      <c r="C1173" s="190"/>
      <c r="D1173" s="190">
        <v>4</v>
      </c>
      <c r="E1173" s="189">
        <f t="shared" si="34"/>
        <v>4</v>
      </c>
    </row>
    <row r="1174" spans="1:5" x14ac:dyDescent="0.25">
      <c r="A1174" s="189">
        <v>3169</v>
      </c>
      <c r="B1174" s="201" t="s">
        <v>13042</v>
      </c>
      <c r="C1174" s="190">
        <v>8</v>
      </c>
      <c r="D1174" s="190">
        <v>4.03</v>
      </c>
      <c r="E1174" s="189">
        <f t="shared" si="34"/>
        <v>8</v>
      </c>
    </row>
    <row r="1175" spans="1:5" x14ac:dyDescent="0.25">
      <c r="A1175" s="189">
        <v>3170</v>
      </c>
      <c r="B1175" s="173" t="s">
        <v>1057</v>
      </c>
      <c r="C1175" s="190">
        <v>4</v>
      </c>
      <c r="D1175" s="190">
        <v>3.39</v>
      </c>
      <c r="E1175" s="189">
        <f t="shared" si="34"/>
        <v>4</v>
      </c>
    </row>
    <row r="1176" spans="1:5" x14ac:dyDescent="0.25">
      <c r="A1176" s="189">
        <v>3171</v>
      </c>
      <c r="B1176" s="201" t="s">
        <v>13043</v>
      </c>
      <c r="C1176" s="190">
        <v>8.14</v>
      </c>
      <c r="D1176" s="190">
        <v>4.51</v>
      </c>
      <c r="E1176" s="189">
        <f t="shared" si="34"/>
        <v>8.14</v>
      </c>
    </row>
    <row r="1177" spans="1:5" x14ac:dyDescent="0.25">
      <c r="A1177" s="189">
        <v>3172</v>
      </c>
      <c r="B1177" s="173" t="s">
        <v>1058</v>
      </c>
      <c r="C1177" s="190">
        <v>8.01</v>
      </c>
      <c r="D1177" s="190">
        <v>6.83</v>
      </c>
      <c r="E1177" s="189">
        <f t="shared" si="34"/>
        <v>8.01</v>
      </c>
    </row>
    <row r="1178" spans="1:5" x14ac:dyDescent="0.25">
      <c r="A1178" s="189">
        <v>3173</v>
      </c>
      <c r="B1178" s="182" t="s">
        <v>1059</v>
      </c>
      <c r="C1178" s="190">
        <v>10</v>
      </c>
      <c r="D1178" s="190">
        <v>14.33</v>
      </c>
      <c r="E1178" s="189">
        <f t="shared" si="34"/>
        <v>14.33</v>
      </c>
    </row>
    <row r="1179" spans="1:5" x14ac:dyDescent="0.25">
      <c r="A1179" s="189">
        <v>3174</v>
      </c>
      <c r="B1179" s="182" t="s">
        <v>13044</v>
      </c>
      <c r="C1179" s="190">
        <v>0.75</v>
      </c>
      <c r="D1179" s="190">
        <v>80</v>
      </c>
      <c r="E1179" s="189">
        <f t="shared" si="34"/>
        <v>80</v>
      </c>
    </row>
    <row r="1180" spans="1:5" x14ac:dyDescent="0.25">
      <c r="A1180" s="189">
        <v>3175</v>
      </c>
      <c r="B1180" s="201" t="s">
        <v>13045</v>
      </c>
      <c r="C1180" s="190">
        <v>4.13</v>
      </c>
      <c r="D1180" s="190">
        <v>2.12</v>
      </c>
      <c r="E1180" s="189">
        <f t="shared" si="34"/>
        <v>4.13</v>
      </c>
    </row>
    <row r="1181" spans="1:5" x14ac:dyDescent="0.25">
      <c r="A1181" s="169">
        <v>3176</v>
      </c>
      <c r="B1181" s="201" t="s">
        <v>13046</v>
      </c>
      <c r="C1181" s="190">
        <v>5.45</v>
      </c>
      <c r="D1181" s="190">
        <v>9.82</v>
      </c>
      <c r="E1181" s="189">
        <f t="shared" si="34"/>
        <v>9.82</v>
      </c>
    </row>
    <row r="1182" spans="1:5" x14ac:dyDescent="0.25">
      <c r="A1182" s="169">
        <v>3177</v>
      </c>
      <c r="B1182" s="201" t="s">
        <v>13047</v>
      </c>
      <c r="C1182" s="190">
        <v>0.2</v>
      </c>
      <c r="D1182" s="190">
        <v>0.4</v>
      </c>
      <c r="E1182" s="189">
        <f t="shared" si="34"/>
        <v>0.4</v>
      </c>
    </row>
    <row r="1183" spans="1:5" x14ac:dyDescent="0.25">
      <c r="A1183" s="169">
        <v>3178</v>
      </c>
      <c r="B1183" s="201" t="s">
        <v>13048</v>
      </c>
      <c r="C1183" s="190">
        <v>4</v>
      </c>
      <c r="D1183" s="190">
        <v>1.67</v>
      </c>
      <c r="E1183" s="189">
        <f t="shared" si="34"/>
        <v>4</v>
      </c>
    </row>
    <row r="1184" spans="1:5" x14ac:dyDescent="0.25">
      <c r="A1184" s="169">
        <v>3179</v>
      </c>
      <c r="B1184" s="201" t="s">
        <v>13049</v>
      </c>
      <c r="C1184" s="190">
        <v>4</v>
      </c>
      <c r="D1184" s="190">
        <v>2.67</v>
      </c>
      <c r="E1184" s="189">
        <f t="shared" si="34"/>
        <v>4</v>
      </c>
    </row>
    <row r="1185" spans="1:5" x14ac:dyDescent="0.25">
      <c r="A1185" s="189">
        <v>3180</v>
      </c>
      <c r="B1185" s="182" t="s">
        <v>1060</v>
      </c>
      <c r="C1185" s="190">
        <v>10</v>
      </c>
      <c r="D1185" s="190">
        <v>8.5500000000000007</v>
      </c>
      <c r="E1185" s="189">
        <f t="shared" si="34"/>
        <v>10</v>
      </c>
    </row>
    <row r="1186" spans="1:5" x14ac:dyDescent="0.25">
      <c r="A1186" s="189">
        <v>3181</v>
      </c>
      <c r="B1186" s="201" t="s">
        <v>13050</v>
      </c>
      <c r="C1186" s="190">
        <v>5.36</v>
      </c>
      <c r="D1186" s="190">
        <v>2</v>
      </c>
      <c r="E1186" s="189">
        <f t="shared" si="34"/>
        <v>5.36</v>
      </c>
    </row>
    <row r="1187" spans="1:5" x14ac:dyDescent="0.25">
      <c r="A1187" s="189">
        <v>3182</v>
      </c>
      <c r="B1187" s="201" t="s">
        <v>13051</v>
      </c>
      <c r="C1187" s="190">
        <v>4</v>
      </c>
      <c r="D1187" s="190">
        <v>1.75</v>
      </c>
      <c r="E1187" s="189">
        <f t="shared" si="34"/>
        <v>4</v>
      </c>
    </row>
    <row r="1188" spans="1:5" x14ac:dyDescent="0.25">
      <c r="A1188" s="189">
        <v>3183</v>
      </c>
      <c r="B1188" s="173" t="s">
        <v>1061</v>
      </c>
      <c r="C1188" s="190">
        <v>1</v>
      </c>
      <c r="D1188" s="190">
        <v>0.62</v>
      </c>
      <c r="E1188" s="189">
        <f t="shared" si="34"/>
        <v>1</v>
      </c>
    </row>
    <row r="1189" spans="1:5" x14ac:dyDescent="0.25">
      <c r="A1189" s="189">
        <v>3184</v>
      </c>
      <c r="B1189" s="173" t="s">
        <v>1062</v>
      </c>
      <c r="C1189" s="190">
        <v>4</v>
      </c>
      <c r="D1189" s="190">
        <v>3.4</v>
      </c>
      <c r="E1189" s="189">
        <f t="shared" si="34"/>
        <v>4</v>
      </c>
    </row>
    <row r="1190" spans="1:5" x14ac:dyDescent="0.25">
      <c r="A1190" s="189">
        <v>3185</v>
      </c>
      <c r="B1190" s="173" t="s">
        <v>1063</v>
      </c>
      <c r="C1190" s="190"/>
      <c r="D1190" s="190" t="s">
        <v>22</v>
      </c>
      <c r="E1190" s="189" t="str">
        <f t="shared" si="34"/>
        <v>N/A</v>
      </c>
    </row>
    <row r="1191" spans="1:5" x14ac:dyDescent="0.25">
      <c r="A1191" s="189">
        <v>3186</v>
      </c>
      <c r="B1191" s="201" t="s">
        <v>13052</v>
      </c>
      <c r="C1191" s="190"/>
      <c r="D1191" s="190">
        <v>5</v>
      </c>
      <c r="E1191" s="189">
        <f t="shared" si="34"/>
        <v>5</v>
      </c>
    </row>
    <row r="1192" spans="1:5" x14ac:dyDescent="0.25">
      <c r="A1192" s="189">
        <v>3187</v>
      </c>
      <c r="B1192" s="173" t="s">
        <v>1064</v>
      </c>
      <c r="C1192" s="190"/>
      <c r="D1192" s="190">
        <v>1.07</v>
      </c>
      <c r="E1192" s="189">
        <f t="shared" si="34"/>
        <v>1.07</v>
      </c>
    </row>
    <row r="1193" spans="1:5" x14ac:dyDescent="0.25">
      <c r="A1193" s="189">
        <v>3188</v>
      </c>
      <c r="B1193" s="173" t="s">
        <v>1065</v>
      </c>
      <c r="C1193" s="190">
        <v>1</v>
      </c>
      <c r="D1193" s="190">
        <v>1</v>
      </c>
      <c r="E1193" s="189">
        <f t="shared" ref="E1193:E1198" si="35">IF(C1193&gt;D1193,C1193,D1193)</f>
        <v>1</v>
      </c>
    </row>
    <row r="1194" spans="1:5" x14ac:dyDescent="0.25">
      <c r="A1194" s="189">
        <v>3189</v>
      </c>
      <c r="B1194" s="173" t="s">
        <v>1066</v>
      </c>
      <c r="C1194" s="190">
        <v>1</v>
      </c>
      <c r="D1194" s="190">
        <v>0.87</v>
      </c>
      <c r="E1194" s="189">
        <f t="shared" si="35"/>
        <v>1</v>
      </c>
    </row>
    <row r="1195" spans="1:5" x14ac:dyDescent="0.25">
      <c r="A1195" s="189">
        <v>3190</v>
      </c>
      <c r="B1195" s="173" t="s">
        <v>1067</v>
      </c>
      <c r="C1195" s="190"/>
      <c r="D1195" s="190">
        <v>6</v>
      </c>
      <c r="E1195" s="189">
        <f t="shared" si="35"/>
        <v>6</v>
      </c>
    </row>
    <row r="1196" spans="1:5" x14ac:dyDescent="0.25">
      <c r="A1196" s="189">
        <v>3191</v>
      </c>
      <c r="B1196" s="173" t="s">
        <v>1068</v>
      </c>
      <c r="C1196" s="190"/>
      <c r="D1196" s="190" t="s">
        <v>22</v>
      </c>
      <c r="E1196" s="189" t="str">
        <f t="shared" si="35"/>
        <v>N/A</v>
      </c>
    </row>
    <row r="1197" spans="1:5" x14ac:dyDescent="0.25">
      <c r="A1197" s="189">
        <v>3192</v>
      </c>
      <c r="B1197" s="173" t="s">
        <v>1069</v>
      </c>
      <c r="C1197" s="190"/>
      <c r="D1197" s="190">
        <v>2.67</v>
      </c>
      <c r="E1197" s="189">
        <f t="shared" si="35"/>
        <v>2.67</v>
      </c>
    </row>
    <row r="1198" spans="1:5" x14ac:dyDescent="0.25">
      <c r="A1198" s="189">
        <v>3193</v>
      </c>
      <c r="B1198" s="173" t="s">
        <v>1070</v>
      </c>
      <c r="C1198" s="190"/>
      <c r="D1198" s="190">
        <v>1</v>
      </c>
      <c r="E1198" s="189">
        <f t="shared" si="35"/>
        <v>1</v>
      </c>
    </row>
    <row r="1199" spans="1:5" x14ac:dyDescent="0.25">
      <c r="A1199" s="189">
        <v>3194</v>
      </c>
      <c r="B1199" s="173" t="s">
        <v>1071</v>
      </c>
      <c r="C1199" s="190"/>
      <c r="D1199" s="190">
        <v>4</v>
      </c>
      <c r="E1199" s="189" t="s">
        <v>13252</v>
      </c>
    </row>
    <row r="1200" spans="1:5" x14ac:dyDescent="0.25">
      <c r="A1200" s="189">
        <v>3195</v>
      </c>
      <c r="B1200" s="173" t="s">
        <v>1072</v>
      </c>
      <c r="C1200" s="190">
        <v>8</v>
      </c>
      <c r="D1200" s="190">
        <v>4</v>
      </c>
      <c r="E1200" s="189">
        <f t="shared" ref="E1200:E1263" si="36">IF(C1200&gt;D1200,C1200,D1200)</f>
        <v>8</v>
      </c>
    </row>
    <row r="1201" spans="1:5" x14ac:dyDescent="0.25">
      <c r="A1201" s="189">
        <v>3196</v>
      </c>
      <c r="B1201" s="173" t="s">
        <v>1073</v>
      </c>
      <c r="C1201" s="190">
        <v>3.75</v>
      </c>
      <c r="D1201" s="190">
        <v>2.77</v>
      </c>
      <c r="E1201" s="189">
        <f t="shared" si="36"/>
        <v>3.75</v>
      </c>
    </row>
    <row r="1202" spans="1:5" x14ac:dyDescent="0.25">
      <c r="A1202" s="189">
        <v>3197</v>
      </c>
      <c r="B1202" s="201" t="s">
        <v>13053</v>
      </c>
      <c r="C1202" s="190">
        <v>5</v>
      </c>
      <c r="D1202" s="190">
        <v>2.9</v>
      </c>
      <c r="E1202" s="189">
        <f t="shared" si="36"/>
        <v>5</v>
      </c>
    </row>
    <row r="1203" spans="1:5" x14ac:dyDescent="0.25">
      <c r="A1203" s="189">
        <v>3198</v>
      </c>
      <c r="B1203" s="173" t="s">
        <v>1074</v>
      </c>
      <c r="C1203" s="190"/>
      <c r="D1203" s="190">
        <v>16</v>
      </c>
      <c r="E1203" s="189">
        <f t="shared" si="36"/>
        <v>16</v>
      </c>
    </row>
    <row r="1204" spans="1:5" x14ac:dyDescent="0.25">
      <c r="A1204" s="189">
        <v>3199</v>
      </c>
      <c r="B1204" s="173" t="s">
        <v>1075</v>
      </c>
      <c r="C1204" s="190">
        <v>10</v>
      </c>
      <c r="D1204" s="190">
        <v>5.5</v>
      </c>
      <c r="E1204" s="189">
        <f t="shared" si="36"/>
        <v>10</v>
      </c>
    </row>
    <row r="1205" spans="1:5" x14ac:dyDescent="0.25">
      <c r="A1205" s="189">
        <v>3200</v>
      </c>
      <c r="B1205" s="173" t="s">
        <v>1076</v>
      </c>
      <c r="C1205" s="190"/>
      <c r="D1205" s="190">
        <v>1</v>
      </c>
      <c r="E1205" s="189">
        <f t="shared" si="36"/>
        <v>1</v>
      </c>
    </row>
    <row r="1206" spans="1:5" x14ac:dyDescent="0.25">
      <c r="A1206" s="189">
        <v>3201</v>
      </c>
      <c r="B1206" s="173" t="s">
        <v>1077</v>
      </c>
      <c r="C1206" s="190"/>
      <c r="D1206" s="190">
        <v>1.34</v>
      </c>
      <c r="E1206" s="189">
        <f t="shared" si="36"/>
        <v>1.34</v>
      </c>
    </row>
    <row r="1207" spans="1:5" x14ac:dyDescent="0.25">
      <c r="A1207" s="189">
        <v>3202</v>
      </c>
      <c r="B1207" s="173" t="s">
        <v>1078</v>
      </c>
      <c r="C1207" s="190">
        <v>3</v>
      </c>
      <c r="D1207" s="190">
        <v>18</v>
      </c>
      <c r="E1207" s="189">
        <f t="shared" si="36"/>
        <v>18</v>
      </c>
    </row>
    <row r="1208" spans="1:5" x14ac:dyDescent="0.25">
      <c r="A1208" s="189">
        <v>3203</v>
      </c>
      <c r="B1208" s="173" t="s">
        <v>1079</v>
      </c>
      <c r="C1208" s="190"/>
      <c r="D1208" s="190">
        <v>10</v>
      </c>
      <c r="E1208" s="189">
        <f t="shared" si="36"/>
        <v>10</v>
      </c>
    </row>
    <row r="1209" spans="1:5" x14ac:dyDescent="0.25">
      <c r="A1209" s="189">
        <v>3204</v>
      </c>
      <c r="B1209" s="173" t="s">
        <v>1080</v>
      </c>
      <c r="C1209" s="190"/>
      <c r="D1209" s="190">
        <v>1.91</v>
      </c>
      <c r="E1209" s="189">
        <f t="shared" si="36"/>
        <v>1.91</v>
      </c>
    </row>
    <row r="1210" spans="1:5" x14ac:dyDescent="0.25">
      <c r="A1210" s="189">
        <v>3205</v>
      </c>
      <c r="B1210" s="173" t="s">
        <v>1081</v>
      </c>
      <c r="C1210" s="190"/>
      <c r="D1210" s="190">
        <v>3</v>
      </c>
      <c r="E1210" s="189">
        <f t="shared" si="36"/>
        <v>3</v>
      </c>
    </row>
    <row r="1211" spans="1:5" x14ac:dyDescent="0.25">
      <c r="A1211" s="189">
        <v>3206</v>
      </c>
      <c r="B1211" s="173" t="s">
        <v>1082</v>
      </c>
      <c r="C1211" s="190"/>
      <c r="D1211" s="190">
        <v>2</v>
      </c>
      <c r="E1211" s="189">
        <f t="shared" si="36"/>
        <v>2</v>
      </c>
    </row>
    <row r="1212" spans="1:5" x14ac:dyDescent="0.25">
      <c r="A1212" s="189">
        <v>3207</v>
      </c>
      <c r="B1212" s="173" t="s">
        <v>1083</v>
      </c>
      <c r="C1212" s="190"/>
      <c r="D1212" s="190">
        <v>0.75</v>
      </c>
      <c r="E1212" s="189">
        <f t="shared" si="36"/>
        <v>0.75</v>
      </c>
    </row>
    <row r="1213" spans="1:5" x14ac:dyDescent="0.25">
      <c r="A1213" s="189">
        <v>3208</v>
      </c>
      <c r="B1213" s="173" t="s">
        <v>1084</v>
      </c>
      <c r="C1213" s="190">
        <v>0.5</v>
      </c>
      <c r="D1213" s="190">
        <v>1.25</v>
      </c>
      <c r="E1213" s="189">
        <f t="shared" si="36"/>
        <v>1.25</v>
      </c>
    </row>
    <row r="1214" spans="1:5" x14ac:dyDescent="0.25">
      <c r="A1214" s="189">
        <v>3209</v>
      </c>
      <c r="B1214" s="173" t="s">
        <v>1085</v>
      </c>
      <c r="C1214" s="190"/>
      <c r="D1214" s="190">
        <v>2</v>
      </c>
      <c r="E1214" s="189">
        <f t="shared" si="36"/>
        <v>2</v>
      </c>
    </row>
    <row r="1215" spans="1:5" x14ac:dyDescent="0.25">
      <c r="A1215" s="189">
        <v>3210</v>
      </c>
      <c r="B1215" s="201" t="s">
        <v>13054</v>
      </c>
      <c r="C1215" s="190"/>
      <c r="D1215" s="190">
        <v>0.2</v>
      </c>
      <c r="E1215" s="189">
        <f t="shared" si="36"/>
        <v>0.2</v>
      </c>
    </row>
    <row r="1216" spans="1:5" x14ac:dyDescent="0.25">
      <c r="A1216" s="189">
        <v>3211</v>
      </c>
      <c r="B1216" s="173" t="s">
        <v>1086</v>
      </c>
      <c r="C1216" s="190">
        <v>2</v>
      </c>
      <c r="D1216" s="190">
        <v>3</v>
      </c>
      <c r="E1216" s="189" t="s">
        <v>22</v>
      </c>
    </row>
    <row r="1217" spans="1:5" x14ac:dyDescent="0.25">
      <c r="A1217" s="189">
        <v>3212</v>
      </c>
      <c r="B1217" s="173" t="s">
        <v>1087</v>
      </c>
      <c r="C1217" s="190"/>
      <c r="D1217" s="190">
        <v>3.58</v>
      </c>
      <c r="E1217" s="189">
        <f t="shared" si="36"/>
        <v>3.58</v>
      </c>
    </row>
    <row r="1218" spans="1:5" x14ac:dyDescent="0.25">
      <c r="A1218" s="189">
        <v>3213</v>
      </c>
      <c r="B1218" s="173" t="s">
        <v>1088</v>
      </c>
      <c r="C1218" s="193"/>
      <c r="D1218" s="193">
        <v>1.92</v>
      </c>
      <c r="E1218" s="189">
        <f t="shared" si="36"/>
        <v>1.92</v>
      </c>
    </row>
    <row r="1219" spans="1:5" x14ac:dyDescent="0.25">
      <c r="A1219" s="189">
        <v>3214</v>
      </c>
      <c r="B1219" s="173" t="s">
        <v>1089</v>
      </c>
      <c r="C1219" s="190">
        <v>11</v>
      </c>
      <c r="D1219" s="190">
        <v>5.3</v>
      </c>
      <c r="E1219" s="189">
        <f t="shared" si="36"/>
        <v>11</v>
      </c>
    </row>
    <row r="1220" spans="1:5" x14ac:dyDescent="0.25">
      <c r="A1220" s="169">
        <v>3215</v>
      </c>
      <c r="B1220" s="173" t="s">
        <v>1090</v>
      </c>
      <c r="C1220" s="190"/>
      <c r="D1220" s="190">
        <v>2.71</v>
      </c>
      <c r="E1220" s="189">
        <f t="shared" si="36"/>
        <v>2.71</v>
      </c>
    </row>
    <row r="1221" spans="1:5" x14ac:dyDescent="0.25">
      <c r="A1221" s="189">
        <v>3216</v>
      </c>
      <c r="B1221" s="182" t="s">
        <v>1091</v>
      </c>
      <c r="C1221" s="190"/>
      <c r="D1221" s="190" t="s">
        <v>22</v>
      </c>
      <c r="E1221" s="189" t="str">
        <f t="shared" si="36"/>
        <v>N/A</v>
      </c>
    </row>
    <row r="1222" spans="1:5" x14ac:dyDescent="0.25">
      <c r="A1222" s="189">
        <v>3217</v>
      </c>
      <c r="B1222" s="182" t="s">
        <v>1092</v>
      </c>
      <c r="C1222" s="190">
        <v>4</v>
      </c>
      <c r="D1222" s="190">
        <v>2.5</v>
      </c>
      <c r="E1222" s="189">
        <f t="shared" si="36"/>
        <v>4</v>
      </c>
    </row>
    <row r="1223" spans="1:5" x14ac:dyDescent="0.25">
      <c r="A1223" s="189">
        <v>3218</v>
      </c>
      <c r="B1223" s="182" t="s">
        <v>1093</v>
      </c>
      <c r="C1223" s="190">
        <v>4</v>
      </c>
      <c r="D1223" s="190">
        <v>2.02</v>
      </c>
      <c r="E1223" s="189">
        <f t="shared" si="36"/>
        <v>4</v>
      </c>
    </row>
    <row r="1224" spans="1:5" x14ac:dyDescent="0.25">
      <c r="A1224" s="189">
        <v>3219</v>
      </c>
      <c r="B1224" s="173" t="s">
        <v>1094</v>
      </c>
      <c r="C1224" s="190"/>
      <c r="D1224" s="190">
        <v>1.7</v>
      </c>
      <c r="E1224" s="189">
        <f t="shared" si="36"/>
        <v>1.7</v>
      </c>
    </row>
    <row r="1225" spans="1:5" x14ac:dyDescent="0.25">
      <c r="A1225" s="189">
        <v>3220</v>
      </c>
      <c r="B1225" s="182" t="s">
        <v>1095</v>
      </c>
      <c r="C1225" s="190"/>
      <c r="D1225" s="190">
        <v>0.55000000000000004</v>
      </c>
      <c r="E1225" s="189">
        <f t="shared" si="36"/>
        <v>0.55000000000000004</v>
      </c>
    </row>
    <row r="1226" spans="1:5" x14ac:dyDescent="0.25">
      <c r="A1226" s="189">
        <v>3221</v>
      </c>
      <c r="B1226" s="182" t="s">
        <v>1096</v>
      </c>
      <c r="C1226" s="190"/>
      <c r="D1226" s="190">
        <v>3.87</v>
      </c>
      <c r="E1226" s="189">
        <f t="shared" si="36"/>
        <v>3.87</v>
      </c>
    </row>
    <row r="1227" spans="1:5" x14ac:dyDescent="0.25">
      <c r="A1227" s="189">
        <v>3222</v>
      </c>
      <c r="B1227" s="182" t="s">
        <v>1097</v>
      </c>
      <c r="C1227" s="190"/>
      <c r="D1227" s="190">
        <v>4.34</v>
      </c>
      <c r="E1227" s="189">
        <f t="shared" si="36"/>
        <v>4.34</v>
      </c>
    </row>
    <row r="1228" spans="1:5" x14ac:dyDescent="0.25">
      <c r="A1228" s="189">
        <v>3223</v>
      </c>
      <c r="B1228" s="182" t="s">
        <v>1098</v>
      </c>
      <c r="C1228" s="190">
        <v>4</v>
      </c>
      <c r="D1228" s="190">
        <v>1.17</v>
      </c>
      <c r="E1228" s="189">
        <f t="shared" si="36"/>
        <v>4</v>
      </c>
    </row>
    <row r="1229" spans="1:5" x14ac:dyDescent="0.25">
      <c r="A1229" s="189">
        <v>3224</v>
      </c>
      <c r="B1229" s="182" t="s">
        <v>1099</v>
      </c>
      <c r="C1229" s="190"/>
      <c r="D1229" s="190">
        <v>4</v>
      </c>
      <c r="E1229" s="189">
        <f t="shared" si="36"/>
        <v>4</v>
      </c>
    </row>
    <row r="1230" spans="1:5" x14ac:dyDescent="0.25">
      <c r="A1230" s="189">
        <v>3225</v>
      </c>
      <c r="B1230" s="173" t="s">
        <v>1100</v>
      </c>
      <c r="C1230" s="190">
        <v>1</v>
      </c>
      <c r="D1230" s="190">
        <v>1</v>
      </c>
      <c r="E1230" s="189">
        <f t="shared" si="36"/>
        <v>1</v>
      </c>
    </row>
    <row r="1231" spans="1:5" x14ac:dyDescent="0.25">
      <c r="A1231" s="189">
        <v>3226</v>
      </c>
      <c r="B1231" s="182" t="s">
        <v>1101</v>
      </c>
      <c r="C1231" s="190"/>
      <c r="D1231" s="190">
        <v>5.03</v>
      </c>
      <c r="E1231" s="189">
        <f t="shared" si="36"/>
        <v>5.03</v>
      </c>
    </row>
    <row r="1232" spans="1:5" x14ac:dyDescent="0.25">
      <c r="A1232" s="189">
        <v>3227</v>
      </c>
      <c r="B1232" s="182" t="s">
        <v>1102</v>
      </c>
      <c r="C1232" s="190">
        <v>1</v>
      </c>
      <c r="D1232" s="190">
        <v>1</v>
      </c>
      <c r="E1232" s="189">
        <f t="shared" si="36"/>
        <v>1</v>
      </c>
    </row>
    <row r="1233" spans="1:5" x14ac:dyDescent="0.25">
      <c r="A1233" s="189">
        <v>3228</v>
      </c>
      <c r="B1233" s="182" t="s">
        <v>1103</v>
      </c>
      <c r="C1233" s="190">
        <v>1</v>
      </c>
      <c r="D1233" s="190">
        <v>0.94</v>
      </c>
      <c r="E1233" s="189">
        <f t="shared" si="36"/>
        <v>1</v>
      </c>
    </row>
    <row r="1234" spans="1:5" x14ac:dyDescent="0.25">
      <c r="A1234" s="189">
        <v>3229</v>
      </c>
      <c r="B1234" s="173" t="s">
        <v>1104</v>
      </c>
      <c r="C1234" s="190">
        <v>4</v>
      </c>
      <c r="D1234" s="190">
        <v>2.5</v>
      </c>
      <c r="E1234" s="189">
        <f t="shared" si="36"/>
        <v>4</v>
      </c>
    </row>
    <row r="1235" spans="1:5" x14ac:dyDescent="0.25">
      <c r="A1235" s="189">
        <v>3230</v>
      </c>
      <c r="B1235" s="182" t="s">
        <v>1105</v>
      </c>
      <c r="C1235" s="190"/>
      <c r="D1235" s="190">
        <v>6</v>
      </c>
      <c r="E1235" s="189">
        <f t="shared" si="36"/>
        <v>6</v>
      </c>
    </row>
    <row r="1236" spans="1:5" x14ac:dyDescent="0.25">
      <c r="A1236" s="189">
        <v>3231</v>
      </c>
      <c r="B1236" s="182" t="s">
        <v>1106</v>
      </c>
      <c r="C1236" s="190">
        <v>0.05</v>
      </c>
      <c r="D1236" s="190">
        <v>0.55000000000000004</v>
      </c>
      <c r="E1236" s="189">
        <f t="shared" si="36"/>
        <v>0.55000000000000004</v>
      </c>
    </row>
    <row r="1237" spans="1:5" x14ac:dyDescent="0.25">
      <c r="A1237" s="189">
        <v>3232</v>
      </c>
      <c r="B1237" s="182" t="s">
        <v>1107</v>
      </c>
      <c r="C1237" s="190"/>
      <c r="D1237" s="190">
        <v>2</v>
      </c>
      <c r="E1237" s="189">
        <f t="shared" si="36"/>
        <v>2</v>
      </c>
    </row>
    <row r="1238" spans="1:5" x14ac:dyDescent="0.25">
      <c r="A1238" s="189">
        <v>3233</v>
      </c>
      <c r="B1238" s="182" t="s">
        <v>8342</v>
      </c>
      <c r="C1238" s="190"/>
      <c r="D1238" s="190"/>
      <c r="E1238" s="189" t="s">
        <v>13289</v>
      </c>
    </row>
    <row r="1239" spans="1:5" x14ac:dyDescent="0.25">
      <c r="A1239" s="189">
        <v>3235</v>
      </c>
      <c r="B1239" s="182" t="s">
        <v>1108</v>
      </c>
      <c r="C1239" s="190">
        <v>3.25</v>
      </c>
      <c r="D1239" s="190">
        <v>3.5</v>
      </c>
      <c r="E1239" s="189">
        <f t="shared" si="36"/>
        <v>3.5</v>
      </c>
    </row>
    <row r="1240" spans="1:5" x14ac:dyDescent="0.25">
      <c r="A1240" s="189">
        <v>3236</v>
      </c>
      <c r="B1240" s="182" t="s">
        <v>1109</v>
      </c>
      <c r="C1240" s="190"/>
      <c r="D1240" s="190">
        <v>0.78</v>
      </c>
      <c r="E1240" s="189">
        <f t="shared" si="36"/>
        <v>0.78</v>
      </c>
    </row>
    <row r="1241" spans="1:5" x14ac:dyDescent="0.25">
      <c r="A1241" s="189">
        <v>3237</v>
      </c>
      <c r="B1241" s="182" t="s">
        <v>1110</v>
      </c>
      <c r="C1241" s="190">
        <v>1.03</v>
      </c>
      <c r="D1241" s="190">
        <v>2.76</v>
      </c>
      <c r="E1241" s="189">
        <f t="shared" si="36"/>
        <v>2.76</v>
      </c>
    </row>
    <row r="1242" spans="1:5" x14ac:dyDescent="0.25">
      <c r="A1242" s="189">
        <v>3238</v>
      </c>
      <c r="B1242" s="182" t="s">
        <v>1111</v>
      </c>
      <c r="C1242" s="190"/>
      <c r="D1242" s="204">
        <v>1</v>
      </c>
      <c r="E1242" s="169">
        <f t="shared" si="36"/>
        <v>1</v>
      </c>
    </row>
    <row r="1243" spans="1:5" x14ac:dyDescent="0.25">
      <c r="A1243" s="189">
        <v>3239</v>
      </c>
      <c r="B1243" s="182" t="s">
        <v>1112</v>
      </c>
      <c r="C1243" s="190">
        <v>4</v>
      </c>
      <c r="D1243" s="190">
        <v>2</v>
      </c>
      <c r="E1243" s="189">
        <f t="shared" si="36"/>
        <v>4</v>
      </c>
    </row>
    <row r="1244" spans="1:5" x14ac:dyDescent="0.25">
      <c r="A1244" s="189">
        <v>3240</v>
      </c>
      <c r="B1244" s="173" t="s">
        <v>1113</v>
      </c>
      <c r="C1244" s="190"/>
      <c r="D1244" s="190" t="s">
        <v>22</v>
      </c>
      <c r="E1244" s="189" t="str">
        <f t="shared" si="36"/>
        <v>N/A</v>
      </c>
    </row>
    <row r="1245" spans="1:5" x14ac:dyDescent="0.25">
      <c r="A1245" s="189">
        <v>3241</v>
      </c>
      <c r="B1245" s="173" t="s">
        <v>1114</v>
      </c>
      <c r="C1245" s="190"/>
      <c r="D1245" s="190">
        <v>1</v>
      </c>
      <c r="E1245" s="189">
        <f t="shared" si="36"/>
        <v>1</v>
      </c>
    </row>
    <row r="1246" spans="1:5" x14ac:dyDescent="0.25">
      <c r="A1246" s="189">
        <v>3242</v>
      </c>
      <c r="B1246" s="201" t="s">
        <v>13055</v>
      </c>
      <c r="C1246" s="190"/>
      <c r="D1246" s="190">
        <v>2.08</v>
      </c>
      <c r="E1246" s="189">
        <f t="shared" si="36"/>
        <v>2.08</v>
      </c>
    </row>
    <row r="1247" spans="1:5" x14ac:dyDescent="0.25">
      <c r="A1247" s="189">
        <v>3243</v>
      </c>
      <c r="B1247" s="173" t="s">
        <v>1115</v>
      </c>
      <c r="C1247" s="190"/>
      <c r="D1247" s="190">
        <v>4.5</v>
      </c>
      <c r="E1247" s="189">
        <f t="shared" si="36"/>
        <v>4.5</v>
      </c>
    </row>
    <row r="1248" spans="1:5" x14ac:dyDescent="0.25">
      <c r="A1248" s="189">
        <v>3244</v>
      </c>
      <c r="B1248" s="173" t="s">
        <v>1116</v>
      </c>
      <c r="C1248" s="190">
        <v>1</v>
      </c>
      <c r="D1248" s="190">
        <v>2</v>
      </c>
      <c r="E1248" s="169" t="s">
        <v>11533</v>
      </c>
    </row>
    <row r="1249" spans="1:5" x14ac:dyDescent="0.25">
      <c r="A1249" s="189">
        <v>3245</v>
      </c>
      <c r="B1249" s="173" t="s">
        <v>1117</v>
      </c>
      <c r="C1249" s="190"/>
      <c r="D1249" s="190">
        <v>1.75</v>
      </c>
      <c r="E1249" s="189">
        <f t="shared" si="36"/>
        <v>1.75</v>
      </c>
    </row>
    <row r="1250" spans="1:5" x14ac:dyDescent="0.25">
      <c r="A1250" s="189">
        <v>3246</v>
      </c>
      <c r="B1250" s="173" t="s">
        <v>1118</v>
      </c>
      <c r="C1250" s="190"/>
      <c r="D1250" s="190">
        <v>4.5</v>
      </c>
      <c r="E1250" s="189">
        <f t="shared" si="36"/>
        <v>4.5</v>
      </c>
    </row>
    <row r="1251" spans="1:5" x14ac:dyDescent="0.25">
      <c r="A1251" s="189">
        <v>3247</v>
      </c>
      <c r="B1251" s="173" t="s">
        <v>1119</v>
      </c>
      <c r="C1251" s="190">
        <v>5</v>
      </c>
      <c r="D1251" s="190">
        <v>3.6</v>
      </c>
      <c r="E1251" s="189">
        <f t="shared" si="36"/>
        <v>5</v>
      </c>
    </row>
    <row r="1252" spans="1:5" x14ac:dyDescent="0.25">
      <c r="A1252" s="189">
        <v>3248</v>
      </c>
      <c r="B1252" s="201" t="s">
        <v>13056</v>
      </c>
      <c r="C1252" s="190"/>
      <c r="D1252" s="190" t="s">
        <v>22</v>
      </c>
      <c r="E1252" s="189" t="str">
        <f t="shared" si="36"/>
        <v>N/A</v>
      </c>
    </row>
    <row r="1253" spans="1:5" x14ac:dyDescent="0.25">
      <c r="A1253" s="189">
        <v>3249</v>
      </c>
      <c r="B1253" s="173" t="s">
        <v>1120</v>
      </c>
      <c r="C1253" s="190"/>
      <c r="D1253" s="190">
        <v>2</v>
      </c>
      <c r="E1253" s="189">
        <f t="shared" si="36"/>
        <v>2</v>
      </c>
    </row>
    <row r="1254" spans="1:5" x14ac:dyDescent="0.25">
      <c r="A1254" s="189">
        <v>3250</v>
      </c>
      <c r="B1254" s="182" t="s">
        <v>1121</v>
      </c>
      <c r="C1254" s="190"/>
      <c r="D1254" s="190" t="s">
        <v>22</v>
      </c>
      <c r="E1254" s="189" t="str">
        <f t="shared" si="36"/>
        <v>N/A</v>
      </c>
    </row>
    <row r="1255" spans="1:5" x14ac:dyDescent="0.25">
      <c r="A1255" s="189">
        <v>3251</v>
      </c>
      <c r="B1255" s="182" t="s">
        <v>1122</v>
      </c>
      <c r="C1255" s="190"/>
      <c r="D1255" s="190" t="s">
        <v>22</v>
      </c>
      <c r="E1255" s="189" t="str">
        <f t="shared" si="36"/>
        <v>N/A</v>
      </c>
    </row>
    <row r="1256" spans="1:5" x14ac:dyDescent="0.25">
      <c r="A1256" s="189">
        <v>3252</v>
      </c>
      <c r="B1256" s="182" t="s">
        <v>1123</v>
      </c>
      <c r="C1256" s="190"/>
      <c r="D1256" s="190">
        <v>300</v>
      </c>
      <c r="E1256" s="189">
        <f t="shared" si="36"/>
        <v>300</v>
      </c>
    </row>
    <row r="1257" spans="1:5" x14ac:dyDescent="0.25">
      <c r="A1257" s="189">
        <v>3253</v>
      </c>
      <c r="B1257" s="182" t="s">
        <v>1124</v>
      </c>
      <c r="C1257" s="190"/>
      <c r="D1257" s="190" t="s">
        <v>22</v>
      </c>
      <c r="E1257" s="189" t="str">
        <f t="shared" si="36"/>
        <v>N/A</v>
      </c>
    </row>
    <row r="1258" spans="1:5" x14ac:dyDescent="0.25">
      <c r="A1258" s="189">
        <v>3254</v>
      </c>
      <c r="B1258" s="182" t="s">
        <v>1125</v>
      </c>
      <c r="C1258" s="190"/>
      <c r="D1258" s="190" t="s">
        <v>22</v>
      </c>
      <c r="E1258" s="189" t="str">
        <f t="shared" si="36"/>
        <v>N/A</v>
      </c>
    </row>
    <row r="1259" spans="1:5" x14ac:dyDescent="0.25">
      <c r="A1259" s="189">
        <v>3255</v>
      </c>
      <c r="B1259" s="201" t="s">
        <v>13057</v>
      </c>
      <c r="C1259" s="190"/>
      <c r="D1259" s="190">
        <v>450</v>
      </c>
      <c r="E1259" s="189" t="s">
        <v>13252</v>
      </c>
    </row>
    <row r="1260" spans="1:5" x14ac:dyDescent="0.25">
      <c r="A1260" s="189">
        <v>3256</v>
      </c>
      <c r="B1260" s="182" t="s">
        <v>1126</v>
      </c>
      <c r="C1260" s="190">
        <v>0.5</v>
      </c>
      <c r="D1260" s="190">
        <v>0.5</v>
      </c>
      <c r="E1260" s="189">
        <f t="shared" si="36"/>
        <v>0.5</v>
      </c>
    </row>
    <row r="1261" spans="1:5" x14ac:dyDescent="0.25">
      <c r="A1261" s="189">
        <v>3259</v>
      </c>
      <c r="B1261" s="201" t="s">
        <v>13058</v>
      </c>
      <c r="C1261" s="190"/>
      <c r="D1261" s="190" t="s">
        <v>22</v>
      </c>
      <c r="E1261" s="189" t="str">
        <f t="shared" si="36"/>
        <v>N/A</v>
      </c>
    </row>
    <row r="1262" spans="1:5" x14ac:dyDescent="0.25">
      <c r="A1262" s="189">
        <v>3260</v>
      </c>
      <c r="B1262" s="201" t="s">
        <v>13059</v>
      </c>
      <c r="C1262" s="190"/>
      <c r="D1262" s="190" t="s">
        <v>22</v>
      </c>
      <c r="E1262" s="189" t="str">
        <f t="shared" si="36"/>
        <v>N/A</v>
      </c>
    </row>
    <row r="1263" spans="1:5" x14ac:dyDescent="0.25">
      <c r="A1263" s="189">
        <v>3261</v>
      </c>
      <c r="B1263" s="173" t="s">
        <v>1127</v>
      </c>
      <c r="C1263" s="190">
        <v>25</v>
      </c>
      <c r="D1263" s="190">
        <v>25</v>
      </c>
      <c r="E1263" s="189">
        <f t="shared" si="36"/>
        <v>25</v>
      </c>
    </row>
    <row r="1264" spans="1:5" x14ac:dyDescent="0.25">
      <c r="A1264" s="189">
        <v>3262</v>
      </c>
      <c r="B1264" s="173" t="s">
        <v>1128</v>
      </c>
      <c r="C1264" s="190"/>
      <c r="D1264" s="190" t="s">
        <v>22</v>
      </c>
      <c r="E1264" s="189" t="str">
        <f t="shared" ref="E1264:E1327" si="37">IF(C1264&gt;D1264,C1264,D1264)</f>
        <v>N/A</v>
      </c>
    </row>
    <row r="1265" spans="1:5" x14ac:dyDescent="0.25">
      <c r="A1265" s="189">
        <v>3263</v>
      </c>
      <c r="B1265" s="173" t="s">
        <v>1129</v>
      </c>
      <c r="C1265" s="190"/>
      <c r="D1265" s="190" t="s">
        <v>22</v>
      </c>
      <c r="E1265" s="189" t="str">
        <f t="shared" si="37"/>
        <v>N/A</v>
      </c>
    </row>
    <row r="1266" spans="1:5" x14ac:dyDescent="0.25">
      <c r="A1266" s="189">
        <v>3264</v>
      </c>
      <c r="B1266" s="173" t="s">
        <v>1130</v>
      </c>
      <c r="C1266" s="190"/>
      <c r="D1266" s="190" t="s">
        <v>22</v>
      </c>
      <c r="E1266" s="189" t="str">
        <f t="shared" si="37"/>
        <v>N/A</v>
      </c>
    </row>
    <row r="1267" spans="1:5" x14ac:dyDescent="0.25">
      <c r="A1267" s="189">
        <v>3265</v>
      </c>
      <c r="B1267" s="182" t="s">
        <v>1131</v>
      </c>
      <c r="C1267" s="190"/>
      <c r="D1267" s="190" t="s">
        <v>22</v>
      </c>
      <c r="E1267" s="189" t="str">
        <f t="shared" si="37"/>
        <v>N/A</v>
      </c>
    </row>
    <row r="1268" spans="1:5" x14ac:dyDescent="0.25">
      <c r="A1268" s="189">
        <v>3266</v>
      </c>
      <c r="B1268" s="182" t="s">
        <v>13060</v>
      </c>
      <c r="C1268" s="190"/>
      <c r="D1268" s="190">
        <v>1</v>
      </c>
      <c r="E1268" s="189">
        <f t="shared" si="37"/>
        <v>1</v>
      </c>
    </row>
    <row r="1269" spans="1:5" x14ac:dyDescent="0.25">
      <c r="A1269" s="189">
        <v>3267</v>
      </c>
      <c r="B1269" s="182" t="s">
        <v>1132</v>
      </c>
      <c r="C1269" s="190"/>
      <c r="D1269" s="190" t="s">
        <v>22</v>
      </c>
      <c r="E1269" s="189" t="str">
        <f t="shared" si="37"/>
        <v>N/A</v>
      </c>
    </row>
    <row r="1270" spans="1:5" x14ac:dyDescent="0.25">
      <c r="A1270" s="189">
        <v>3268</v>
      </c>
      <c r="B1270" s="182" t="s">
        <v>1133</v>
      </c>
      <c r="C1270" s="190">
        <v>2.5999999999999999E-2</v>
      </c>
      <c r="D1270" s="192">
        <v>7.1999999999999998E-3</v>
      </c>
      <c r="E1270" s="189">
        <f t="shared" si="37"/>
        <v>2.5999999999999999E-2</v>
      </c>
    </row>
    <row r="1271" spans="1:5" x14ac:dyDescent="0.25">
      <c r="A1271" s="189">
        <v>3269</v>
      </c>
      <c r="B1271" s="182" t="s">
        <v>1134</v>
      </c>
      <c r="C1271" s="190"/>
      <c r="D1271" s="190">
        <v>5.2</v>
      </c>
      <c r="E1271" s="189">
        <f t="shared" si="37"/>
        <v>5.2</v>
      </c>
    </row>
    <row r="1272" spans="1:5" x14ac:dyDescent="0.25">
      <c r="A1272" s="189">
        <v>3270</v>
      </c>
      <c r="B1272" s="173" t="s">
        <v>1135</v>
      </c>
      <c r="C1272" s="190"/>
      <c r="D1272" s="190">
        <v>4.4999999999999998E-2</v>
      </c>
      <c r="E1272" s="189">
        <f t="shared" si="37"/>
        <v>4.4999999999999998E-2</v>
      </c>
    </row>
    <row r="1273" spans="1:5" x14ac:dyDescent="0.25">
      <c r="A1273" s="189">
        <v>3271</v>
      </c>
      <c r="B1273" s="173" t="s">
        <v>1136</v>
      </c>
      <c r="C1273" s="190"/>
      <c r="D1273" s="190">
        <v>10</v>
      </c>
      <c r="E1273" s="189">
        <f t="shared" si="37"/>
        <v>10</v>
      </c>
    </row>
    <row r="1274" spans="1:5" x14ac:dyDescent="0.25">
      <c r="A1274" s="189">
        <v>3272</v>
      </c>
      <c r="B1274" s="173" t="s">
        <v>1137</v>
      </c>
      <c r="C1274" s="190"/>
      <c r="D1274" s="190">
        <v>10</v>
      </c>
      <c r="E1274" s="189">
        <f t="shared" si="37"/>
        <v>10</v>
      </c>
    </row>
    <row r="1275" spans="1:5" x14ac:dyDescent="0.25">
      <c r="A1275" s="189">
        <v>3273</v>
      </c>
      <c r="B1275" s="173" t="s">
        <v>1138</v>
      </c>
      <c r="C1275" s="190"/>
      <c r="D1275" s="190">
        <v>10</v>
      </c>
      <c r="E1275" s="189">
        <f t="shared" si="37"/>
        <v>10</v>
      </c>
    </row>
    <row r="1276" spans="1:5" x14ac:dyDescent="0.25">
      <c r="A1276" s="189">
        <v>3274</v>
      </c>
      <c r="B1276" s="173" t="s">
        <v>1139</v>
      </c>
      <c r="C1276" s="190"/>
      <c r="D1276" s="190" t="s">
        <v>22</v>
      </c>
      <c r="E1276" s="189" t="str">
        <f t="shared" si="37"/>
        <v>N/A</v>
      </c>
    </row>
    <row r="1277" spans="1:5" x14ac:dyDescent="0.25">
      <c r="A1277" s="189">
        <v>3275</v>
      </c>
      <c r="B1277" s="173" t="s">
        <v>1140</v>
      </c>
      <c r="C1277" s="190"/>
      <c r="D1277" s="190" t="s">
        <v>22</v>
      </c>
      <c r="E1277" s="189" t="str">
        <f t="shared" si="37"/>
        <v>N/A</v>
      </c>
    </row>
    <row r="1278" spans="1:5" x14ac:dyDescent="0.25">
      <c r="A1278" s="189">
        <v>3276</v>
      </c>
      <c r="B1278" s="173" t="s">
        <v>1141</v>
      </c>
      <c r="C1278" s="190"/>
      <c r="D1278" s="190" t="s">
        <v>22</v>
      </c>
      <c r="E1278" s="189" t="str">
        <f t="shared" si="37"/>
        <v>N/A</v>
      </c>
    </row>
    <row r="1279" spans="1:5" x14ac:dyDescent="0.25">
      <c r="A1279" s="189">
        <v>3277</v>
      </c>
      <c r="B1279" s="173" t="s">
        <v>1142</v>
      </c>
      <c r="C1279" s="190">
        <v>60</v>
      </c>
      <c r="D1279" s="190">
        <v>60</v>
      </c>
      <c r="E1279" s="189">
        <f t="shared" si="37"/>
        <v>60</v>
      </c>
    </row>
    <row r="1280" spans="1:5" x14ac:dyDescent="0.25">
      <c r="A1280" s="189">
        <v>3278</v>
      </c>
      <c r="B1280" s="182" t="s">
        <v>1143</v>
      </c>
      <c r="C1280" s="190"/>
      <c r="D1280" s="190">
        <v>15</v>
      </c>
      <c r="E1280" s="189">
        <f t="shared" si="37"/>
        <v>15</v>
      </c>
    </row>
    <row r="1281" spans="1:5" x14ac:dyDescent="0.25">
      <c r="A1281" s="189">
        <v>3279</v>
      </c>
      <c r="B1281" s="182" t="s">
        <v>1144</v>
      </c>
      <c r="C1281" s="190"/>
      <c r="D1281" s="190">
        <v>0.1</v>
      </c>
      <c r="E1281" s="189">
        <f t="shared" si="37"/>
        <v>0.1</v>
      </c>
    </row>
    <row r="1282" spans="1:5" x14ac:dyDescent="0.25">
      <c r="A1282" s="189">
        <v>3280</v>
      </c>
      <c r="B1282" s="182" t="s">
        <v>1145</v>
      </c>
      <c r="C1282" s="190"/>
      <c r="D1282" s="200">
        <v>5</v>
      </c>
      <c r="E1282" s="189">
        <f t="shared" si="37"/>
        <v>5</v>
      </c>
    </row>
    <row r="1283" spans="1:5" x14ac:dyDescent="0.25">
      <c r="A1283" s="189">
        <v>3281</v>
      </c>
      <c r="B1283" s="182" t="s">
        <v>1146</v>
      </c>
      <c r="C1283" s="190"/>
      <c r="D1283" s="190">
        <v>10</v>
      </c>
      <c r="E1283" s="189">
        <f t="shared" si="37"/>
        <v>10</v>
      </c>
    </row>
    <row r="1284" spans="1:5" x14ac:dyDescent="0.25">
      <c r="A1284" s="189">
        <v>3282</v>
      </c>
      <c r="B1284" s="182" t="s">
        <v>1147</v>
      </c>
      <c r="C1284" s="190"/>
      <c r="D1284" s="190">
        <v>1</v>
      </c>
      <c r="E1284" s="189">
        <f t="shared" si="37"/>
        <v>1</v>
      </c>
    </row>
    <row r="1285" spans="1:5" x14ac:dyDescent="0.25">
      <c r="A1285" s="189">
        <v>3283</v>
      </c>
      <c r="B1285" s="182" t="s">
        <v>1148</v>
      </c>
      <c r="C1285" s="190">
        <v>5</v>
      </c>
      <c r="D1285" s="190">
        <v>5</v>
      </c>
      <c r="E1285" s="189">
        <f t="shared" si="37"/>
        <v>5</v>
      </c>
    </row>
    <row r="1286" spans="1:5" x14ac:dyDescent="0.25">
      <c r="A1286" s="189">
        <v>3284</v>
      </c>
      <c r="B1286" s="201" t="s">
        <v>13061</v>
      </c>
      <c r="C1286" s="190">
        <v>2</v>
      </c>
      <c r="D1286" s="190">
        <v>2</v>
      </c>
      <c r="E1286" s="189">
        <f t="shared" si="37"/>
        <v>2</v>
      </c>
    </row>
    <row r="1287" spans="1:5" x14ac:dyDescent="0.25">
      <c r="A1287" s="189">
        <v>3285</v>
      </c>
      <c r="B1287" s="182" t="s">
        <v>1149</v>
      </c>
      <c r="C1287" s="190">
        <v>600</v>
      </c>
      <c r="D1287" s="190">
        <v>600</v>
      </c>
      <c r="E1287" s="189">
        <f t="shared" si="37"/>
        <v>600</v>
      </c>
    </row>
    <row r="1288" spans="1:5" x14ac:dyDescent="0.25">
      <c r="A1288" s="202">
        <v>3286</v>
      </c>
      <c r="B1288" s="203" t="s">
        <v>1150</v>
      </c>
      <c r="C1288" s="200"/>
      <c r="D1288" s="200">
        <v>20</v>
      </c>
      <c r="E1288" s="202">
        <f t="shared" si="37"/>
        <v>20</v>
      </c>
    </row>
    <row r="1289" spans="1:5" x14ac:dyDescent="0.25">
      <c r="A1289" s="189">
        <v>3287</v>
      </c>
      <c r="B1289" s="182" t="s">
        <v>1151</v>
      </c>
      <c r="C1289" s="190">
        <v>1000</v>
      </c>
      <c r="D1289" s="190">
        <v>150</v>
      </c>
      <c r="E1289" s="189">
        <f t="shared" si="37"/>
        <v>1000</v>
      </c>
    </row>
    <row r="1290" spans="1:5" x14ac:dyDescent="0.25">
      <c r="A1290" s="189">
        <v>3288</v>
      </c>
      <c r="B1290" s="182" t="s">
        <v>1152</v>
      </c>
      <c r="C1290" s="190">
        <v>6.0000000000000001E-3</v>
      </c>
      <c r="D1290" s="190">
        <v>0.5</v>
      </c>
      <c r="E1290" s="189">
        <f t="shared" si="37"/>
        <v>0.5</v>
      </c>
    </row>
    <row r="1291" spans="1:5" x14ac:dyDescent="0.25">
      <c r="A1291" s="189">
        <v>3289</v>
      </c>
      <c r="B1291" s="182" t="s">
        <v>13062</v>
      </c>
      <c r="C1291" s="190">
        <v>1</v>
      </c>
      <c r="D1291" s="190">
        <v>1</v>
      </c>
      <c r="E1291" s="189">
        <f t="shared" si="37"/>
        <v>1</v>
      </c>
    </row>
    <row r="1292" spans="1:5" x14ac:dyDescent="0.25">
      <c r="A1292" s="189">
        <v>3290</v>
      </c>
      <c r="B1292" s="173" t="s">
        <v>1153</v>
      </c>
      <c r="C1292" s="190"/>
      <c r="D1292" s="190">
        <v>20</v>
      </c>
      <c r="E1292" s="189">
        <f t="shared" si="37"/>
        <v>20</v>
      </c>
    </row>
    <row r="1293" spans="1:5" x14ac:dyDescent="0.25">
      <c r="A1293" s="189">
        <v>3291</v>
      </c>
      <c r="B1293" s="173" t="s">
        <v>1154</v>
      </c>
      <c r="C1293" s="190">
        <v>10</v>
      </c>
      <c r="D1293" s="190">
        <v>10</v>
      </c>
      <c r="E1293" s="189">
        <f t="shared" si="37"/>
        <v>10</v>
      </c>
    </row>
    <row r="1294" spans="1:5" x14ac:dyDescent="0.25">
      <c r="A1294" s="189">
        <v>3292</v>
      </c>
      <c r="B1294" s="182" t="s">
        <v>1155</v>
      </c>
      <c r="C1294" s="190"/>
      <c r="D1294" s="190">
        <v>0.3</v>
      </c>
      <c r="E1294" s="189">
        <f t="shared" si="37"/>
        <v>0.3</v>
      </c>
    </row>
    <row r="1295" spans="1:5" x14ac:dyDescent="0.25">
      <c r="A1295" s="189">
        <v>3293</v>
      </c>
      <c r="B1295" s="201" t="s">
        <v>13063</v>
      </c>
      <c r="C1295" s="190"/>
      <c r="D1295" s="190" t="s">
        <v>22</v>
      </c>
      <c r="E1295" s="189" t="str">
        <f t="shared" si="37"/>
        <v>N/A</v>
      </c>
    </row>
    <row r="1296" spans="1:5" x14ac:dyDescent="0.25">
      <c r="A1296" s="189">
        <v>3294</v>
      </c>
      <c r="B1296" s="173" t="s">
        <v>13064</v>
      </c>
      <c r="C1296" s="190"/>
      <c r="D1296" s="190">
        <v>2</v>
      </c>
      <c r="E1296" s="169" t="s">
        <v>11533</v>
      </c>
    </row>
    <row r="1297" spans="1:5" x14ac:dyDescent="0.25">
      <c r="A1297" s="189">
        <v>3295</v>
      </c>
      <c r="B1297" s="201" t="s">
        <v>13065</v>
      </c>
      <c r="C1297" s="190"/>
      <c r="D1297" s="190">
        <v>50</v>
      </c>
      <c r="E1297" s="189" t="s">
        <v>13252</v>
      </c>
    </row>
    <row r="1298" spans="1:5" x14ac:dyDescent="0.25">
      <c r="A1298" s="189">
        <v>3296</v>
      </c>
      <c r="B1298" s="173" t="s">
        <v>1156</v>
      </c>
      <c r="C1298" s="190"/>
      <c r="D1298" s="190">
        <v>10</v>
      </c>
      <c r="E1298" s="189">
        <f t="shared" si="37"/>
        <v>10</v>
      </c>
    </row>
    <row r="1299" spans="1:5" x14ac:dyDescent="0.25">
      <c r="A1299" s="189">
        <v>3297</v>
      </c>
      <c r="B1299" s="173" t="s">
        <v>12929</v>
      </c>
      <c r="C1299" s="190"/>
      <c r="D1299" s="190">
        <v>50</v>
      </c>
      <c r="E1299" s="189">
        <f t="shared" si="37"/>
        <v>50</v>
      </c>
    </row>
    <row r="1300" spans="1:5" x14ac:dyDescent="0.25">
      <c r="A1300" s="169">
        <v>3298</v>
      </c>
      <c r="B1300" s="173" t="s">
        <v>1157</v>
      </c>
      <c r="C1300" s="190"/>
      <c r="D1300" s="190">
        <v>0.2</v>
      </c>
      <c r="E1300" s="189">
        <f t="shared" si="37"/>
        <v>0.2</v>
      </c>
    </row>
    <row r="1301" spans="1:5" x14ac:dyDescent="0.25">
      <c r="A1301" s="189">
        <v>3298</v>
      </c>
      <c r="B1301" s="182" t="s">
        <v>1150</v>
      </c>
      <c r="C1301" s="190"/>
      <c r="D1301" s="190">
        <v>20</v>
      </c>
      <c r="E1301" s="189">
        <f t="shared" si="37"/>
        <v>20</v>
      </c>
    </row>
    <row r="1302" spans="1:5" x14ac:dyDescent="0.25">
      <c r="A1302" s="169">
        <v>3299</v>
      </c>
      <c r="B1302" s="173" t="s">
        <v>1158</v>
      </c>
      <c r="C1302" s="190"/>
      <c r="D1302" s="190" t="s">
        <v>22</v>
      </c>
      <c r="E1302" s="189" t="str">
        <f t="shared" si="37"/>
        <v>N/A</v>
      </c>
    </row>
    <row r="1303" spans="1:5" x14ac:dyDescent="0.25">
      <c r="A1303" s="169">
        <v>3300</v>
      </c>
      <c r="B1303" s="173" t="s">
        <v>1159</v>
      </c>
      <c r="C1303" s="190"/>
      <c r="D1303" s="190">
        <v>0.2</v>
      </c>
      <c r="E1303" s="189">
        <f t="shared" si="37"/>
        <v>0.2</v>
      </c>
    </row>
    <row r="1304" spans="1:5" x14ac:dyDescent="0.25">
      <c r="A1304" s="189">
        <v>3301</v>
      </c>
      <c r="B1304" s="201" t="s">
        <v>13066</v>
      </c>
      <c r="C1304" s="190"/>
      <c r="D1304" s="190">
        <v>50</v>
      </c>
      <c r="E1304" s="189" t="s">
        <v>13252</v>
      </c>
    </row>
    <row r="1305" spans="1:5" x14ac:dyDescent="0.25">
      <c r="A1305" s="189">
        <v>3302</v>
      </c>
      <c r="B1305" s="173" t="s">
        <v>1160</v>
      </c>
      <c r="C1305" s="190"/>
      <c r="D1305" s="190">
        <v>10</v>
      </c>
      <c r="E1305" s="189">
        <f t="shared" si="37"/>
        <v>10</v>
      </c>
    </row>
    <row r="1306" spans="1:5" x14ac:dyDescent="0.25">
      <c r="A1306" s="189">
        <v>3303</v>
      </c>
      <c r="B1306" s="173" t="s">
        <v>1161</v>
      </c>
      <c r="C1306" s="190"/>
      <c r="D1306" s="190">
        <v>0.08</v>
      </c>
      <c r="E1306" s="189">
        <f t="shared" si="37"/>
        <v>0.08</v>
      </c>
    </row>
    <row r="1307" spans="1:5" x14ac:dyDescent="0.25">
      <c r="A1307" s="189">
        <v>3304</v>
      </c>
      <c r="B1307" s="173" t="s">
        <v>1162</v>
      </c>
      <c r="C1307" s="190"/>
      <c r="D1307" s="190">
        <v>1.2</v>
      </c>
      <c r="E1307" s="189">
        <f t="shared" si="37"/>
        <v>1.2</v>
      </c>
    </row>
    <row r="1308" spans="1:5" x14ac:dyDescent="0.25">
      <c r="A1308" s="189">
        <v>3305</v>
      </c>
      <c r="B1308" s="173" t="s">
        <v>1163</v>
      </c>
      <c r="C1308" s="190">
        <v>0.85</v>
      </c>
      <c r="D1308" s="190">
        <v>0.78</v>
      </c>
      <c r="E1308" s="189">
        <f t="shared" si="37"/>
        <v>0.85</v>
      </c>
    </row>
    <row r="1309" spans="1:5" x14ac:dyDescent="0.25">
      <c r="A1309" s="189">
        <v>3306</v>
      </c>
      <c r="B1309" s="173" t="s">
        <v>13067</v>
      </c>
      <c r="C1309" s="190"/>
      <c r="D1309" s="190">
        <v>4.4999999999999998E-2</v>
      </c>
      <c r="E1309" s="189">
        <f t="shared" si="37"/>
        <v>4.4999999999999998E-2</v>
      </c>
    </row>
    <row r="1310" spans="1:5" x14ac:dyDescent="0.25">
      <c r="A1310" s="189">
        <v>3307</v>
      </c>
      <c r="B1310" s="173" t="s">
        <v>1164</v>
      </c>
      <c r="C1310" s="190">
        <v>0.1</v>
      </c>
      <c r="D1310" s="190">
        <v>0.1</v>
      </c>
      <c r="E1310" s="189">
        <f t="shared" si="37"/>
        <v>0.1</v>
      </c>
    </row>
    <row r="1311" spans="1:5" x14ac:dyDescent="0.25">
      <c r="A1311" s="189">
        <v>3308</v>
      </c>
      <c r="B1311" s="173" t="s">
        <v>1165</v>
      </c>
      <c r="C1311" s="190"/>
      <c r="D1311" s="190" t="s">
        <v>22</v>
      </c>
      <c r="E1311" s="189" t="str">
        <f t="shared" si="37"/>
        <v>N/A</v>
      </c>
    </row>
    <row r="1312" spans="1:5" x14ac:dyDescent="0.25">
      <c r="A1312" s="189">
        <v>3309</v>
      </c>
      <c r="B1312" s="173" t="s">
        <v>1166</v>
      </c>
      <c r="C1312" s="190"/>
      <c r="D1312" s="190">
        <v>10</v>
      </c>
      <c r="E1312" s="189">
        <f t="shared" si="37"/>
        <v>10</v>
      </c>
    </row>
    <row r="1313" spans="1:5" x14ac:dyDescent="0.25">
      <c r="A1313" s="189">
        <v>3310</v>
      </c>
      <c r="B1313" s="173" t="s">
        <v>1167</v>
      </c>
      <c r="C1313" s="190"/>
      <c r="D1313" s="190">
        <v>7.2999999999999995E-2</v>
      </c>
      <c r="E1313" s="189">
        <f t="shared" si="37"/>
        <v>7.2999999999999995E-2</v>
      </c>
    </row>
    <row r="1314" spans="1:5" x14ac:dyDescent="0.25">
      <c r="A1314" s="189">
        <v>3311</v>
      </c>
      <c r="B1314" s="173" t="s">
        <v>1168</v>
      </c>
      <c r="C1314" s="190">
        <v>3</v>
      </c>
      <c r="D1314" s="190">
        <v>3</v>
      </c>
      <c r="E1314" s="189">
        <f t="shared" si="37"/>
        <v>3</v>
      </c>
    </row>
    <row r="1315" spans="1:5" x14ac:dyDescent="0.25">
      <c r="A1315" s="189">
        <v>3312</v>
      </c>
      <c r="B1315" s="173" t="s">
        <v>1169</v>
      </c>
      <c r="C1315" s="190"/>
      <c r="D1315" s="190" t="s">
        <v>22</v>
      </c>
      <c r="E1315" s="189" t="str">
        <f t="shared" si="37"/>
        <v>N/A</v>
      </c>
    </row>
    <row r="1316" spans="1:5" x14ac:dyDescent="0.25">
      <c r="A1316" s="189">
        <v>3313</v>
      </c>
      <c r="B1316" s="173" t="s">
        <v>1170</v>
      </c>
      <c r="C1316" s="190"/>
      <c r="D1316" s="190" t="s">
        <v>22</v>
      </c>
      <c r="E1316" s="189" t="str">
        <f t="shared" si="37"/>
        <v>N/A</v>
      </c>
    </row>
    <row r="1317" spans="1:5" x14ac:dyDescent="0.25">
      <c r="A1317" s="189">
        <v>3314</v>
      </c>
      <c r="B1317" s="173" t="s">
        <v>1171</v>
      </c>
      <c r="C1317" s="190"/>
      <c r="D1317" s="190" t="s">
        <v>22</v>
      </c>
      <c r="E1317" s="189" t="str">
        <f t="shared" si="37"/>
        <v>N/A</v>
      </c>
    </row>
    <row r="1318" spans="1:5" x14ac:dyDescent="0.25">
      <c r="A1318" s="189">
        <v>3315</v>
      </c>
      <c r="B1318" s="173" t="s">
        <v>1172</v>
      </c>
      <c r="C1318" s="190"/>
      <c r="D1318" s="190" t="s">
        <v>22</v>
      </c>
      <c r="E1318" s="189" t="str">
        <f t="shared" si="37"/>
        <v>N/A</v>
      </c>
    </row>
    <row r="1319" spans="1:5" x14ac:dyDescent="0.25">
      <c r="A1319" s="189">
        <v>3316</v>
      </c>
      <c r="B1319" s="182" t="s">
        <v>1173</v>
      </c>
      <c r="C1319" s="190"/>
      <c r="D1319" s="190">
        <v>2</v>
      </c>
      <c r="E1319" s="189">
        <f t="shared" si="37"/>
        <v>2</v>
      </c>
    </row>
    <row r="1320" spans="1:5" x14ac:dyDescent="0.25">
      <c r="A1320" s="189">
        <v>3317</v>
      </c>
      <c r="B1320" s="182" t="s">
        <v>1174</v>
      </c>
      <c r="C1320" s="190">
        <v>3</v>
      </c>
      <c r="D1320" s="190">
        <v>3</v>
      </c>
      <c r="E1320" s="189">
        <f t="shared" si="37"/>
        <v>3</v>
      </c>
    </row>
    <row r="1321" spans="1:5" x14ac:dyDescent="0.25">
      <c r="A1321" s="189">
        <v>3318</v>
      </c>
      <c r="B1321" s="182" t="s">
        <v>1175</v>
      </c>
      <c r="C1321" s="190">
        <v>1</v>
      </c>
      <c r="D1321" s="190">
        <v>1</v>
      </c>
      <c r="E1321" s="189">
        <f t="shared" si="37"/>
        <v>1</v>
      </c>
    </row>
    <row r="1322" spans="1:5" x14ac:dyDescent="0.25">
      <c r="A1322" s="189">
        <v>3319</v>
      </c>
      <c r="B1322" s="173" t="s">
        <v>12930</v>
      </c>
      <c r="C1322" s="190"/>
      <c r="D1322" s="190">
        <v>50</v>
      </c>
      <c r="E1322" s="189" t="s">
        <v>13252</v>
      </c>
    </row>
    <row r="1323" spans="1:5" x14ac:dyDescent="0.25">
      <c r="A1323" s="189">
        <v>3320</v>
      </c>
      <c r="B1323" s="182" t="s">
        <v>1176</v>
      </c>
      <c r="C1323" s="190">
        <v>20</v>
      </c>
      <c r="D1323" s="190">
        <v>20</v>
      </c>
      <c r="E1323" s="189">
        <f t="shared" si="37"/>
        <v>20</v>
      </c>
    </row>
    <row r="1324" spans="1:5" x14ac:dyDescent="0.25">
      <c r="A1324" s="189">
        <v>3321</v>
      </c>
      <c r="B1324" s="182" t="s">
        <v>1177</v>
      </c>
      <c r="C1324" s="190"/>
      <c r="D1324" s="190">
        <v>5</v>
      </c>
      <c r="E1324" s="189">
        <f t="shared" si="37"/>
        <v>5</v>
      </c>
    </row>
    <row r="1325" spans="1:5" x14ac:dyDescent="0.25">
      <c r="A1325" s="189">
        <v>3322</v>
      </c>
      <c r="B1325" s="173" t="s">
        <v>12931</v>
      </c>
      <c r="C1325" s="190"/>
      <c r="D1325" s="190">
        <v>50</v>
      </c>
      <c r="E1325" s="189" t="s">
        <v>13252</v>
      </c>
    </row>
    <row r="1326" spans="1:5" x14ac:dyDescent="0.25">
      <c r="A1326" s="189">
        <v>3324</v>
      </c>
      <c r="B1326" s="173" t="s">
        <v>1178</v>
      </c>
      <c r="C1326" s="190"/>
      <c r="D1326" s="190" t="s">
        <v>22</v>
      </c>
      <c r="E1326" s="189" t="str">
        <f t="shared" si="37"/>
        <v>N/A</v>
      </c>
    </row>
    <row r="1327" spans="1:5" x14ac:dyDescent="0.25">
      <c r="A1327" s="189">
        <v>3325</v>
      </c>
      <c r="B1327" s="173" t="s">
        <v>1179</v>
      </c>
      <c r="C1327" s="190"/>
      <c r="D1327" s="190" t="s">
        <v>22</v>
      </c>
      <c r="E1327" s="189" t="str">
        <f t="shared" si="37"/>
        <v>N/A</v>
      </c>
    </row>
    <row r="1328" spans="1:5" x14ac:dyDescent="0.25">
      <c r="A1328" s="189">
        <v>3326</v>
      </c>
      <c r="B1328" s="182" t="s">
        <v>1180</v>
      </c>
      <c r="C1328" s="190">
        <v>0.37</v>
      </c>
      <c r="D1328" s="190">
        <v>5.7000000000000002E-2</v>
      </c>
      <c r="E1328" s="189">
        <f t="shared" ref="E1328:E1391" si="38">IF(C1328&gt;D1328,C1328,D1328)</f>
        <v>0.37</v>
      </c>
    </row>
    <row r="1329" spans="1:5" x14ac:dyDescent="0.25">
      <c r="A1329" s="189">
        <v>3327</v>
      </c>
      <c r="B1329" s="182" t="s">
        <v>1181</v>
      </c>
      <c r="C1329" s="190"/>
      <c r="D1329" s="190" t="s">
        <v>22</v>
      </c>
      <c r="E1329" s="189" t="str">
        <f t="shared" si="38"/>
        <v>N/A</v>
      </c>
    </row>
    <row r="1330" spans="1:5" x14ac:dyDescent="0.25">
      <c r="A1330" s="189">
        <v>3328</v>
      </c>
      <c r="B1330" s="182" t="s">
        <v>1182</v>
      </c>
      <c r="C1330" s="190"/>
      <c r="D1330" s="190" t="s">
        <v>22</v>
      </c>
      <c r="E1330" s="189" t="str">
        <f t="shared" si="38"/>
        <v>N/A</v>
      </c>
    </row>
    <row r="1331" spans="1:5" x14ac:dyDescent="0.25">
      <c r="A1331" s="189">
        <v>3329</v>
      </c>
      <c r="B1331" s="182" t="s">
        <v>1183</v>
      </c>
      <c r="C1331" s="190"/>
      <c r="D1331" s="190" t="s">
        <v>22</v>
      </c>
      <c r="E1331" s="189" t="str">
        <f t="shared" si="38"/>
        <v>N/A</v>
      </c>
    </row>
    <row r="1332" spans="1:5" x14ac:dyDescent="0.25">
      <c r="A1332" s="189">
        <v>3330</v>
      </c>
      <c r="B1332" s="173" t="s">
        <v>1184</v>
      </c>
      <c r="C1332" s="190"/>
      <c r="D1332" s="190" t="s">
        <v>22</v>
      </c>
      <c r="E1332" s="189" t="str">
        <f t="shared" si="38"/>
        <v>N/A</v>
      </c>
    </row>
    <row r="1333" spans="1:5" x14ac:dyDescent="0.25">
      <c r="A1333" s="189">
        <v>3331</v>
      </c>
      <c r="B1333" s="173" t="s">
        <v>1185</v>
      </c>
      <c r="C1333" s="190">
        <v>3</v>
      </c>
      <c r="D1333" s="190">
        <v>3</v>
      </c>
      <c r="E1333" s="189">
        <f t="shared" si="38"/>
        <v>3</v>
      </c>
    </row>
    <row r="1334" spans="1:5" x14ac:dyDescent="0.25">
      <c r="A1334" s="189">
        <v>3332</v>
      </c>
      <c r="B1334" s="173" t="s">
        <v>1186</v>
      </c>
      <c r="C1334" s="190">
        <v>25</v>
      </c>
      <c r="D1334" s="190">
        <v>5</v>
      </c>
      <c r="E1334" s="189">
        <f t="shared" si="38"/>
        <v>25</v>
      </c>
    </row>
    <row r="1335" spans="1:5" x14ac:dyDescent="0.25">
      <c r="A1335" s="189">
        <v>3333</v>
      </c>
      <c r="B1335" s="173" t="s">
        <v>1187</v>
      </c>
      <c r="C1335" s="190"/>
      <c r="D1335" s="190" t="s">
        <v>22</v>
      </c>
      <c r="E1335" s="189" t="str">
        <f t="shared" si="38"/>
        <v>N/A</v>
      </c>
    </row>
    <row r="1336" spans="1:5" x14ac:dyDescent="0.25">
      <c r="A1336" s="189">
        <v>3334</v>
      </c>
      <c r="B1336" s="173" t="s">
        <v>1188</v>
      </c>
      <c r="C1336" s="190"/>
      <c r="D1336" s="190" t="s">
        <v>22</v>
      </c>
      <c r="E1336" s="189" t="str">
        <f t="shared" si="38"/>
        <v>N/A</v>
      </c>
    </row>
    <row r="1337" spans="1:5" x14ac:dyDescent="0.25">
      <c r="A1337" s="189">
        <v>3335</v>
      </c>
      <c r="B1337" s="182" t="s">
        <v>1189</v>
      </c>
      <c r="C1337" s="190"/>
      <c r="D1337" s="190">
        <v>1</v>
      </c>
      <c r="E1337" s="189">
        <f t="shared" si="38"/>
        <v>1</v>
      </c>
    </row>
    <row r="1338" spans="1:5" x14ac:dyDescent="0.25">
      <c r="A1338" s="189">
        <v>3336</v>
      </c>
      <c r="B1338" s="182" t="s">
        <v>1190</v>
      </c>
      <c r="C1338" s="190"/>
      <c r="D1338" s="190">
        <v>0.1</v>
      </c>
      <c r="E1338" s="189">
        <f t="shared" si="38"/>
        <v>0.1</v>
      </c>
    </row>
    <row r="1339" spans="1:5" x14ac:dyDescent="0.25">
      <c r="A1339" s="189">
        <v>3337</v>
      </c>
      <c r="B1339" s="182" t="s">
        <v>1191</v>
      </c>
      <c r="C1339" s="190"/>
      <c r="D1339" s="190" t="s">
        <v>22</v>
      </c>
      <c r="E1339" s="189" t="str">
        <f t="shared" si="38"/>
        <v>N/A</v>
      </c>
    </row>
    <row r="1340" spans="1:5" x14ac:dyDescent="0.25">
      <c r="A1340" s="189">
        <v>3338</v>
      </c>
      <c r="B1340" s="182" t="s">
        <v>1192</v>
      </c>
      <c r="C1340" s="190"/>
      <c r="D1340" s="190">
        <v>1</v>
      </c>
      <c r="E1340" s="189">
        <f t="shared" si="38"/>
        <v>1</v>
      </c>
    </row>
    <row r="1341" spans="1:5" x14ac:dyDescent="0.25">
      <c r="A1341" s="189">
        <v>3339</v>
      </c>
      <c r="B1341" s="182" t="s">
        <v>13068</v>
      </c>
      <c r="C1341" s="190">
        <v>40</v>
      </c>
      <c r="D1341" s="190">
        <v>10</v>
      </c>
      <c r="E1341" s="189">
        <f t="shared" si="38"/>
        <v>40</v>
      </c>
    </row>
    <row r="1342" spans="1:5" x14ac:dyDescent="0.25">
      <c r="A1342" s="189">
        <v>3340</v>
      </c>
      <c r="B1342" s="182" t="s">
        <v>1193</v>
      </c>
      <c r="C1342" s="190"/>
      <c r="D1342" s="190" t="s">
        <v>22</v>
      </c>
      <c r="E1342" s="189" t="str">
        <f t="shared" si="38"/>
        <v>N/A</v>
      </c>
    </row>
    <row r="1343" spans="1:5" x14ac:dyDescent="0.25">
      <c r="A1343" s="189">
        <v>3341</v>
      </c>
      <c r="B1343" s="182" t="s">
        <v>1194</v>
      </c>
      <c r="C1343" s="190">
        <v>25</v>
      </c>
      <c r="D1343" s="190">
        <v>5</v>
      </c>
      <c r="E1343" s="189">
        <f t="shared" si="38"/>
        <v>25</v>
      </c>
    </row>
    <row r="1344" spans="1:5" x14ac:dyDescent="0.25">
      <c r="A1344" s="189">
        <v>3342</v>
      </c>
      <c r="B1344" s="182" t="s">
        <v>1195</v>
      </c>
      <c r="C1344" s="190"/>
      <c r="D1344" s="190">
        <v>2</v>
      </c>
      <c r="E1344" s="189">
        <f t="shared" si="38"/>
        <v>2</v>
      </c>
    </row>
    <row r="1345" spans="1:5" x14ac:dyDescent="0.25">
      <c r="A1345" s="189">
        <v>3343</v>
      </c>
      <c r="B1345" s="182" t="s">
        <v>1196</v>
      </c>
      <c r="C1345" s="190"/>
      <c r="D1345" s="190">
        <v>1</v>
      </c>
      <c r="E1345" s="189">
        <f t="shared" si="38"/>
        <v>1</v>
      </c>
    </row>
    <row r="1346" spans="1:5" x14ac:dyDescent="0.25">
      <c r="A1346" s="189">
        <v>3344</v>
      </c>
      <c r="B1346" s="182" t="s">
        <v>13069</v>
      </c>
      <c r="C1346" s="190"/>
      <c r="D1346" s="190">
        <v>4</v>
      </c>
      <c r="E1346" s="189">
        <f t="shared" si="38"/>
        <v>4</v>
      </c>
    </row>
    <row r="1347" spans="1:5" x14ac:dyDescent="0.25">
      <c r="A1347" s="189">
        <v>3345</v>
      </c>
      <c r="B1347" s="182" t="s">
        <v>1197</v>
      </c>
      <c r="C1347" s="190"/>
      <c r="D1347" s="190">
        <v>0.2</v>
      </c>
      <c r="E1347" s="189">
        <f t="shared" si="38"/>
        <v>0.2</v>
      </c>
    </row>
    <row r="1348" spans="1:5" x14ac:dyDescent="0.25">
      <c r="A1348" s="189">
        <v>3346</v>
      </c>
      <c r="B1348" s="182" t="s">
        <v>1198</v>
      </c>
      <c r="C1348" s="190"/>
      <c r="D1348" s="190">
        <v>0.5</v>
      </c>
      <c r="E1348" s="189">
        <f t="shared" si="38"/>
        <v>0.5</v>
      </c>
    </row>
    <row r="1349" spans="1:5" x14ac:dyDescent="0.25">
      <c r="A1349" s="189">
        <v>3347</v>
      </c>
      <c r="B1349" s="173" t="s">
        <v>1199</v>
      </c>
      <c r="C1349" s="190"/>
      <c r="D1349" s="190">
        <v>1</v>
      </c>
      <c r="E1349" s="189">
        <f t="shared" si="38"/>
        <v>1</v>
      </c>
    </row>
    <row r="1350" spans="1:5" x14ac:dyDescent="0.25">
      <c r="A1350" s="189">
        <v>3348</v>
      </c>
      <c r="B1350" s="182" t="s">
        <v>1200</v>
      </c>
      <c r="C1350" s="190"/>
      <c r="D1350" s="190">
        <v>2</v>
      </c>
      <c r="E1350" s="189">
        <f t="shared" si="38"/>
        <v>2</v>
      </c>
    </row>
    <row r="1351" spans="1:5" x14ac:dyDescent="0.25">
      <c r="A1351" s="189">
        <v>3349</v>
      </c>
      <c r="B1351" s="182" t="s">
        <v>1201</v>
      </c>
      <c r="C1351" s="190"/>
      <c r="D1351" s="190">
        <v>1</v>
      </c>
      <c r="E1351" s="189">
        <f t="shared" si="38"/>
        <v>1</v>
      </c>
    </row>
    <row r="1352" spans="1:5" x14ac:dyDescent="0.25">
      <c r="A1352" s="189">
        <v>3350</v>
      </c>
      <c r="B1352" s="182" t="s">
        <v>13070</v>
      </c>
      <c r="C1352" s="190"/>
      <c r="D1352" s="190" t="s">
        <v>22</v>
      </c>
      <c r="E1352" s="189" t="str">
        <f t="shared" si="38"/>
        <v>N/A</v>
      </c>
    </row>
    <row r="1353" spans="1:5" x14ac:dyDescent="0.25">
      <c r="A1353" s="189">
        <v>3351</v>
      </c>
      <c r="B1353" s="173" t="s">
        <v>1202</v>
      </c>
      <c r="C1353" s="190"/>
      <c r="D1353" s="190">
        <v>5</v>
      </c>
      <c r="E1353" s="189">
        <f t="shared" si="38"/>
        <v>5</v>
      </c>
    </row>
    <row r="1354" spans="1:5" x14ac:dyDescent="0.25">
      <c r="A1354" s="189">
        <v>3352</v>
      </c>
      <c r="B1354" s="173" t="s">
        <v>1203</v>
      </c>
      <c r="C1354" s="190"/>
      <c r="D1354" s="190">
        <v>1</v>
      </c>
      <c r="E1354" s="189">
        <f t="shared" si="38"/>
        <v>1</v>
      </c>
    </row>
    <row r="1355" spans="1:5" x14ac:dyDescent="0.25">
      <c r="A1355" s="189">
        <v>3353</v>
      </c>
      <c r="B1355" s="201" t="s">
        <v>13071</v>
      </c>
      <c r="C1355" s="190"/>
      <c r="D1355" s="190">
        <v>1</v>
      </c>
      <c r="E1355" s="189">
        <f t="shared" si="38"/>
        <v>1</v>
      </c>
    </row>
    <row r="1356" spans="1:5" x14ac:dyDescent="0.25">
      <c r="A1356" s="189">
        <v>3354</v>
      </c>
      <c r="B1356" s="201" t="s">
        <v>13072</v>
      </c>
      <c r="C1356" s="190"/>
      <c r="D1356" s="190">
        <v>8</v>
      </c>
      <c r="E1356" s="189">
        <f t="shared" si="38"/>
        <v>8</v>
      </c>
    </row>
    <row r="1357" spans="1:5" x14ac:dyDescent="0.25">
      <c r="A1357" s="189">
        <v>3355</v>
      </c>
      <c r="B1357" s="182" t="s">
        <v>1204</v>
      </c>
      <c r="C1357" s="190"/>
      <c r="D1357" s="190">
        <v>300</v>
      </c>
      <c r="E1357" s="189">
        <f t="shared" si="38"/>
        <v>300</v>
      </c>
    </row>
    <row r="1358" spans="1:5" x14ac:dyDescent="0.25">
      <c r="A1358" s="189">
        <v>3356</v>
      </c>
      <c r="B1358" s="182" t="s">
        <v>13073</v>
      </c>
      <c r="C1358" s="190"/>
      <c r="D1358" s="190">
        <v>2</v>
      </c>
      <c r="E1358" s="189" t="s">
        <v>13252</v>
      </c>
    </row>
    <row r="1359" spans="1:5" x14ac:dyDescent="0.25">
      <c r="A1359" s="189">
        <v>3357</v>
      </c>
      <c r="B1359" s="173" t="s">
        <v>1205</v>
      </c>
      <c r="C1359" s="190"/>
      <c r="D1359" s="190" t="s">
        <v>22</v>
      </c>
      <c r="E1359" s="189" t="str">
        <f t="shared" si="38"/>
        <v>N/A</v>
      </c>
    </row>
    <row r="1360" spans="1:5" x14ac:dyDescent="0.25">
      <c r="A1360" s="189">
        <v>3358</v>
      </c>
      <c r="B1360" s="173" t="s">
        <v>1206</v>
      </c>
      <c r="C1360" s="190"/>
      <c r="D1360" s="190" t="s">
        <v>22</v>
      </c>
      <c r="E1360" s="189" t="str">
        <f t="shared" si="38"/>
        <v>N/A</v>
      </c>
    </row>
    <row r="1361" spans="1:5" x14ac:dyDescent="0.25">
      <c r="A1361" s="189">
        <v>3359</v>
      </c>
      <c r="B1361" s="173" t="s">
        <v>1207</v>
      </c>
      <c r="C1361" s="190"/>
      <c r="D1361" s="190">
        <v>5</v>
      </c>
      <c r="E1361" s="189">
        <f t="shared" si="38"/>
        <v>5</v>
      </c>
    </row>
    <row r="1362" spans="1:5" x14ac:dyDescent="0.25">
      <c r="A1362" s="189">
        <v>3360</v>
      </c>
      <c r="B1362" s="173" t="s">
        <v>1208</v>
      </c>
      <c r="C1362" s="190"/>
      <c r="D1362" s="190">
        <v>0.03</v>
      </c>
      <c r="E1362" s="189">
        <f t="shared" si="38"/>
        <v>0.03</v>
      </c>
    </row>
    <row r="1363" spans="1:5" x14ac:dyDescent="0.25">
      <c r="A1363" s="189">
        <v>3361</v>
      </c>
      <c r="B1363" s="173" t="s">
        <v>1209</v>
      </c>
      <c r="C1363" s="190"/>
      <c r="D1363" s="190">
        <v>1.5</v>
      </c>
      <c r="E1363" s="189">
        <f t="shared" si="38"/>
        <v>1.5</v>
      </c>
    </row>
    <row r="1364" spans="1:5" x14ac:dyDescent="0.25">
      <c r="A1364" s="189">
        <v>3362</v>
      </c>
      <c r="B1364" s="173" t="s">
        <v>1210</v>
      </c>
      <c r="C1364" s="190"/>
      <c r="D1364" s="190">
        <v>1</v>
      </c>
      <c r="E1364" s="189">
        <f t="shared" si="38"/>
        <v>1</v>
      </c>
    </row>
    <row r="1365" spans="1:5" x14ac:dyDescent="0.25">
      <c r="A1365" s="189">
        <v>3363</v>
      </c>
      <c r="B1365" s="173" t="s">
        <v>1211</v>
      </c>
      <c r="C1365" s="190"/>
      <c r="D1365" s="190">
        <v>0.05</v>
      </c>
      <c r="E1365" s="189">
        <f t="shared" si="38"/>
        <v>0.05</v>
      </c>
    </row>
    <row r="1366" spans="1:5" x14ac:dyDescent="0.25">
      <c r="A1366" s="189">
        <v>3364</v>
      </c>
      <c r="B1366" s="173" t="s">
        <v>1212</v>
      </c>
      <c r="C1366" s="190"/>
      <c r="D1366" s="190">
        <v>2</v>
      </c>
      <c r="E1366" s="189">
        <f t="shared" si="38"/>
        <v>2</v>
      </c>
    </row>
    <row r="1367" spans="1:5" x14ac:dyDescent="0.25">
      <c r="A1367" s="189">
        <v>3365</v>
      </c>
      <c r="B1367" s="173" t="s">
        <v>1213</v>
      </c>
      <c r="C1367" s="190"/>
      <c r="D1367" s="190">
        <v>2</v>
      </c>
      <c r="E1367" s="189">
        <f t="shared" si="38"/>
        <v>2</v>
      </c>
    </row>
    <row r="1368" spans="1:5" x14ac:dyDescent="0.25">
      <c r="A1368" s="189">
        <v>3366</v>
      </c>
      <c r="B1368" s="173" t="s">
        <v>1214</v>
      </c>
      <c r="C1368" s="190"/>
      <c r="D1368" s="190" t="s">
        <v>22</v>
      </c>
      <c r="E1368" s="189" t="str">
        <f t="shared" si="38"/>
        <v>N/A</v>
      </c>
    </row>
    <row r="1369" spans="1:5" x14ac:dyDescent="0.25">
      <c r="A1369" s="189">
        <v>3367</v>
      </c>
      <c r="B1369" s="173" t="s">
        <v>1215</v>
      </c>
      <c r="C1369" s="190"/>
      <c r="D1369" s="190">
        <v>2</v>
      </c>
      <c r="E1369" s="189">
        <f t="shared" si="38"/>
        <v>2</v>
      </c>
    </row>
    <row r="1370" spans="1:5" x14ac:dyDescent="0.25">
      <c r="A1370" s="189">
        <v>3368</v>
      </c>
      <c r="B1370" s="173" t="s">
        <v>1216</v>
      </c>
      <c r="C1370" s="190"/>
      <c r="D1370" s="190" t="s">
        <v>22</v>
      </c>
      <c r="E1370" s="189" t="str">
        <f t="shared" si="38"/>
        <v>N/A</v>
      </c>
    </row>
    <row r="1371" spans="1:5" x14ac:dyDescent="0.25">
      <c r="A1371" s="189">
        <v>3369</v>
      </c>
      <c r="B1371" s="173" t="s">
        <v>1217</v>
      </c>
      <c r="C1371" s="190"/>
      <c r="D1371" s="190">
        <v>5</v>
      </c>
      <c r="E1371" s="189">
        <f t="shared" si="38"/>
        <v>5</v>
      </c>
    </row>
    <row r="1372" spans="1:5" x14ac:dyDescent="0.25">
      <c r="A1372" s="189">
        <v>3370</v>
      </c>
      <c r="B1372" s="173" t="s">
        <v>1218</v>
      </c>
      <c r="C1372" s="190"/>
      <c r="D1372" s="190" t="s">
        <v>22</v>
      </c>
      <c r="E1372" s="189" t="str">
        <f t="shared" si="38"/>
        <v>N/A</v>
      </c>
    </row>
    <row r="1373" spans="1:5" x14ac:dyDescent="0.25">
      <c r="A1373" s="189">
        <v>3371</v>
      </c>
      <c r="B1373" s="173" t="s">
        <v>1219</v>
      </c>
      <c r="C1373" s="190"/>
      <c r="D1373" s="190" t="s">
        <v>22</v>
      </c>
      <c r="E1373" s="189" t="str">
        <f t="shared" si="38"/>
        <v>N/A</v>
      </c>
    </row>
    <row r="1374" spans="1:5" x14ac:dyDescent="0.25">
      <c r="A1374" s="189">
        <v>3372</v>
      </c>
      <c r="B1374" s="173" t="s">
        <v>1220</v>
      </c>
      <c r="C1374" s="190"/>
      <c r="D1374" s="190" t="s">
        <v>22</v>
      </c>
      <c r="E1374" s="189" t="str">
        <f t="shared" si="38"/>
        <v>N/A</v>
      </c>
    </row>
    <row r="1375" spans="1:5" x14ac:dyDescent="0.25">
      <c r="A1375" s="189">
        <v>3373</v>
      </c>
      <c r="B1375" s="173" t="s">
        <v>1221</v>
      </c>
      <c r="C1375" s="190"/>
      <c r="D1375" s="190">
        <v>10</v>
      </c>
      <c r="E1375" s="189">
        <f t="shared" si="38"/>
        <v>10</v>
      </c>
    </row>
    <row r="1376" spans="1:5" x14ac:dyDescent="0.25">
      <c r="A1376" s="189">
        <v>3374</v>
      </c>
      <c r="B1376" s="173" t="s">
        <v>1222</v>
      </c>
      <c r="C1376" s="190"/>
      <c r="D1376" s="190" t="s">
        <v>22</v>
      </c>
      <c r="E1376" s="189" t="str">
        <f t="shared" si="38"/>
        <v>N/A</v>
      </c>
    </row>
    <row r="1377" spans="1:5" x14ac:dyDescent="0.25">
      <c r="A1377" s="189">
        <v>3375</v>
      </c>
      <c r="B1377" s="173" t="s">
        <v>1223</v>
      </c>
      <c r="C1377" s="190"/>
      <c r="D1377" s="190">
        <v>1</v>
      </c>
      <c r="E1377" s="189">
        <f t="shared" si="38"/>
        <v>1</v>
      </c>
    </row>
    <row r="1378" spans="1:5" x14ac:dyDescent="0.25">
      <c r="A1378" s="189">
        <v>3376</v>
      </c>
      <c r="B1378" s="173" t="s">
        <v>1224</v>
      </c>
      <c r="C1378" s="190"/>
      <c r="D1378" s="190">
        <v>1</v>
      </c>
      <c r="E1378" s="189">
        <f t="shared" si="38"/>
        <v>1</v>
      </c>
    </row>
    <row r="1379" spans="1:5" x14ac:dyDescent="0.25">
      <c r="A1379" s="189">
        <v>3377</v>
      </c>
      <c r="B1379" s="173" t="s">
        <v>1225</v>
      </c>
      <c r="C1379" s="190"/>
      <c r="D1379" s="190" t="s">
        <v>22</v>
      </c>
      <c r="E1379" s="189" t="s">
        <v>11533</v>
      </c>
    </row>
    <row r="1380" spans="1:5" x14ac:dyDescent="0.25">
      <c r="A1380" s="189">
        <v>3378</v>
      </c>
      <c r="B1380" s="173" t="s">
        <v>1226</v>
      </c>
      <c r="C1380" s="190"/>
      <c r="D1380" s="190" t="s">
        <v>22</v>
      </c>
      <c r="E1380" s="189" t="str">
        <f t="shared" si="38"/>
        <v>N/A</v>
      </c>
    </row>
    <row r="1381" spans="1:5" x14ac:dyDescent="0.25">
      <c r="A1381" s="189">
        <v>3379</v>
      </c>
      <c r="B1381" s="201" t="s">
        <v>13074</v>
      </c>
      <c r="C1381" s="190"/>
      <c r="D1381" s="190">
        <v>0.15</v>
      </c>
      <c r="E1381" s="189">
        <f t="shared" si="38"/>
        <v>0.15</v>
      </c>
    </row>
    <row r="1382" spans="1:5" x14ac:dyDescent="0.25">
      <c r="A1382" s="189">
        <v>3380</v>
      </c>
      <c r="B1382" s="173" t="s">
        <v>1227</v>
      </c>
      <c r="C1382" s="190">
        <v>15</v>
      </c>
      <c r="D1382" s="204">
        <v>5</v>
      </c>
      <c r="E1382" s="189">
        <f t="shared" si="38"/>
        <v>15</v>
      </c>
    </row>
    <row r="1383" spans="1:5" x14ac:dyDescent="0.25">
      <c r="A1383" s="189">
        <v>3381</v>
      </c>
      <c r="B1383" s="182" t="s">
        <v>1228</v>
      </c>
      <c r="C1383" s="190"/>
      <c r="D1383" s="190" t="s">
        <v>22</v>
      </c>
      <c r="E1383" s="189" t="str">
        <f t="shared" si="38"/>
        <v>N/A</v>
      </c>
    </row>
    <row r="1384" spans="1:5" x14ac:dyDescent="0.25">
      <c r="A1384" s="189">
        <v>3382</v>
      </c>
      <c r="B1384" s="182" t="s">
        <v>1229</v>
      </c>
      <c r="C1384" s="190"/>
      <c r="D1384" s="190">
        <v>0.5</v>
      </c>
      <c r="E1384" s="189">
        <f t="shared" si="38"/>
        <v>0.5</v>
      </c>
    </row>
    <row r="1385" spans="1:5" x14ac:dyDescent="0.25">
      <c r="A1385" s="189">
        <v>3383</v>
      </c>
      <c r="B1385" s="182" t="s">
        <v>1230</v>
      </c>
      <c r="C1385" s="190"/>
      <c r="D1385" s="190" t="s">
        <v>22</v>
      </c>
      <c r="E1385" s="189" t="str">
        <f t="shared" si="38"/>
        <v>N/A</v>
      </c>
    </row>
    <row r="1386" spans="1:5" x14ac:dyDescent="0.25">
      <c r="A1386" s="189">
        <v>3384</v>
      </c>
      <c r="B1386" s="182" t="s">
        <v>1231</v>
      </c>
      <c r="C1386" s="190">
        <v>25</v>
      </c>
      <c r="D1386" s="190">
        <v>10</v>
      </c>
      <c r="E1386" s="189">
        <f t="shared" si="38"/>
        <v>25</v>
      </c>
    </row>
    <row r="1387" spans="1:5" x14ac:dyDescent="0.25">
      <c r="A1387" s="189">
        <v>3385</v>
      </c>
      <c r="B1387" s="182" t="s">
        <v>1232</v>
      </c>
      <c r="C1387" s="190"/>
      <c r="D1387" s="190">
        <v>1</v>
      </c>
      <c r="E1387" s="189">
        <f t="shared" si="38"/>
        <v>1</v>
      </c>
    </row>
    <row r="1388" spans="1:5" x14ac:dyDescent="0.25">
      <c r="A1388" s="189">
        <v>3386</v>
      </c>
      <c r="B1388" s="182" t="s">
        <v>1233</v>
      </c>
      <c r="C1388" s="190"/>
      <c r="D1388" s="190" t="s">
        <v>22</v>
      </c>
      <c r="E1388" s="189" t="str">
        <f t="shared" si="38"/>
        <v>N/A</v>
      </c>
    </row>
    <row r="1389" spans="1:5" x14ac:dyDescent="0.25">
      <c r="A1389" s="189">
        <v>3387</v>
      </c>
      <c r="B1389" s="201" t="s">
        <v>13075</v>
      </c>
      <c r="C1389" s="190"/>
      <c r="D1389" s="190">
        <v>1</v>
      </c>
      <c r="E1389" s="189">
        <f t="shared" si="38"/>
        <v>1</v>
      </c>
    </row>
    <row r="1390" spans="1:5" x14ac:dyDescent="0.25">
      <c r="A1390" s="189">
        <v>3388</v>
      </c>
      <c r="B1390" s="173" t="s">
        <v>1234</v>
      </c>
      <c r="C1390" s="190">
        <v>0.21</v>
      </c>
      <c r="D1390" s="190"/>
      <c r="E1390" s="189">
        <f t="shared" si="38"/>
        <v>0.21</v>
      </c>
    </row>
    <row r="1391" spans="1:5" x14ac:dyDescent="0.25">
      <c r="A1391" s="189">
        <v>3389</v>
      </c>
      <c r="B1391" s="173" t="s">
        <v>1235</v>
      </c>
      <c r="C1391" s="190"/>
      <c r="D1391" s="190" t="s">
        <v>22</v>
      </c>
      <c r="E1391" s="189" t="str">
        <f t="shared" si="38"/>
        <v>N/A</v>
      </c>
    </row>
    <row r="1392" spans="1:5" x14ac:dyDescent="0.25">
      <c r="A1392" s="189">
        <v>3390</v>
      </c>
      <c r="B1392" s="182" t="s">
        <v>1236</v>
      </c>
      <c r="C1392" s="192">
        <v>5.4999999999999997E-3</v>
      </c>
      <c r="D1392" s="190">
        <v>0.2</v>
      </c>
      <c r="E1392" s="189">
        <f t="shared" ref="E1392:E1455" si="39">IF(C1392&gt;D1392,C1392,D1392)</f>
        <v>0.2</v>
      </c>
    </row>
    <row r="1393" spans="1:5" x14ac:dyDescent="0.25">
      <c r="A1393" s="189">
        <v>3391</v>
      </c>
      <c r="B1393" s="182" t="s">
        <v>1237</v>
      </c>
      <c r="C1393" s="190"/>
      <c r="D1393" s="190">
        <v>1</v>
      </c>
      <c r="E1393" s="189">
        <f t="shared" si="39"/>
        <v>1</v>
      </c>
    </row>
    <row r="1394" spans="1:5" x14ac:dyDescent="0.25">
      <c r="A1394" s="189">
        <v>3392</v>
      </c>
      <c r="B1394" s="173" t="s">
        <v>1238</v>
      </c>
      <c r="C1394" s="190">
        <v>0.5</v>
      </c>
      <c r="D1394" s="190">
        <v>5</v>
      </c>
      <c r="E1394" s="189">
        <f t="shared" si="39"/>
        <v>5</v>
      </c>
    </row>
    <row r="1395" spans="1:5" x14ac:dyDescent="0.25">
      <c r="A1395" s="189">
        <v>3393</v>
      </c>
      <c r="B1395" s="201" t="s">
        <v>13076</v>
      </c>
      <c r="C1395" s="190"/>
      <c r="D1395" s="190">
        <v>1</v>
      </c>
      <c r="E1395" s="189">
        <f t="shared" si="39"/>
        <v>1</v>
      </c>
    </row>
    <row r="1396" spans="1:5" x14ac:dyDescent="0.25">
      <c r="A1396" s="189">
        <v>3394</v>
      </c>
      <c r="B1396" s="182" t="s">
        <v>1239</v>
      </c>
      <c r="C1396" s="190"/>
      <c r="D1396" s="190">
        <v>0.06</v>
      </c>
      <c r="E1396" s="189">
        <f t="shared" si="39"/>
        <v>0.06</v>
      </c>
    </row>
    <row r="1397" spans="1:5" x14ac:dyDescent="0.25">
      <c r="A1397" s="189">
        <v>3395</v>
      </c>
      <c r="B1397" s="182" t="s">
        <v>1240</v>
      </c>
      <c r="C1397" s="190">
        <v>1.2999999999999999E-2</v>
      </c>
      <c r="D1397" s="190">
        <v>0.13</v>
      </c>
      <c r="E1397" s="189">
        <f t="shared" si="39"/>
        <v>0.13</v>
      </c>
    </row>
    <row r="1398" spans="1:5" x14ac:dyDescent="0.25">
      <c r="A1398" s="189">
        <v>3396</v>
      </c>
      <c r="B1398" s="201" t="s">
        <v>13077</v>
      </c>
      <c r="C1398" s="190"/>
      <c r="D1398" s="190" t="s">
        <v>22</v>
      </c>
      <c r="E1398" s="189" t="str">
        <f t="shared" si="39"/>
        <v>N/A</v>
      </c>
    </row>
    <row r="1399" spans="1:5" x14ac:dyDescent="0.25">
      <c r="A1399" s="189">
        <v>3397</v>
      </c>
      <c r="B1399" s="201" t="s">
        <v>13078</v>
      </c>
      <c r="C1399" s="190"/>
      <c r="D1399" s="190">
        <v>1.5</v>
      </c>
      <c r="E1399" s="189">
        <f t="shared" si="39"/>
        <v>1.5</v>
      </c>
    </row>
    <row r="1400" spans="1:5" x14ac:dyDescent="0.25">
      <c r="A1400" s="189">
        <v>3398</v>
      </c>
      <c r="B1400" s="182" t="s">
        <v>1241</v>
      </c>
      <c r="C1400" s="190"/>
      <c r="D1400" s="190">
        <v>100</v>
      </c>
      <c r="E1400" s="189">
        <f t="shared" si="39"/>
        <v>100</v>
      </c>
    </row>
    <row r="1401" spans="1:5" x14ac:dyDescent="0.25">
      <c r="A1401" s="189">
        <v>3399</v>
      </c>
      <c r="B1401" s="182" t="s">
        <v>1242</v>
      </c>
      <c r="C1401" s="190"/>
      <c r="D1401" s="190">
        <v>2</v>
      </c>
      <c r="E1401" s="189">
        <f t="shared" si="39"/>
        <v>2</v>
      </c>
    </row>
    <row r="1402" spans="1:5" x14ac:dyDescent="0.25">
      <c r="A1402" s="189">
        <v>3400</v>
      </c>
      <c r="B1402" s="182" t="s">
        <v>1243</v>
      </c>
      <c r="C1402" s="190"/>
      <c r="D1402" s="190">
        <v>2</v>
      </c>
      <c r="E1402" s="189">
        <f t="shared" si="39"/>
        <v>2</v>
      </c>
    </row>
    <row r="1403" spans="1:5" x14ac:dyDescent="0.25">
      <c r="A1403" s="189">
        <v>3401</v>
      </c>
      <c r="B1403" s="182" t="s">
        <v>1244</v>
      </c>
      <c r="C1403" s="190"/>
      <c r="D1403" s="190">
        <v>0.02</v>
      </c>
      <c r="E1403" s="189">
        <f t="shared" si="39"/>
        <v>0.02</v>
      </c>
    </row>
    <row r="1404" spans="1:5" x14ac:dyDescent="0.25">
      <c r="A1404" s="189">
        <v>3402</v>
      </c>
      <c r="B1404" s="201" t="s">
        <v>13079</v>
      </c>
      <c r="C1404" s="190">
        <v>0.5</v>
      </c>
      <c r="D1404" s="190">
        <v>2</v>
      </c>
      <c r="E1404" s="189">
        <f t="shared" si="39"/>
        <v>2</v>
      </c>
    </row>
    <row r="1405" spans="1:5" x14ac:dyDescent="0.25">
      <c r="A1405" s="189">
        <v>3403</v>
      </c>
      <c r="B1405" s="201" t="s">
        <v>13080</v>
      </c>
      <c r="C1405" s="190">
        <v>0.5</v>
      </c>
      <c r="D1405" s="190">
        <v>3.5</v>
      </c>
      <c r="E1405" s="189">
        <f t="shared" si="39"/>
        <v>3.5</v>
      </c>
    </row>
    <row r="1406" spans="1:5" x14ac:dyDescent="0.25">
      <c r="A1406" s="202">
        <v>3404</v>
      </c>
      <c r="B1406" s="203" t="s">
        <v>1245</v>
      </c>
      <c r="C1406" s="200"/>
      <c r="D1406" s="200" t="s">
        <v>22</v>
      </c>
      <c r="E1406" s="202" t="str">
        <f t="shared" si="39"/>
        <v>N/A</v>
      </c>
    </row>
    <row r="1407" spans="1:5" x14ac:dyDescent="0.25">
      <c r="A1407" s="189">
        <v>3405</v>
      </c>
      <c r="B1407" s="182" t="s">
        <v>1246</v>
      </c>
      <c r="C1407" s="190"/>
      <c r="D1407" s="200">
        <v>3</v>
      </c>
      <c r="E1407" s="202">
        <f t="shared" si="39"/>
        <v>3</v>
      </c>
    </row>
    <row r="1408" spans="1:5" x14ac:dyDescent="0.25">
      <c r="A1408" s="189">
        <v>3406</v>
      </c>
      <c r="B1408" s="173" t="s">
        <v>1247</v>
      </c>
      <c r="C1408" s="190">
        <v>1</v>
      </c>
      <c r="D1408" s="190">
        <v>1</v>
      </c>
      <c r="E1408" s="189">
        <f t="shared" si="39"/>
        <v>1</v>
      </c>
    </row>
    <row r="1409" spans="1:5" x14ac:dyDescent="0.25">
      <c r="A1409" s="189">
        <v>3407</v>
      </c>
      <c r="B1409" s="173" t="s">
        <v>1248</v>
      </c>
      <c r="C1409" s="190"/>
      <c r="D1409" s="190">
        <v>5</v>
      </c>
      <c r="E1409" s="189">
        <f t="shared" si="39"/>
        <v>5</v>
      </c>
    </row>
    <row r="1410" spans="1:5" x14ac:dyDescent="0.25">
      <c r="A1410" s="189">
        <v>3408</v>
      </c>
      <c r="B1410" s="173" t="s">
        <v>1249</v>
      </c>
      <c r="C1410" s="190">
        <v>0.13</v>
      </c>
      <c r="D1410" s="190">
        <v>0.5</v>
      </c>
      <c r="E1410" s="189">
        <f t="shared" si="39"/>
        <v>0.5</v>
      </c>
    </row>
    <row r="1411" spans="1:5" x14ac:dyDescent="0.25">
      <c r="A1411" s="189">
        <v>3409</v>
      </c>
      <c r="B1411" s="173" t="s">
        <v>1250</v>
      </c>
      <c r="C1411" s="190"/>
      <c r="D1411" s="190">
        <v>1</v>
      </c>
      <c r="E1411" s="189">
        <f t="shared" si="39"/>
        <v>1</v>
      </c>
    </row>
    <row r="1412" spans="1:5" x14ac:dyDescent="0.25">
      <c r="A1412" s="189">
        <v>3410</v>
      </c>
      <c r="B1412" s="173" t="s">
        <v>1251</v>
      </c>
      <c r="C1412" s="190"/>
      <c r="D1412" s="190">
        <v>1</v>
      </c>
      <c r="E1412" s="189">
        <f t="shared" si="39"/>
        <v>1</v>
      </c>
    </row>
    <row r="1413" spans="1:5" x14ac:dyDescent="0.25">
      <c r="A1413" s="189">
        <v>3411</v>
      </c>
      <c r="B1413" s="173" t="s">
        <v>1252</v>
      </c>
      <c r="C1413" s="190">
        <v>10</v>
      </c>
      <c r="D1413" s="190">
        <v>10</v>
      </c>
      <c r="E1413" s="189">
        <f t="shared" si="39"/>
        <v>10</v>
      </c>
    </row>
    <row r="1414" spans="1:5" x14ac:dyDescent="0.25">
      <c r="A1414" s="189">
        <v>3412</v>
      </c>
      <c r="B1414" s="173" t="s">
        <v>1253</v>
      </c>
      <c r="C1414" s="190"/>
      <c r="D1414" s="190" t="s">
        <v>22</v>
      </c>
      <c r="E1414" s="189" t="str">
        <f t="shared" si="39"/>
        <v>N/A</v>
      </c>
    </row>
    <row r="1415" spans="1:5" x14ac:dyDescent="0.25">
      <c r="A1415" s="189">
        <v>3413</v>
      </c>
      <c r="B1415" s="173" t="s">
        <v>1254</v>
      </c>
      <c r="C1415" s="190">
        <v>2</v>
      </c>
      <c r="D1415" s="190">
        <v>2</v>
      </c>
      <c r="E1415" s="189">
        <f t="shared" si="39"/>
        <v>2</v>
      </c>
    </row>
    <row r="1416" spans="1:5" x14ac:dyDescent="0.25">
      <c r="A1416" s="189">
        <v>3414</v>
      </c>
      <c r="B1416" s="173" t="s">
        <v>1255</v>
      </c>
      <c r="C1416" s="190"/>
      <c r="D1416" s="200">
        <v>0.5</v>
      </c>
      <c r="E1416" s="202">
        <f t="shared" si="39"/>
        <v>0.5</v>
      </c>
    </row>
    <row r="1417" spans="1:5" x14ac:dyDescent="0.25">
      <c r="A1417" s="189">
        <v>3415</v>
      </c>
      <c r="B1417" s="173" t="s">
        <v>1256</v>
      </c>
      <c r="C1417" s="190"/>
      <c r="D1417" s="190">
        <v>0.05</v>
      </c>
      <c r="E1417" s="189">
        <f t="shared" si="39"/>
        <v>0.05</v>
      </c>
    </row>
    <row r="1418" spans="1:5" x14ac:dyDescent="0.25">
      <c r="A1418" s="169">
        <v>3416</v>
      </c>
      <c r="B1418" s="173" t="s">
        <v>1257</v>
      </c>
      <c r="C1418" s="190"/>
      <c r="D1418" s="190">
        <v>1</v>
      </c>
      <c r="E1418" s="189">
        <f t="shared" si="39"/>
        <v>1</v>
      </c>
    </row>
    <row r="1419" spans="1:5" x14ac:dyDescent="0.25">
      <c r="A1419" s="189">
        <v>3417</v>
      </c>
      <c r="B1419" s="182" t="s">
        <v>1258</v>
      </c>
      <c r="C1419" s="190"/>
      <c r="D1419" s="190">
        <v>2</v>
      </c>
      <c r="E1419" s="189">
        <f t="shared" si="39"/>
        <v>2</v>
      </c>
    </row>
    <row r="1420" spans="1:5" x14ac:dyDescent="0.25">
      <c r="A1420" s="189">
        <v>3418</v>
      </c>
      <c r="B1420" s="182" t="s">
        <v>1259</v>
      </c>
      <c r="C1420" s="190"/>
      <c r="D1420" s="190">
        <v>0.05</v>
      </c>
      <c r="E1420" s="189">
        <f t="shared" si="39"/>
        <v>0.05</v>
      </c>
    </row>
    <row r="1421" spans="1:5" x14ac:dyDescent="0.25">
      <c r="A1421" s="189">
        <v>3419</v>
      </c>
      <c r="B1421" s="182" t="s">
        <v>1260</v>
      </c>
      <c r="C1421" s="190"/>
      <c r="D1421" s="190">
        <v>83.3</v>
      </c>
      <c r="E1421" s="189">
        <f t="shared" si="39"/>
        <v>83.3</v>
      </c>
    </row>
    <row r="1422" spans="1:5" x14ac:dyDescent="0.25">
      <c r="A1422" s="189">
        <v>3420</v>
      </c>
      <c r="B1422" s="173" t="s">
        <v>1261</v>
      </c>
      <c r="C1422" s="190"/>
      <c r="D1422" s="190">
        <v>2</v>
      </c>
      <c r="E1422" s="189" t="s">
        <v>11533</v>
      </c>
    </row>
    <row r="1423" spans="1:5" x14ac:dyDescent="0.25">
      <c r="A1423" s="189">
        <v>3421</v>
      </c>
      <c r="B1423" s="173" t="s">
        <v>1262</v>
      </c>
      <c r="C1423" s="190"/>
      <c r="D1423" s="190">
        <v>2.5</v>
      </c>
      <c r="E1423" s="189">
        <f t="shared" si="39"/>
        <v>2.5</v>
      </c>
    </row>
    <row r="1424" spans="1:5" x14ac:dyDescent="0.25">
      <c r="A1424" s="189">
        <v>3422</v>
      </c>
      <c r="B1424" s="173" t="s">
        <v>1263</v>
      </c>
      <c r="C1424" s="190"/>
      <c r="D1424" s="204">
        <v>1.4999999999999999E-2</v>
      </c>
      <c r="E1424" s="169">
        <f t="shared" si="39"/>
        <v>1.4999999999999999E-2</v>
      </c>
    </row>
    <row r="1425" spans="1:5" x14ac:dyDescent="0.25">
      <c r="A1425" s="189">
        <v>3423</v>
      </c>
      <c r="B1425" s="173" t="s">
        <v>1264</v>
      </c>
      <c r="C1425" s="190"/>
      <c r="D1425" s="190" t="s">
        <v>22</v>
      </c>
      <c r="E1425" s="189" t="str">
        <f t="shared" si="39"/>
        <v>N/A</v>
      </c>
    </row>
    <row r="1426" spans="1:5" x14ac:dyDescent="0.25">
      <c r="A1426" s="189">
        <v>3424</v>
      </c>
      <c r="B1426" s="182" t="s">
        <v>1265</v>
      </c>
      <c r="C1426" s="190"/>
      <c r="D1426" s="190">
        <v>2</v>
      </c>
      <c r="E1426" s="189">
        <f t="shared" si="39"/>
        <v>2</v>
      </c>
    </row>
    <row r="1427" spans="1:5" x14ac:dyDescent="0.25">
      <c r="A1427" s="189">
        <v>3425</v>
      </c>
      <c r="B1427" s="173" t="s">
        <v>1266</v>
      </c>
      <c r="C1427" s="190">
        <v>0.03</v>
      </c>
      <c r="D1427" s="190">
        <v>0.03</v>
      </c>
      <c r="E1427" s="189">
        <f t="shared" si="39"/>
        <v>0.03</v>
      </c>
    </row>
    <row r="1428" spans="1:5" x14ac:dyDescent="0.25">
      <c r="A1428" s="189">
        <v>3426</v>
      </c>
      <c r="B1428" s="182" t="s">
        <v>1267</v>
      </c>
      <c r="C1428" s="190"/>
      <c r="D1428" s="190">
        <v>60</v>
      </c>
      <c r="E1428" s="189">
        <f t="shared" si="39"/>
        <v>60</v>
      </c>
    </row>
    <row r="1429" spans="1:5" x14ac:dyDescent="0.25">
      <c r="A1429" s="189">
        <v>3427</v>
      </c>
      <c r="B1429" s="182" t="s">
        <v>1268</v>
      </c>
      <c r="C1429" s="190"/>
      <c r="D1429" s="190">
        <v>2</v>
      </c>
      <c r="E1429" s="189">
        <f t="shared" si="39"/>
        <v>2</v>
      </c>
    </row>
    <row r="1430" spans="1:5" x14ac:dyDescent="0.25">
      <c r="A1430" s="189">
        <v>3428</v>
      </c>
      <c r="B1430" s="182" t="s">
        <v>1269</v>
      </c>
      <c r="C1430" s="190"/>
      <c r="D1430" s="190">
        <v>80</v>
      </c>
      <c r="E1430" s="189">
        <f t="shared" si="39"/>
        <v>80</v>
      </c>
    </row>
    <row r="1431" spans="1:5" x14ac:dyDescent="0.25">
      <c r="A1431" s="189">
        <v>3429</v>
      </c>
      <c r="B1431" s="201" t="s">
        <v>13081</v>
      </c>
      <c r="C1431" s="190">
        <v>1</v>
      </c>
      <c r="D1431" s="190">
        <v>6</v>
      </c>
      <c r="E1431" s="189">
        <f t="shared" si="39"/>
        <v>6</v>
      </c>
    </row>
    <row r="1432" spans="1:5" x14ac:dyDescent="0.25">
      <c r="A1432" s="189">
        <v>3430</v>
      </c>
      <c r="B1432" s="173" t="s">
        <v>1270</v>
      </c>
      <c r="C1432" s="190">
        <v>2</v>
      </c>
      <c r="D1432" s="190">
        <v>2</v>
      </c>
      <c r="E1432" s="189">
        <f t="shared" si="39"/>
        <v>2</v>
      </c>
    </row>
    <row r="1433" spans="1:5" x14ac:dyDescent="0.25">
      <c r="A1433" s="189">
        <v>3432</v>
      </c>
      <c r="B1433" s="173" t="s">
        <v>1271</v>
      </c>
      <c r="C1433" s="190"/>
      <c r="D1433" s="190">
        <v>0.6</v>
      </c>
      <c r="E1433" s="189">
        <f t="shared" si="39"/>
        <v>0.6</v>
      </c>
    </row>
    <row r="1434" spans="1:5" x14ac:dyDescent="0.25">
      <c r="A1434" s="189">
        <v>3433</v>
      </c>
      <c r="B1434" s="173" t="s">
        <v>1272</v>
      </c>
      <c r="C1434" s="190">
        <v>0.05</v>
      </c>
      <c r="D1434" s="190">
        <v>0.05</v>
      </c>
      <c r="E1434" s="189">
        <f t="shared" si="39"/>
        <v>0.05</v>
      </c>
    </row>
    <row r="1435" spans="1:5" x14ac:dyDescent="0.25">
      <c r="A1435" s="189">
        <v>3434</v>
      </c>
      <c r="B1435" s="173" t="s">
        <v>1273</v>
      </c>
      <c r="C1435" s="190">
        <v>0.02</v>
      </c>
      <c r="D1435" s="190">
        <v>0.03</v>
      </c>
      <c r="E1435" s="189">
        <f t="shared" si="39"/>
        <v>0.03</v>
      </c>
    </row>
    <row r="1436" spans="1:5" x14ac:dyDescent="0.25">
      <c r="A1436" s="189">
        <v>3435</v>
      </c>
      <c r="B1436" s="173" t="s">
        <v>1274</v>
      </c>
      <c r="C1436" s="190"/>
      <c r="D1436" s="190">
        <v>6</v>
      </c>
      <c r="E1436" s="189">
        <f t="shared" si="39"/>
        <v>6</v>
      </c>
    </row>
    <row r="1437" spans="1:5" x14ac:dyDescent="0.25">
      <c r="A1437" s="189">
        <v>3436</v>
      </c>
      <c r="B1437" s="173" t="s">
        <v>1275</v>
      </c>
      <c r="C1437" s="190"/>
      <c r="D1437" s="190">
        <v>2</v>
      </c>
      <c r="E1437" s="189">
        <f t="shared" si="39"/>
        <v>2</v>
      </c>
    </row>
    <row r="1438" spans="1:5" x14ac:dyDescent="0.25">
      <c r="A1438" s="189">
        <v>3437</v>
      </c>
      <c r="B1438" s="173" t="s">
        <v>1276</v>
      </c>
      <c r="C1438" s="190"/>
      <c r="D1438" s="190" t="s">
        <v>22</v>
      </c>
      <c r="E1438" s="189" t="str">
        <f t="shared" si="39"/>
        <v>N/A</v>
      </c>
    </row>
    <row r="1439" spans="1:5" x14ac:dyDescent="0.25">
      <c r="A1439" s="189">
        <v>3438</v>
      </c>
      <c r="B1439" s="173" t="s">
        <v>1277</v>
      </c>
      <c r="C1439" s="190"/>
      <c r="D1439" s="190">
        <v>2</v>
      </c>
      <c r="E1439" s="189">
        <f t="shared" si="39"/>
        <v>2</v>
      </c>
    </row>
    <row r="1440" spans="1:5" x14ac:dyDescent="0.25">
      <c r="A1440" s="189">
        <v>3439</v>
      </c>
      <c r="B1440" s="173" t="s">
        <v>1278</v>
      </c>
      <c r="C1440" s="190"/>
      <c r="D1440" s="190">
        <v>10</v>
      </c>
      <c r="E1440" s="189">
        <f t="shared" si="39"/>
        <v>10</v>
      </c>
    </row>
    <row r="1441" spans="1:5" x14ac:dyDescent="0.25">
      <c r="A1441" s="189">
        <v>3440</v>
      </c>
      <c r="B1441" s="173" t="s">
        <v>1279</v>
      </c>
      <c r="C1441" s="190">
        <v>20</v>
      </c>
      <c r="D1441" s="192">
        <v>2.5000000000000001E-3</v>
      </c>
      <c r="E1441" s="189">
        <f t="shared" si="39"/>
        <v>20</v>
      </c>
    </row>
    <row r="1442" spans="1:5" x14ac:dyDescent="0.25">
      <c r="A1442" s="189">
        <v>3441</v>
      </c>
      <c r="B1442" s="173" t="s">
        <v>1280</v>
      </c>
      <c r="C1442" s="190">
        <v>1</v>
      </c>
      <c r="D1442" s="190">
        <v>4</v>
      </c>
      <c r="E1442" s="189">
        <f t="shared" si="39"/>
        <v>4</v>
      </c>
    </row>
    <row r="1443" spans="1:5" x14ac:dyDescent="0.25">
      <c r="A1443" s="189">
        <v>3442</v>
      </c>
      <c r="B1443" s="173" t="s">
        <v>1281</v>
      </c>
      <c r="C1443" s="190"/>
      <c r="D1443" s="190">
        <v>4.4999999999999998E-2</v>
      </c>
      <c r="E1443" s="189">
        <f t="shared" si="39"/>
        <v>4.4999999999999998E-2</v>
      </c>
    </row>
    <row r="1444" spans="1:5" x14ac:dyDescent="0.25">
      <c r="A1444" s="189">
        <v>3443</v>
      </c>
      <c r="B1444" s="173" t="s">
        <v>1282</v>
      </c>
      <c r="C1444" s="190">
        <v>0.9</v>
      </c>
      <c r="D1444" s="190">
        <v>0.6</v>
      </c>
      <c r="E1444" s="189">
        <f t="shared" si="39"/>
        <v>0.9</v>
      </c>
    </row>
    <row r="1445" spans="1:5" x14ac:dyDescent="0.25">
      <c r="A1445" s="189">
        <v>3444</v>
      </c>
      <c r="B1445" s="201" t="s">
        <v>13082</v>
      </c>
      <c r="C1445" s="190"/>
      <c r="D1445" s="190">
        <v>15</v>
      </c>
      <c r="E1445" s="189">
        <f t="shared" si="39"/>
        <v>15</v>
      </c>
    </row>
    <row r="1446" spans="1:5" x14ac:dyDescent="0.25">
      <c r="A1446" s="189">
        <v>3445</v>
      </c>
      <c r="B1446" s="201" t="s">
        <v>13083</v>
      </c>
      <c r="C1446" s="190"/>
      <c r="D1446" s="190" t="s">
        <v>22</v>
      </c>
      <c r="E1446" s="189" t="str">
        <f t="shared" si="39"/>
        <v>N/A</v>
      </c>
    </row>
    <row r="1447" spans="1:5" x14ac:dyDescent="0.25">
      <c r="A1447" s="189">
        <v>3446</v>
      </c>
      <c r="B1447" s="182" t="s">
        <v>1283</v>
      </c>
      <c r="C1447" s="190"/>
      <c r="D1447" s="190">
        <v>0.1</v>
      </c>
      <c r="E1447" s="189">
        <f t="shared" si="39"/>
        <v>0.1</v>
      </c>
    </row>
    <row r="1448" spans="1:5" x14ac:dyDescent="0.25">
      <c r="A1448" s="189">
        <v>3447</v>
      </c>
      <c r="B1448" s="182" t="s">
        <v>1284</v>
      </c>
      <c r="C1448" s="190"/>
      <c r="D1448" s="190">
        <v>0.2</v>
      </c>
      <c r="E1448" s="189">
        <f t="shared" si="39"/>
        <v>0.2</v>
      </c>
    </row>
    <row r="1449" spans="1:5" x14ac:dyDescent="0.25">
      <c r="A1449" s="189">
        <v>3448</v>
      </c>
      <c r="B1449" s="182" t="s">
        <v>1285</v>
      </c>
      <c r="C1449" s="190">
        <v>0.05</v>
      </c>
      <c r="D1449" s="190">
        <v>0.05</v>
      </c>
      <c r="E1449" s="189">
        <f t="shared" si="39"/>
        <v>0.05</v>
      </c>
    </row>
    <row r="1450" spans="1:5" x14ac:dyDescent="0.25">
      <c r="A1450" s="189">
        <v>3449</v>
      </c>
      <c r="B1450" s="182" t="s">
        <v>1286</v>
      </c>
      <c r="C1450" s="190"/>
      <c r="D1450" s="190">
        <v>5</v>
      </c>
      <c r="E1450" s="189">
        <f t="shared" si="39"/>
        <v>5</v>
      </c>
    </row>
    <row r="1451" spans="1:5" x14ac:dyDescent="0.25">
      <c r="A1451" s="189">
        <v>3450</v>
      </c>
      <c r="B1451" s="182" t="s">
        <v>1287</v>
      </c>
      <c r="C1451" s="190"/>
      <c r="D1451" s="190" t="s">
        <v>22</v>
      </c>
      <c r="E1451" s="189" t="str">
        <f t="shared" si="39"/>
        <v>N/A</v>
      </c>
    </row>
    <row r="1452" spans="1:5" x14ac:dyDescent="0.25">
      <c r="A1452" s="189">
        <v>3451</v>
      </c>
      <c r="B1452" s="182" t="s">
        <v>1288</v>
      </c>
      <c r="C1452" s="190"/>
      <c r="D1452" s="190" t="s">
        <v>22</v>
      </c>
      <c r="E1452" s="189" t="str">
        <f t="shared" si="39"/>
        <v>N/A</v>
      </c>
    </row>
    <row r="1453" spans="1:5" x14ac:dyDescent="0.25">
      <c r="A1453" s="189">
        <v>3452</v>
      </c>
      <c r="B1453" s="182" t="s">
        <v>1289</v>
      </c>
      <c r="C1453" s="190">
        <v>0.5</v>
      </c>
      <c r="D1453" s="190"/>
      <c r="E1453" s="189">
        <f t="shared" si="39"/>
        <v>0.5</v>
      </c>
    </row>
    <row r="1454" spans="1:5" x14ac:dyDescent="0.25">
      <c r="A1454" s="189">
        <v>3453</v>
      </c>
      <c r="B1454" s="182" t="s">
        <v>1290</v>
      </c>
      <c r="C1454" s="190"/>
      <c r="D1454" s="190">
        <v>5</v>
      </c>
      <c r="E1454" s="189">
        <f t="shared" si="39"/>
        <v>5</v>
      </c>
    </row>
    <row r="1455" spans="1:5" x14ac:dyDescent="0.25">
      <c r="A1455" s="189">
        <v>3454</v>
      </c>
      <c r="B1455" s="182" t="s">
        <v>1291</v>
      </c>
      <c r="C1455" s="190"/>
      <c r="D1455" s="190">
        <v>5</v>
      </c>
      <c r="E1455" s="189">
        <f t="shared" si="39"/>
        <v>5</v>
      </c>
    </row>
    <row r="1456" spans="1:5" x14ac:dyDescent="0.25">
      <c r="A1456" s="189">
        <v>3455</v>
      </c>
      <c r="B1456" s="182" t="s">
        <v>1292</v>
      </c>
      <c r="C1456" s="190">
        <v>10</v>
      </c>
      <c r="D1456" s="190">
        <v>10</v>
      </c>
      <c r="E1456" s="189">
        <f t="shared" ref="E1456:E1477" si="40">IF(C1456&gt;D1456,C1456,D1456)</f>
        <v>10</v>
      </c>
    </row>
    <row r="1457" spans="1:5" x14ac:dyDescent="0.25">
      <c r="A1457" s="189">
        <v>3456</v>
      </c>
      <c r="B1457" s="182" t="s">
        <v>1293</v>
      </c>
      <c r="C1457" s="190">
        <v>0.5</v>
      </c>
      <c r="D1457" s="190">
        <v>0.5</v>
      </c>
      <c r="E1457" s="189">
        <f t="shared" si="40"/>
        <v>0.5</v>
      </c>
    </row>
    <row r="1458" spans="1:5" x14ac:dyDescent="0.25">
      <c r="A1458" s="189">
        <v>3457</v>
      </c>
      <c r="B1458" s="173" t="s">
        <v>1294</v>
      </c>
      <c r="C1458" s="190"/>
      <c r="D1458" s="190">
        <v>2</v>
      </c>
      <c r="E1458" s="189">
        <f t="shared" si="40"/>
        <v>2</v>
      </c>
    </row>
    <row r="1459" spans="1:5" x14ac:dyDescent="0.25">
      <c r="A1459" s="189">
        <v>3458</v>
      </c>
      <c r="B1459" s="182" t="s">
        <v>1295</v>
      </c>
      <c r="C1459" s="190"/>
      <c r="D1459" s="190" t="s">
        <v>22</v>
      </c>
      <c r="E1459" s="189" t="str">
        <f t="shared" si="40"/>
        <v>N/A</v>
      </c>
    </row>
    <row r="1460" spans="1:5" x14ac:dyDescent="0.25">
      <c r="A1460" s="189">
        <v>3459</v>
      </c>
      <c r="B1460" s="182" t="s">
        <v>1296</v>
      </c>
      <c r="C1460" s="190"/>
      <c r="D1460" s="190">
        <v>1</v>
      </c>
      <c r="E1460" s="189">
        <f t="shared" si="40"/>
        <v>1</v>
      </c>
    </row>
    <row r="1461" spans="1:5" x14ac:dyDescent="0.25">
      <c r="A1461" s="189">
        <v>3460</v>
      </c>
      <c r="B1461" s="201" t="s">
        <v>13084</v>
      </c>
      <c r="C1461" s="190"/>
      <c r="D1461" s="190" t="s">
        <v>22</v>
      </c>
      <c r="E1461" s="189" t="str">
        <f t="shared" si="40"/>
        <v>N/A</v>
      </c>
    </row>
    <row r="1462" spans="1:5" x14ac:dyDescent="0.25">
      <c r="A1462" s="189">
        <v>3461</v>
      </c>
      <c r="B1462" s="173" t="s">
        <v>1297</v>
      </c>
      <c r="C1462" s="190"/>
      <c r="D1462" s="190" t="s">
        <v>22</v>
      </c>
      <c r="E1462" s="189" t="str">
        <f t="shared" si="40"/>
        <v>N/A</v>
      </c>
    </row>
    <row r="1463" spans="1:5" x14ac:dyDescent="0.25">
      <c r="A1463" s="189">
        <v>3462</v>
      </c>
      <c r="B1463" s="173" t="s">
        <v>1298</v>
      </c>
      <c r="C1463" s="190">
        <v>100</v>
      </c>
      <c r="D1463" s="190">
        <v>50</v>
      </c>
      <c r="E1463" s="189">
        <f t="shared" si="40"/>
        <v>100</v>
      </c>
    </row>
    <row r="1464" spans="1:5" x14ac:dyDescent="0.25">
      <c r="A1464" s="189">
        <v>3463</v>
      </c>
      <c r="B1464" s="173" t="s">
        <v>1299</v>
      </c>
      <c r="C1464" s="190">
        <v>10</v>
      </c>
      <c r="D1464" s="190">
        <v>10</v>
      </c>
      <c r="E1464" s="189">
        <f t="shared" si="40"/>
        <v>10</v>
      </c>
    </row>
    <row r="1465" spans="1:5" x14ac:dyDescent="0.25">
      <c r="A1465" s="189">
        <v>3464</v>
      </c>
      <c r="B1465" s="173" t="s">
        <v>1300</v>
      </c>
      <c r="C1465" s="190"/>
      <c r="D1465" s="190">
        <v>10</v>
      </c>
      <c r="E1465" s="189">
        <f t="shared" si="40"/>
        <v>10</v>
      </c>
    </row>
    <row r="1466" spans="1:5" x14ac:dyDescent="0.25">
      <c r="A1466" s="189">
        <v>3465</v>
      </c>
      <c r="B1466" s="201" t="s">
        <v>13085</v>
      </c>
      <c r="C1466" s="190">
        <v>0.1</v>
      </c>
      <c r="D1466" s="190">
        <v>0.75</v>
      </c>
      <c r="E1466" s="189">
        <f t="shared" si="40"/>
        <v>0.75</v>
      </c>
    </row>
    <row r="1467" spans="1:5" x14ac:dyDescent="0.25">
      <c r="A1467" s="189">
        <v>3466</v>
      </c>
      <c r="B1467" s="173" t="s">
        <v>13086</v>
      </c>
      <c r="C1467" s="190"/>
      <c r="D1467" s="190" t="s">
        <v>22</v>
      </c>
      <c r="E1467" s="189" t="str">
        <f t="shared" si="40"/>
        <v>N/A</v>
      </c>
    </row>
    <row r="1468" spans="1:5" x14ac:dyDescent="0.25">
      <c r="A1468" s="169">
        <v>3467</v>
      </c>
      <c r="B1468" s="201" t="s">
        <v>13087</v>
      </c>
      <c r="C1468" s="190">
        <v>1</v>
      </c>
      <c r="D1468" s="190">
        <v>1</v>
      </c>
      <c r="E1468" s="189">
        <f t="shared" si="40"/>
        <v>1</v>
      </c>
    </row>
    <row r="1469" spans="1:5" x14ac:dyDescent="0.25">
      <c r="A1469" s="189">
        <v>3468</v>
      </c>
      <c r="B1469" s="182" t="s">
        <v>1301</v>
      </c>
      <c r="C1469" s="190"/>
      <c r="D1469" s="190">
        <v>2.5</v>
      </c>
      <c r="E1469" s="189">
        <f t="shared" si="40"/>
        <v>2.5</v>
      </c>
    </row>
    <row r="1470" spans="1:5" x14ac:dyDescent="0.25">
      <c r="A1470" s="189">
        <v>3469</v>
      </c>
      <c r="B1470" s="182" t="s">
        <v>1302</v>
      </c>
      <c r="C1470" s="190"/>
      <c r="D1470" s="190">
        <v>0.2</v>
      </c>
      <c r="E1470" s="189">
        <f t="shared" si="40"/>
        <v>0.2</v>
      </c>
    </row>
    <row r="1471" spans="1:5" x14ac:dyDescent="0.25">
      <c r="A1471" s="189">
        <v>3470</v>
      </c>
      <c r="B1471" s="182" t="s">
        <v>9378</v>
      </c>
      <c r="C1471" s="190"/>
      <c r="D1471" s="190"/>
      <c r="E1471" s="189" t="s">
        <v>13289</v>
      </c>
    </row>
    <row r="1472" spans="1:5" x14ac:dyDescent="0.25">
      <c r="A1472" s="189">
        <v>3471</v>
      </c>
      <c r="B1472" s="182" t="s">
        <v>1303</v>
      </c>
      <c r="C1472" s="190"/>
      <c r="D1472" s="190">
        <v>0.01</v>
      </c>
      <c r="E1472" s="189">
        <f t="shared" si="40"/>
        <v>0.01</v>
      </c>
    </row>
    <row r="1473" spans="1:5" x14ac:dyDescent="0.25">
      <c r="A1473" s="189">
        <v>3472</v>
      </c>
      <c r="B1473" s="182" t="s">
        <v>1304</v>
      </c>
      <c r="C1473" s="190"/>
      <c r="D1473" s="190">
        <v>0.1</v>
      </c>
      <c r="E1473" s="189">
        <f t="shared" si="40"/>
        <v>0.1</v>
      </c>
    </row>
    <row r="1474" spans="1:5" x14ac:dyDescent="0.25">
      <c r="A1474" s="189">
        <v>3473</v>
      </c>
      <c r="B1474" s="173" t="s">
        <v>1305</v>
      </c>
      <c r="C1474" s="190"/>
      <c r="D1474" s="204">
        <v>5</v>
      </c>
      <c r="E1474" s="169">
        <f t="shared" si="40"/>
        <v>5</v>
      </c>
    </row>
    <row r="1475" spans="1:5" x14ac:dyDescent="0.25">
      <c r="A1475" s="189">
        <v>3474</v>
      </c>
      <c r="B1475" s="173" t="s">
        <v>1306</v>
      </c>
      <c r="C1475" s="190"/>
      <c r="D1475" s="190">
        <v>0.1</v>
      </c>
      <c r="E1475" s="189">
        <f t="shared" si="40"/>
        <v>0.1</v>
      </c>
    </row>
    <row r="1476" spans="1:5" x14ac:dyDescent="0.25">
      <c r="A1476" s="189">
        <v>3475</v>
      </c>
      <c r="B1476" s="173" t="s">
        <v>1307</v>
      </c>
      <c r="C1476" s="190"/>
      <c r="D1476" s="190">
        <v>0.12</v>
      </c>
      <c r="E1476" s="189">
        <f t="shared" si="40"/>
        <v>0.12</v>
      </c>
    </row>
    <row r="1477" spans="1:5" x14ac:dyDescent="0.25">
      <c r="A1477" s="189">
        <v>3476</v>
      </c>
      <c r="B1477" s="201" t="s">
        <v>13088</v>
      </c>
      <c r="C1477" s="190"/>
      <c r="D1477" s="190" t="s">
        <v>22</v>
      </c>
      <c r="E1477" s="189" t="str">
        <f t="shared" si="40"/>
        <v>N/A</v>
      </c>
    </row>
    <row r="1478" spans="1:5" x14ac:dyDescent="0.25">
      <c r="A1478" s="189">
        <v>3477</v>
      </c>
      <c r="B1478" s="173" t="s">
        <v>1308</v>
      </c>
      <c r="C1478" s="190"/>
      <c r="D1478" s="190" t="s">
        <v>22</v>
      </c>
      <c r="E1478" s="189" t="s">
        <v>13252</v>
      </c>
    </row>
    <row r="1479" spans="1:5" x14ac:dyDescent="0.25">
      <c r="A1479" s="189">
        <v>3478</v>
      </c>
      <c r="B1479" s="173" t="s">
        <v>1309</v>
      </c>
      <c r="C1479" s="190"/>
      <c r="D1479" s="190" t="s">
        <v>22</v>
      </c>
      <c r="E1479" s="189" t="str">
        <f t="shared" ref="E1479:E1484" si="41">IF(C1479&gt;D1479,C1479,D1479)</f>
        <v>N/A</v>
      </c>
    </row>
    <row r="1480" spans="1:5" x14ac:dyDescent="0.25">
      <c r="A1480" s="189">
        <v>3479</v>
      </c>
      <c r="B1480" s="173" t="s">
        <v>1310</v>
      </c>
      <c r="C1480" s="190">
        <v>30</v>
      </c>
      <c r="D1480" s="190">
        <v>30</v>
      </c>
      <c r="E1480" s="189">
        <f t="shared" si="41"/>
        <v>30</v>
      </c>
    </row>
    <row r="1481" spans="1:5" x14ac:dyDescent="0.25">
      <c r="A1481" s="189">
        <v>3480</v>
      </c>
      <c r="B1481" s="201" t="s">
        <v>13089</v>
      </c>
      <c r="C1481" s="190"/>
      <c r="D1481" s="190" t="s">
        <v>22</v>
      </c>
      <c r="E1481" s="189" t="str">
        <f t="shared" si="41"/>
        <v>N/A</v>
      </c>
    </row>
    <row r="1482" spans="1:5" x14ac:dyDescent="0.25">
      <c r="A1482" s="189">
        <v>3481</v>
      </c>
      <c r="B1482" s="173" t="s">
        <v>1311</v>
      </c>
      <c r="C1482" s="190"/>
      <c r="D1482" s="190" t="s">
        <v>22</v>
      </c>
      <c r="E1482" s="189" t="str">
        <f t="shared" si="41"/>
        <v>N/A</v>
      </c>
    </row>
    <row r="1483" spans="1:5" x14ac:dyDescent="0.25">
      <c r="A1483" s="189">
        <v>3482</v>
      </c>
      <c r="B1483" s="173" t="s">
        <v>1312</v>
      </c>
      <c r="C1483" s="190"/>
      <c r="D1483" s="190" t="s">
        <v>22</v>
      </c>
      <c r="E1483" s="189" t="str">
        <f t="shared" si="41"/>
        <v>N/A</v>
      </c>
    </row>
    <row r="1484" spans="1:5" x14ac:dyDescent="0.25">
      <c r="A1484" s="189">
        <v>3483</v>
      </c>
      <c r="B1484" s="173" t="s">
        <v>1313</v>
      </c>
      <c r="C1484" s="190"/>
      <c r="D1484" s="190" t="s">
        <v>22</v>
      </c>
      <c r="E1484" s="189" t="str">
        <f t="shared" si="41"/>
        <v>N/A</v>
      </c>
    </row>
    <row r="1485" spans="1:5" x14ac:dyDescent="0.25">
      <c r="A1485" s="189">
        <v>3484</v>
      </c>
      <c r="B1485" s="182" t="s">
        <v>1314</v>
      </c>
      <c r="C1485" s="190"/>
      <c r="D1485" s="190" t="s">
        <v>22</v>
      </c>
      <c r="E1485" s="189" t="s">
        <v>13252</v>
      </c>
    </row>
    <row r="1486" spans="1:5" x14ac:dyDescent="0.25">
      <c r="A1486" s="189">
        <v>3485</v>
      </c>
      <c r="B1486" s="201" t="s">
        <v>13090</v>
      </c>
      <c r="C1486" s="190"/>
      <c r="D1486" s="190" t="s">
        <v>22</v>
      </c>
      <c r="E1486" s="189" t="str">
        <f>IF(C1486&gt;D1486,C1486,D1486)</f>
        <v>N/A</v>
      </c>
    </row>
    <row r="1487" spans="1:5" x14ac:dyDescent="0.25">
      <c r="A1487" s="189">
        <v>3486</v>
      </c>
      <c r="B1487" s="182" t="s">
        <v>1315</v>
      </c>
      <c r="C1487" s="190">
        <v>4</v>
      </c>
      <c r="D1487" s="190">
        <v>3</v>
      </c>
      <c r="E1487" s="189">
        <f>IF(C1487&gt;D1487,C1487,D1487)</f>
        <v>4</v>
      </c>
    </row>
    <row r="1488" spans="1:5" x14ac:dyDescent="0.25">
      <c r="A1488" s="189">
        <v>3487</v>
      </c>
      <c r="B1488" s="182" t="s">
        <v>1316</v>
      </c>
      <c r="C1488" s="190">
        <v>100</v>
      </c>
      <c r="D1488" s="190">
        <v>1000</v>
      </c>
      <c r="E1488" s="189" t="s">
        <v>13255</v>
      </c>
    </row>
    <row r="1489" spans="1:5" x14ac:dyDescent="0.25">
      <c r="A1489" s="189">
        <v>3488</v>
      </c>
      <c r="B1489" s="182" t="s">
        <v>1317</v>
      </c>
      <c r="C1489" s="190"/>
      <c r="D1489" s="190">
        <v>0.77</v>
      </c>
      <c r="E1489" s="189">
        <f t="shared" ref="E1489:E1495" si="42">IF(C1489&gt;D1489,C1489,D1489)</f>
        <v>0.77</v>
      </c>
    </row>
    <row r="1490" spans="1:5" x14ac:dyDescent="0.25">
      <c r="A1490" s="189">
        <v>3489</v>
      </c>
      <c r="B1490" s="182" t="s">
        <v>1318</v>
      </c>
      <c r="C1490" s="190">
        <v>0.5</v>
      </c>
      <c r="D1490" s="190"/>
      <c r="E1490" s="189">
        <f t="shared" si="42"/>
        <v>0.5</v>
      </c>
    </row>
    <row r="1491" spans="1:5" x14ac:dyDescent="0.25">
      <c r="A1491" s="189">
        <v>3490</v>
      </c>
      <c r="B1491" s="182" t="s">
        <v>1319</v>
      </c>
      <c r="C1491" s="190">
        <v>4</v>
      </c>
      <c r="D1491" s="190">
        <v>2</v>
      </c>
      <c r="E1491" s="189">
        <f t="shared" si="42"/>
        <v>4</v>
      </c>
    </row>
    <row r="1492" spans="1:5" x14ac:dyDescent="0.25">
      <c r="A1492" s="189">
        <v>3491</v>
      </c>
      <c r="B1492" s="182" t="s">
        <v>1320</v>
      </c>
      <c r="C1492" s="190"/>
      <c r="D1492" s="192">
        <v>1E-4</v>
      </c>
      <c r="E1492" s="189">
        <f t="shared" si="42"/>
        <v>1E-4</v>
      </c>
    </row>
    <row r="1493" spans="1:5" x14ac:dyDescent="0.25">
      <c r="A1493" s="189">
        <v>3492</v>
      </c>
      <c r="B1493" s="182" t="s">
        <v>1321</v>
      </c>
      <c r="C1493" s="190">
        <v>8</v>
      </c>
      <c r="D1493" s="190">
        <v>2</v>
      </c>
      <c r="E1493" s="189">
        <f t="shared" si="42"/>
        <v>8</v>
      </c>
    </row>
    <row r="1494" spans="1:5" x14ac:dyDescent="0.25">
      <c r="A1494" s="189">
        <v>3493</v>
      </c>
      <c r="B1494" s="201" t="s">
        <v>13091</v>
      </c>
      <c r="C1494" s="190"/>
      <c r="D1494" s="190">
        <v>2</v>
      </c>
      <c r="E1494" s="189">
        <f t="shared" si="42"/>
        <v>2</v>
      </c>
    </row>
    <row r="1495" spans="1:5" x14ac:dyDescent="0.25">
      <c r="A1495" s="189">
        <v>3494</v>
      </c>
      <c r="B1495" s="201" t="s">
        <v>13092</v>
      </c>
      <c r="C1495" s="190"/>
      <c r="D1495" s="190">
        <v>2</v>
      </c>
      <c r="E1495" s="189">
        <f t="shared" si="42"/>
        <v>2</v>
      </c>
    </row>
    <row r="1496" spans="1:5" x14ac:dyDescent="0.25">
      <c r="A1496" s="189">
        <v>3495</v>
      </c>
      <c r="B1496" s="173" t="s">
        <v>1322</v>
      </c>
      <c r="C1496" s="190"/>
      <c r="D1496" s="190" t="s">
        <v>22</v>
      </c>
      <c r="E1496" s="189" t="s">
        <v>13252</v>
      </c>
    </row>
    <row r="1497" spans="1:5" x14ac:dyDescent="0.25">
      <c r="A1497" s="189">
        <v>3496</v>
      </c>
      <c r="B1497" s="201" t="s">
        <v>13093</v>
      </c>
      <c r="C1497" s="190"/>
      <c r="D1497" s="190" t="s">
        <v>22</v>
      </c>
      <c r="E1497" s="189" t="str">
        <f t="shared" ref="E1497:E1513" si="43">IF(C1497&gt;D1497,C1497,D1497)</f>
        <v>N/A</v>
      </c>
    </row>
    <row r="1498" spans="1:5" x14ac:dyDescent="0.25">
      <c r="A1498" s="189">
        <v>3497</v>
      </c>
      <c r="B1498" s="201" t="s">
        <v>13094</v>
      </c>
      <c r="C1498" s="190">
        <v>7</v>
      </c>
      <c r="D1498" s="190">
        <v>14</v>
      </c>
      <c r="E1498" s="189">
        <f t="shared" si="43"/>
        <v>14</v>
      </c>
    </row>
    <row r="1499" spans="1:5" x14ac:dyDescent="0.25">
      <c r="A1499" s="189">
        <v>3498</v>
      </c>
      <c r="B1499" s="201" t="s">
        <v>13095</v>
      </c>
      <c r="C1499" s="190">
        <v>7</v>
      </c>
      <c r="D1499" s="190">
        <v>40</v>
      </c>
      <c r="E1499" s="189">
        <f t="shared" si="43"/>
        <v>40</v>
      </c>
    </row>
    <row r="1500" spans="1:5" x14ac:dyDescent="0.25">
      <c r="A1500" s="189">
        <v>3499</v>
      </c>
      <c r="B1500" s="173" t="s">
        <v>1323</v>
      </c>
      <c r="C1500" s="190">
        <v>7</v>
      </c>
      <c r="D1500" s="190">
        <v>18.7</v>
      </c>
      <c r="E1500" s="189">
        <f t="shared" si="43"/>
        <v>18.7</v>
      </c>
    </row>
    <row r="1501" spans="1:5" x14ac:dyDescent="0.25">
      <c r="A1501" s="189">
        <v>3500</v>
      </c>
      <c r="B1501" s="173" t="s">
        <v>1324</v>
      </c>
      <c r="C1501" s="190">
        <v>7</v>
      </c>
      <c r="D1501" s="190">
        <v>21.5</v>
      </c>
      <c r="E1501" s="189">
        <f t="shared" si="43"/>
        <v>21.5</v>
      </c>
    </row>
    <row r="1502" spans="1:5" x14ac:dyDescent="0.25">
      <c r="A1502" s="189">
        <v>3501</v>
      </c>
      <c r="B1502" s="173" t="s">
        <v>1325</v>
      </c>
      <c r="C1502" s="190"/>
      <c r="D1502" s="190">
        <v>4</v>
      </c>
      <c r="E1502" s="189">
        <f t="shared" si="43"/>
        <v>4</v>
      </c>
    </row>
    <row r="1503" spans="1:5" x14ac:dyDescent="0.25">
      <c r="A1503" s="169">
        <v>3502</v>
      </c>
      <c r="B1503" s="173" t="s">
        <v>1326</v>
      </c>
      <c r="C1503" s="190"/>
      <c r="D1503" s="190" t="s">
        <v>22</v>
      </c>
      <c r="E1503" s="189" t="str">
        <f t="shared" si="43"/>
        <v>N/A</v>
      </c>
    </row>
    <row r="1504" spans="1:5" x14ac:dyDescent="0.25">
      <c r="A1504" s="169">
        <v>3503</v>
      </c>
      <c r="B1504" s="173" t="s">
        <v>1327</v>
      </c>
      <c r="C1504" s="192">
        <v>5.0000000000000001E-4</v>
      </c>
      <c r="D1504" s="192">
        <v>3.7000000000000002E-3</v>
      </c>
      <c r="E1504" s="189">
        <f t="shared" si="43"/>
        <v>3.7000000000000002E-3</v>
      </c>
    </row>
    <row r="1505" spans="1:5" x14ac:dyDescent="0.25">
      <c r="A1505" s="189">
        <v>3504</v>
      </c>
      <c r="B1505" s="173" t="s">
        <v>1328</v>
      </c>
      <c r="C1505" s="190"/>
      <c r="D1505" s="190" t="s">
        <v>22</v>
      </c>
      <c r="E1505" s="189" t="str">
        <f t="shared" si="43"/>
        <v>N/A</v>
      </c>
    </row>
    <row r="1506" spans="1:5" x14ac:dyDescent="0.25">
      <c r="A1506" s="189">
        <v>3505</v>
      </c>
      <c r="B1506" s="173" t="s">
        <v>1329</v>
      </c>
      <c r="C1506" s="190">
        <v>20</v>
      </c>
      <c r="D1506" s="190"/>
      <c r="E1506" s="189">
        <f t="shared" si="43"/>
        <v>20</v>
      </c>
    </row>
    <row r="1507" spans="1:5" x14ac:dyDescent="0.25">
      <c r="A1507" s="189">
        <v>3506</v>
      </c>
      <c r="B1507" s="173" t="s">
        <v>1330</v>
      </c>
      <c r="C1507" s="190">
        <v>50</v>
      </c>
      <c r="D1507" s="190">
        <v>10</v>
      </c>
      <c r="E1507" s="189">
        <f t="shared" si="43"/>
        <v>50</v>
      </c>
    </row>
    <row r="1508" spans="1:5" x14ac:dyDescent="0.25">
      <c r="A1508" s="189">
        <v>3507</v>
      </c>
      <c r="B1508" s="173" t="s">
        <v>1331</v>
      </c>
      <c r="C1508" s="190">
        <v>21.1</v>
      </c>
      <c r="D1508" s="190">
        <v>48.1</v>
      </c>
      <c r="E1508" s="189">
        <f t="shared" si="43"/>
        <v>48.1</v>
      </c>
    </row>
    <row r="1509" spans="1:5" x14ac:dyDescent="0.25">
      <c r="A1509" s="189">
        <v>3508</v>
      </c>
      <c r="B1509" s="173" t="s">
        <v>1332</v>
      </c>
      <c r="C1509" s="190"/>
      <c r="D1509" s="190">
        <v>1</v>
      </c>
      <c r="E1509" s="189">
        <f t="shared" si="43"/>
        <v>1</v>
      </c>
    </row>
    <row r="1510" spans="1:5" x14ac:dyDescent="0.25">
      <c r="A1510" s="189">
        <v>3509</v>
      </c>
      <c r="B1510" s="201" t="s">
        <v>13096</v>
      </c>
      <c r="C1510" s="190"/>
      <c r="D1510" s="190" t="s">
        <v>22</v>
      </c>
      <c r="E1510" s="189" t="str">
        <f t="shared" si="43"/>
        <v>N/A</v>
      </c>
    </row>
    <row r="1511" spans="1:5" x14ac:dyDescent="0.25">
      <c r="A1511" s="189">
        <v>3510</v>
      </c>
      <c r="B1511" s="173" t="s">
        <v>1333</v>
      </c>
      <c r="C1511" s="190">
        <v>1</v>
      </c>
      <c r="D1511" s="190">
        <v>1</v>
      </c>
      <c r="E1511" s="189">
        <f t="shared" si="43"/>
        <v>1</v>
      </c>
    </row>
    <row r="1512" spans="1:5" x14ac:dyDescent="0.25">
      <c r="A1512" s="189">
        <v>3511</v>
      </c>
      <c r="B1512" s="173" t="s">
        <v>1334</v>
      </c>
      <c r="C1512" s="190"/>
      <c r="D1512" s="190">
        <v>1</v>
      </c>
      <c r="E1512" s="189" t="s">
        <v>13252</v>
      </c>
    </row>
    <row r="1513" spans="1:5" x14ac:dyDescent="0.25">
      <c r="A1513" s="189">
        <v>3512</v>
      </c>
      <c r="B1513" s="173" t="s">
        <v>1335</v>
      </c>
      <c r="C1513" s="190"/>
      <c r="D1513" s="190">
        <v>0.5</v>
      </c>
      <c r="E1513" s="189">
        <f t="shared" si="43"/>
        <v>0.5</v>
      </c>
    </row>
    <row r="1514" spans="1:5" x14ac:dyDescent="0.25">
      <c r="A1514" s="189">
        <v>3513</v>
      </c>
      <c r="B1514" s="173" t="s">
        <v>1336</v>
      </c>
      <c r="C1514" s="190"/>
      <c r="D1514" s="190" t="s">
        <v>22</v>
      </c>
      <c r="E1514" s="189" t="s">
        <v>13252</v>
      </c>
    </row>
    <row r="1515" spans="1:5" x14ac:dyDescent="0.25">
      <c r="A1515" s="169">
        <v>3514</v>
      </c>
      <c r="B1515" s="173" t="s">
        <v>1337</v>
      </c>
      <c r="C1515" s="190"/>
      <c r="D1515" s="200">
        <v>1</v>
      </c>
      <c r="E1515" s="189" t="s">
        <v>13252</v>
      </c>
    </row>
    <row r="1516" spans="1:5" x14ac:dyDescent="0.25">
      <c r="A1516" s="169">
        <v>3515</v>
      </c>
      <c r="B1516" s="173" t="s">
        <v>1338</v>
      </c>
      <c r="C1516" s="190"/>
      <c r="D1516" s="190" t="s">
        <v>22</v>
      </c>
      <c r="E1516" s="189" t="str">
        <f>IF(C1516&gt;D1516,C1516,D1516)</f>
        <v>N/A</v>
      </c>
    </row>
    <row r="1517" spans="1:5" x14ac:dyDescent="0.25">
      <c r="A1517" s="169">
        <v>3516</v>
      </c>
      <c r="B1517" s="201" t="s">
        <v>13097</v>
      </c>
      <c r="C1517" s="190">
        <v>0.05</v>
      </c>
      <c r="D1517" s="190">
        <v>0.01</v>
      </c>
      <c r="E1517" s="189">
        <f>IF(C1517&gt;D1517,C1517,D1517)</f>
        <v>0.05</v>
      </c>
    </row>
    <row r="1518" spans="1:5" x14ac:dyDescent="0.25">
      <c r="A1518" s="169">
        <v>3517</v>
      </c>
      <c r="B1518" s="201" t="s">
        <v>13098</v>
      </c>
      <c r="C1518" s="190">
        <v>2.5000000000000001E-2</v>
      </c>
      <c r="D1518" s="190">
        <v>5.0000000000000001E-3</v>
      </c>
      <c r="E1518" s="189">
        <f>IF(C1518&gt;D1518,C1518,D1518)</f>
        <v>2.5000000000000001E-2</v>
      </c>
    </row>
    <row r="1519" spans="1:5" x14ac:dyDescent="0.25">
      <c r="A1519" s="189">
        <v>3518</v>
      </c>
      <c r="B1519" s="182" t="s">
        <v>1339</v>
      </c>
      <c r="C1519" s="190"/>
      <c r="D1519" s="190">
        <v>5</v>
      </c>
      <c r="E1519" s="189">
        <f>IF(C1519&gt;D1519,C1519,D1519)</f>
        <v>5</v>
      </c>
    </row>
    <row r="1520" spans="1:5" x14ac:dyDescent="0.25">
      <c r="A1520" s="189">
        <v>3519</v>
      </c>
      <c r="B1520" s="182" t="s">
        <v>1340</v>
      </c>
      <c r="C1520" s="190"/>
      <c r="D1520" s="190">
        <v>5</v>
      </c>
      <c r="E1520" s="189">
        <f>IF(C1520&gt;D1520,C1520,D1520)</f>
        <v>5</v>
      </c>
    </row>
    <row r="1521" spans="1:5" x14ac:dyDescent="0.25">
      <c r="A1521" s="189">
        <v>3520</v>
      </c>
      <c r="B1521" s="182" t="s">
        <v>1341</v>
      </c>
      <c r="C1521" s="190"/>
      <c r="D1521" s="190" t="s">
        <v>22</v>
      </c>
      <c r="E1521" s="189" t="s">
        <v>13252</v>
      </c>
    </row>
    <row r="1522" spans="1:5" x14ac:dyDescent="0.25">
      <c r="A1522" s="189">
        <v>3521</v>
      </c>
      <c r="B1522" s="182" t="s">
        <v>1342</v>
      </c>
      <c r="C1522" s="190"/>
      <c r="D1522" s="190">
        <v>1</v>
      </c>
      <c r="E1522" s="189">
        <f t="shared" ref="E1522:E1527" si="44">IF(C1522&gt;D1522,C1522,D1522)</f>
        <v>1</v>
      </c>
    </row>
    <row r="1523" spans="1:5" x14ac:dyDescent="0.25">
      <c r="A1523" s="189">
        <v>3522</v>
      </c>
      <c r="B1523" s="201" t="s">
        <v>13099</v>
      </c>
      <c r="C1523" s="190"/>
      <c r="D1523" s="190" t="s">
        <v>22</v>
      </c>
      <c r="E1523" s="189" t="str">
        <f t="shared" si="44"/>
        <v>N/A</v>
      </c>
    </row>
    <row r="1524" spans="1:5" x14ac:dyDescent="0.25">
      <c r="A1524" s="189">
        <v>3523</v>
      </c>
      <c r="B1524" s="182" t="s">
        <v>1343</v>
      </c>
      <c r="C1524" s="190"/>
      <c r="D1524" s="190">
        <v>0.5</v>
      </c>
      <c r="E1524" s="189">
        <f t="shared" si="44"/>
        <v>0.5</v>
      </c>
    </row>
    <row r="1525" spans="1:5" x14ac:dyDescent="0.25">
      <c r="A1525" s="189">
        <v>3524</v>
      </c>
      <c r="B1525" s="173" t="s">
        <v>1344</v>
      </c>
      <c r="C1525" s="192">
        <v>1.2999999999999999E-3</v>
      </c>
      <c r="D1525" s="190">
        <v>3</v>
      </c>
      <c r="E1525" s="189">
        <f t="shared" si="44"/>
        <v>3</v>
      </c>
    </row>
    <row r="1526" spans="1:5" x14ac:dyDescent="0.25">
      <c r="A1526" s="189">
        <v>3525</v>
      </c>
      <c r="B1526" s="173" t="s">
        <v>1345</v>
      </c>
      <c r="C1526" s="190"/>
      <c r="D1526" s="190" t="s">
        <v>22</v>
      </c>
      <c r="E1526" s="189" t="str">
        <f t="shared" si="44"/>
        <v>N/A</v>
      </c>
    </row>
    <row r="1527" spans="1:5" x14ac:dyDescent="0.25">
      <c r="A1527" s="189">
        <v>3526</v>
      </c>
      <c r="B1527" s="182" t="s">
        <v>1346</v>
      </c>
      <c r="C1527" s="190">
        <v>20</v>
      </c>
      <c r="D1527" s="190">
        <v>20</v>
      </c>
      <c r="E1527" s="189">
        <f t="shared" si="44"/>
        <v>20</v>
      </c>
    </row>
    <row r="1528" spans="1:5" x14ac:dyDescent="0.25">
      <c r="A1528" s="189">
        <v>3527</v>
      </c>
      <c r="B1528" s="182" t="s">
        <v>1347</v>
      </c>
      <c r="C1528" s="190">
        <v>1</v>
      </c>
      <c r="D1528" s="190">
        <v>1</v>
      </c>
      <c r="E1528" s="189" t="s">
        <v>13289</v>
      </c>
    </row>
    <row r="1529" spans="1:5" x14ac:dyDescent="0.25">
      <c r="A1529" s="189">
        <v>3528</v>
      </c>
      <c r="B1529" s="173" t="s">
        <v>1348</v>
      </c>
      <c r="C1529" s="190"/>
      <c r="D1529" s="190" t="s">
        <v>22</v>
      </c>
      <c r="E1529" s="189" t="s">
        <v>13252</v>
      </c>
    </row>
    <row r="1530" spans="1:5" x14ac:dyDescent="0.25">
      <c r="A1530" s="189">
        <v>3529</v>
      </c>
      <c r="B1530" s="173" t="s">
        <v>1349</v>
      </c>
      <c r="C1530" s="190"/>
      <c r="D1530" s="190" t="s">
        <v>22</v>
      </c>
      <c r="E1530" s="189" t="s">
        <v>13252</v>
      </c>
    </row>
    <row r="1531" spans="1:5" x14ac:dyDescent="0.25">
      <c r="A1531" s="189">
        <v>3530</v>
      </c>
      <c r="B1531" s="201" t="s">
        <v>13100</v>
      </c>
      <c r="C1531" s="190"/>
      <c r="D1531" s="190" t="s">
        <v>22</v>
      </c>
      <c r="E1531" s="189" t="str">
        <f t="shared" ref="E1531:E1588" si="45">IF(C1531&gt;D1531,C1531,D1531)</f>
        <v>N/A</v>
      </c>
    </row>
    <row r="1532" spans="1:5" x14ac:dyDescent="0.25">
      <c r="A1532" s="189">
        <v>3531</v>
      </c>
      <c r="B1532" s="173" t="s">
        <v>1350</v>
      </c>
      <c r="C1532" s="190"/>
      <c r="D1532" s="190">
        <v>1</v>
      </c>
      <c r="E1532" s="189">
        <f t="shared" si="45"/>
        <v>1</v>
      </c>
    </row>
    <row r="1533" spans="1:5" x14ac:dyDescent="0.25">
      <c r="A1533" s="189">
        <v>3532</v>
      </c>
      <c r="B1533" s="182" t="s">
        <v>1351</v>
      </c>
      <c r="C1533" s="190">
        <v>4</v>
      </c>
      <c r="D1533" s="190">
        <v>4.25</v>
      </c>
      <c r="E1533" s="189">
        <f t="shared" si="45"/>
        <v>4.25</v>
      </c>
    </row>
    <row r="1534" spans="1:5" x14ac:dyDescent="0.25">
      <c r="A1534" s="189">
        <v>3533</v>
      </c>
      <c r="B1534" s="182" t="s">
        <v>1352</v>
      </c>
      <c r="C1534" s="190"/>
      <c r="D1534" s="190" t="s">
        <v>22</v>
      </c>
      <c r="E1534" s="189" t="str">
        <f t="shared" si="45"/>
        <v>N/A</v>
      </c>
    </row>
    <row r="1535" spans="1:5" x14ac:dyDescent="0.25">
      <c r="A1535" s="189">
        <v>3534</v>
      </c>
      <c r="B1535" s="182" t="s">
        <v>1353</v>
      </c>
      <c r="C1535" s="190">
        <v>54.8</v>
      </c>
      <c r="D1535" s="190">
        <v>62.5</v>
      </c>
      <c r="E1535" s="189">
        <f t="shared" si="45"/>
        <v>62.5</v>
      </c>
    </row>
    <row r="1536" spans="1:5" x14ac:dyDescent="0.25">
      <c r="A1536" s="189">
        <v>3535</v>
      </c>
      <c r="B1536" s="182" t="s">
        <v>1354</v>
      </c>
      <c r="C1536" s="190"/>
      <c r="D1536" s="190" t="s">
        <v>22</v>
      </c>
      <c r="E1536" s="189" t="str">
        <f t="shared" si="45"/>
        <v>N/A</v>
      </c>
    </row>
    <row r="1537" spans="1:5" x14ac:dyDescent="0.25">
      <c r="A1537" s="189">
        <v>3536</v>
      </c>
      <c r="B1537" s="173" t="s">
        <v>1355</v>
      </c>
      <c r="C1537" s="190">
        <v>2</v>
      </c>
      <c r="D1537" s="190">
        <v>4.78</v>
      </c>
      <c r="E1537" s="189">
        <f t="shared" si="45"/>
        <v>4.78</v>
      </c>
    </row>
    <row r="1538" spans="1:5" x14ac:dyDescent="0.25">
      <c r="A1538" s="189">
        <v>3537</v>
      </c>
      <c r="B1538" s="182" t="s">
        <v>1356</v>
      </c>
      <c r="C1538" s="190">
        <v>1.05</v>
      </c>
      <c r="D1538" s="190">
        <v>0.8</v>
      </c>
      <c r="E1538" s="189">
        <f t="shared" si="45"/>
        <v>1.05</v>
      </c>
    </row>
    <row r="1539" spans="1:5" x14ac:dyDescent="0.25">
      <c r="A1539" s="189">
        <v>3538</v>
      </c>
      <c r="B1539" s="182" t="s">
        <v>1357</v>
      </c>
      <c r="C1539" s="190"/>
      <c r="D1539" s="190" t="s">
        <v>22</v>
      </c>
      <c r="E1539" s="189" t="str">
        <f t="shared" si="45"/>
        <v>N/A</v>
      </c>
    </row>
    <row r="1540" spans="1:5" x14ac:dyDescent="0.25">
      <c r="A1540" s="189">
        <v>3539</v>
      </c>
      <c r="B1540" s="173" t="s">
        <v>1358</v>
      </c>
      <c r="C1540" s="190">
        <v>4</v>
      </c>
      <c r="D1540" s="190">
        <v>2.33</v>
      </c>
      <c r="E1540" s="189">
        <f t="shared" si="45"/>
        <v>4</v>
      </c>
    </row>
    <row r="1541" spans="1:5" x14ac:dyDescent="0.25">
      <c r="A1541" s="189">
        <v>3540</v>
      </c>
      <c r="B1541" s="173" t="s">
        <v>1359</v>
      </c>
      <c r="C1541" s="190"/>
      <c r="D1541" s="190" t="s">
        <v>22</v>
      </c>
      <c r="E1541" s="189" t="str">
        <f t="shared" si="45"/>
        <v>N/A</v>
      </c>
    </row>
    <row r="1542" spans="1:5" x14ac:dyDescent="0.25">
      <c r="A1542" s="189">
        <v>3541</v>
      </c>
      <c r="B1542" s="173" t="s">
        <v>1360</v>
      </c>
      <c r="C1542" s="190"/>
      <c r="D1542" s="190" t="s">
        <v>22</v>
      </c>
      <c r="E1542" s="189" t="str">
        <f t="shared" si="45"/>
        <v>N/A</v>
      </c>
    </row>
    <row r="1543" spans="1:5" x14ac:dyDescent="0.25">
      <c r="A1543" s="189">
        <v>3542</v>
      </c>
      <c r="B1543" s="173" t="s">
        <v>1361</v>
      </c>
      <c r="C1543" s="190"/>
      <c r="D1543" s="190">
        <v>10</v>
      </c>
      <c r="E1543" s="189">
        <f t="shared" si="45"/>
        <v>10</v>
      </c>
    </row>
    <row r="1544" spans="1:5" x14ac:dyDescent="0.25">
      <c r="A1544" s="189">
        <v>3543</v>
      </c>
      <c r="B1544" s="173" t="s">
        <v>1362</v>
      </c>
      <c r="C1544" s="190"/>
      <c r="D1544" s="190">
        <v>2</v>
      </c>
      <c r="E1544" s="189" t="s">
        <v>11533</v>
      </c>
    </row>
    <row r="1545" spans="1:5" x14ac:dyDescent="0.25">
      <c r="A1545" s="189">
        <v>3544</v>
      </c>
      <c r="B1545" s="182" t="s">
        <v>1363</v>
      </c>
      <c r="C1545" s="190"/>
      <c r="D1545" s="190">
        <v>0.01</v>
      </c>
      <c r="E1545" s="189">
        <f t="shared" si="45"/>
        <v>0.01</v>
      </c>
    </row>
    <row r="1546" spans="1:5" x14ac:dyDescent="0.25">
      <c r="A1546" s="189">
        <v>3545</v>
      </c>
      <c r="B1546" s="182" t="s">
        <v>1364</v>
      </c>
      <c r="C1546" s="190">
        <v>1</v>
      </c>
      <c r="D1546" s="190">
        <v>1</v>
      </c>
      <c r="E1546" s="189">
        <f t="shared" si="45"/>
        <v>1</v>
      </c>
    </row>
    <row r="1547" spans="1:5" x14ac:dyDescent="0.25">
      <c r="A1547" s="189">
        <v>3546</v>
      </c>
      <c r="B1547" s="182" t="s">
        <v>1365</v>
      </c>
      <c r="C1547" s="190"/>
      <c r="D1547" s="190" t="s">
        <v>22</v>
      </c>
      <c r="E1547" s="189" t="str">
        <f t="shared" si="45"/>
        <v>N/A</v>
      </c>
    </row>
    <row r="1548" spans="1:5" x14ac:dyDescent="0.25">
      <c r="A1548" s="189">
        <v>3547</v>
      </c>
      <c r="B1548" s="182" t="s">
        <v>1366</v>
      </c>
      <c r="C1548" s="190">
        <v>6.33</v>
      </c>
      <c r="D1548" s="190">
        <v>7.83</v>
      </c>
      <c r="E1548" s="189">
        <f t="shared" si="45"/>
        <v>7.83</v>
      </c>
    </row>
    <row r="1549" spans="1:5" x14ac:dyDescent="0.25">
      <c r="A1549" s="189">
        <v>3548</v>
      </c>
      <c r="B1549" s="182" t="s">
        <v>1367</v>
      </c>
      <c r="C1549" s="190"/>
      <c r="D1549" s="190" t="s">
        <v>22</v>
      </c>
      <c r="E1549" s="189" t="str">
        <f t="shared" si="45"/>
        <v>N/A</v>
      </c>
    </row>
    <row r="1550" spans="1:5" x14ac:dyDescent="0.25">
      <c r="A1550" s="189">
        <v>3549</v>
      </c>
      <c r="B1550" s="182" t="s">
        <v>1368</v>
      </c>
      <c r="C1550" s="190"/>
      <c r="D1550" s="190">
        <v>0.05</v>
      </c>
      <c r="E1550" s="189">
        <f t="shared" si="45"/>
        <v>0.05</v>
      </c>
    </row>
    <row r="1551" spans="1:5" x14ac:dyDescent="0.25">
      <c r="A1551" s="189">
        <v>3550</v>
      </c>
      <c r="B1551" s="182" t="s">
        <v>1369</v>
      </c>
      <c r="C1551" s="190"/>
      <c r="D1551" s="190">
        <v>10</v>
      </c>
      <c r="E1551" s="189">
        <f t="shared" si="45"/>
        <v>10</v>
      </c>
    </row>
    <row r="1552" spans="1:5" x14ac:dyDescent="0.25">
      <c r="A1552" s="189">
        <v>3551</v>
      </c>
      <c r="B1552" s="173" t="s">
        <v>1370</v>
      </c>
      <c r="C1552" s="190">
        <v>54</v>
      </c>
      <c r="D1552" s="190">
        <v>80.8</v>
      </c>
      <c r="E1552" s="189">
        <f t="shared" si="45"/>
        <v>80.8</v>
      </c>
    </row>
    <row r="1553" spans="1:5" x14ac:dyDescent="0.25">
      <c r="A1553" s="189">
        <v>3552</v>
      </c>
      <c r="B1553" s="173" t="s">
        <v>1371</v>
      </c>
      <c r="C1553" s="190">
        <v>10</v>
      </c>
      <c r="D1553" s="190">
        <v>1.59</v>
      </c>
      <c r="E1553" s="189">
        <f t="shared" si="45"/>
        <v>10</v>
      </c>
    </row>
    <row r="1554" spans="1:5" x14ac:dyDescent="0.25">
      <c r="A1554" s="189">
        <v>3553</v>
      </c>
      <c r="B1554" s="173" t="s">
        <v>1372</v>
      </c>
      <c r="C1554" s="190"/>
      <c r="D1554" s="190">
        <v>50</v>
      </c>
      <c r="E1554" s="189">
        <f t="shared" si="45"/>
        <v>50</v>
      </c>
    </row>
    <row r="1555" spans="1:5" x14ac:dyDescent="0.25">
      <c r="A1555" s="189">
        <v>3554</v>
      </c>
      <c r="B1555" s="173" t="s">
        <v>1373</v>
      </c>
      <c r="C1555" s="190"/>
      <c r="D1555" s="190">
        <v>4</v>
      </c>
      <c r="E1555" s="189">
        <f t="shared" si="45"/>
        <v>4</v>
      </c>
    </row>
    <row r="1556" spans="1:5" x14ac:dyDescent="0.25">
      <c r="A1556" s="189">
        <v>3555</v>
      </c>
      <c r="B1556" s="173" t="s">
        <v>1374</v>
      </c>
      <c r="C1556" s="190">
        <v>2</v>
      </c>
      <c r="D1556" s="190">
        <v>1</v>
      </c>
      <c r="E1556" s="189">
        <f t="shared" si="45"/>
        <v>2</v>
      </c>
    </row>
    <row r="1557" spans="1:5" x14ac:dyDescent="0.25">
      <c r="A1557" s="189">
        <v>3556</v>
      </c>
      <c r="B1557" s="173" t="s">
        <v>1375</v>
      </c>
      <c r="C1557" s="190"/>
      <c r="D1557" s="190">
        <v>30</v>
      </c>
      <c r="E1557" s="189">
        <f t="shared" si="45"/>
        <v>30</v>
      </c>
    </row>
    <row r="1558" spans="1:5" x14ac:dyDescent="0.25">
      <c r="A1558" s="189">
        <v>3557</v>
      </c>
      <c r="B1558" s="201" t="s">
        <v>13101</v>
      </c>
      <c r="C1558" s="190">
        <v>6</v>
      </c>
      <c r="D1558" s="190">
        <v>4</v>
      </c>
      <c r="E1558" s="189">
        <f t="shared" si="45"/>
        <v>6</v>
      </c>
    </row>
    <row r="1559" spans="1:5" x14ac:dyDescent="0.25">
      <c r="A1559" s="189">
        <v>3558</v>
      </c>
      <c r="B1559" s="201" t="s">
        <v>13102</v>
      </c>
      <c r="C1559" s="190">
        <v>10</v>
      </c>
      <c r="D1559" s="190">
        <v>12</v>
      </c>
      <c r="E1559" s="189">
        <f t="shared" si="45"/>
        <v>12</v>
      </c>
    </row>
    <row r="1560" spans="1:5" x14ac:dyDescent="0.25">
      <c r="A1560" s="189">
        <v>3559</v>
      </c>
      <c r="B1560" s="201" t="s">
        <v>13103</v>
      </c>
      <c r="C1560" s="190">
        <v>10</v>
      </c>
      <c r="D1560" s="190">
        <v>8.49</v>
      </c>
      <c r="E1560" s="189">
        <f t="shared" si="45"/>
        <v>10</v>
      </c>
    </row>
    <row r="1561" spans="1:5" x14ac:dyDescent="0.25">
      <c r="A1561" s="169">
        <v>3560</v>
      </c>
      <c r="B1561" s="201" t="s">
        <v>13104</v>
      </c>
      <c r="C1561" s="190"/>
      <c r="D1561" s="190">
        <v>5</v>
      </c>
      <c r="E1561" s="189">
        <f t="shared" si="45"/>
        <v>5</v>
      </c>
    </row>
    <row r="1562" spans="1:5" x14ac:dyDescent="0.25">
      <c r="A1562" s="169">
        <v>3561</v>
      </c>
      <c r="B1562" s="201" t="s">
        <v>13105</v>
      </c>
      <c r="C1562" s="190">
        <v>4</v>
      </c>
      <c r="D1562" s="190">
        <v>2</v>
      </c>
      <c r="E1562" s="189">
        <f t="shared" si="45"/>
        <v>4</v>
      </c>
    </row>
    <row r="1563" spans="1:5" x14ac:dyDescent="0.25">
      <c r="A1563" s="169">
        <v>3562</v>
      </c>
      <c r="B1563" s="201" t="s">
        <v>13106</v>
      </c>
      <c r="C1563" s="190">
        <v>4</v>
      </c>
      <c r="D1563" s="190">
        <v>2.21</v>
      </c>
      <c r="E1563" s="189">
        <f t="shared" si="45"/>
        <v>4</v>
      </c>
    </row>
    <row r="1564" spans="1:5" x14ac:dyDescent="0.25">
      <c r="A1564" s="169">
        <v>3563</v>
      </c>
      <c r="B1564" s="201" t="s">
        <v>13107</v>
      </c>
      <c r="C1564" s="190"/>
      <c r="D1564" s="190">
        <v>10</v>
      </c>
      <c r="E1564" s="189">
        <f t="shared" si="45"/>
        <v>10</v>
      </c>
    </row>
    <row r="1565" spans="1:5" x14ac:dyDescent="0.25">
      <c r="A1565" s="169">
        <v>3564</v>
      </c>
      <c r="B1565" s="201" t="s">
        <v>13108</v>
      </c>
      <c r="C1565" s="190">
        <v>10</v>
      </c>
      <c r="D1565" s="190">
        <v>14.6</v>
      </c>
      <c r="E1565" s="189">
        <f t="shared" si="45"/>
        <v>14.6</v>
      </c>
    </row>
    <row r="1566" spans="1:5" x14ac:dyDescent="0.25">
      <c r="A1566" s="169">
        <v>3565</v>
      </c>
      <c r="B1566" s="201" t="s">
        <v>13109</v>
      </c>
      <c r="C1566" s="190">
        <v>4</v>
      </c>
      <c r="D1566" s="190">
        <v>2.67</v>
      </c>
      <c r="E1566" s="189">
        <f t="shared" si="45"/>
        <v>4</v>
      </c>
    </row>
    <row r="1567" spans="1:5" x14ac:dyDescent="0.25">
      <c r="A1567" s="169">
        <v>3566</v>
      </c>
      <c r="B1567" s="173" t="s">
        <v>13110</v>
      </c>
      <c r="C1567" s="190"/>
      <c r="D1567" s="190">
        <v>4</v>
      </c>
      <c r="E1567" s="189">
        <f t="shared" si="45"/>
        <v>4</v>
      </c>
    </row>
    <row r="1568" spans="1:5" x14ac:dyDescent="0.25">
      <c r="A1568" s="189">
        <v>3567</v>
      </c>
      <c r="B1568" s="201" t="s">
        <v>13111</v>
      </c>
      <c r="C1568" s="190"/>
      <c r="D1568" s="190" t="s">
        <v>22</v>
      </c>
      <c r="E1568" s="189" t="str">
        <f t="shared" si="45"/>
        <v>N/A</v>
      </c>
    </row>
    <row r="1569" spans="1:5" x14ac:dyDescent="0.25">
      <c r="A1569" s="189">
        <v>3568</v>
      </c>
      <c r="B1569" s="173" t="s">
        <v>1376</v>
      </c>
      <c r="C1569" s="190"/>
      <c r="D1569" s="190">
        <v>0.01</v>
      </c>
      <c r="E1569" s="189">
        <f t="shared" si="45"/>
        <v>0.01</v>
      </c>
    </row>
    <row r="1570" spans="1:5" x14ac:dyDescent="0.25">
      <c r="A1570" s="189">
        <v>3569</v>
      </c>
      <c r="B1570" s="173" t="s">
        <v>1377</v>
      </c>
      <c r="C1570" s="190"/>
      <c r="D1570" s="190">
        <v>0.5</v>
      </c>
      <c r="E1570" s="189">
        <f t="shared" si="45"/>
        <v>0.5</v>
      </c>
    </row>
    <row r="1571" spans="1:5" x14ac:dyDescent="0.25">
      <c r="A1571" s="189">
        <v>3570</v>
      </c>
      <c r="B1571" s="173" t="s">
        <v>1378</v>
      </c>
      <c r="C1571" s="190"/>
      <c r="D1571" s="190" t="s">
        <v>22</v>
      </c>
      <c r="E1571" s="189" t="str">
        <f t="shared" si="45"/>
        <v>N/A</v>
      </c>
    </row>
    <row r="1572" spans="1:5" x14ac:dyDescent="0.25">
      <c r="A1572" s="189">
        <v>3571</v>
      </c>
      <c r="B1572" s="173" t="s">
        <v>1379</v>
      </c>
      <c r="C1572" s="190"/>
      <c r="D1572" s="190" t="s">
        <v>22</v>
      </c>
      <c r="E1572" s="189" t="str">
        <f t="shared" si="45"/>
        <v>N/A</v>
      </c>
    </row>
    <row r="1573" spans="1:5" x14ac:dyDescent="0.25">
      <c r="A1573" s="189">
        <v>3572</v>
      </c>
      <c r="B1573" s="173" t="s">
        <v>1380</v>
      </c>
      <c r="C1573" s="190"/>
      <c r="D1573" s="190" t="s">
        <v>22</v>
      </c>
      <c r="E1573" s="189" t="str">
        <f t="shared" si="45"/>
        <v>N/A</v>
      </c>
    </row>
    <row r="1574" spans="1:5" x14ac:dyDescent="0.25">
      <c r="A1574" s="189">
        <v>3573</v>
      </c>
      <c r="B1574" s="173" t="s">
        <v>1381</v>
      </c>
      <c r="C1574" s="190"/>
      <c r="D1574" s="190" t="s">
        <v>22</v>
      </c>
      <c r="E1574" s="189" t="str">
        <f t="shared" si="45"/>
        <v>N/A</v>
      </c>
    </row>
    <row r="1575" spans="1:5" x14ac:dyDescent="0.25">
      <c r="A1575" s="189">
        <v>3574</v>
      </c>
      <c r="B1575" s="173" t="s">
        <v>1382</v>
      </c>
      <c r="C1575" s="190"/>
      <c r="D1575" s="190" t="s">
        <v>22</v>
      </c>
      <c r="E1575" s="189" t="str">
        <f t="shared" si="45"/>
        <v>N/A</v>
      </c>
    </row>
    <row r="1576" spans="1:5" x14ac:dyDescent="0.25">
      <c r="A1576" s="189">
        <v>3575</v>
      </c>
      <c r="B1576" s="173" t="s">
        <v>1383</v>
      </c>
      <c r="C1576" s="190"/>
      <c r="D1576" s="190" t="s">
        <v>22</v>
      </c>
      <c r="E1576" s="189" t="str">
        <f t="shared" si="45"/>
        <v>N/A</v>
      </c>
    </row>
    <row r="1577" spans="1:5" x14ac:dyDescent="0.25">
      <c r="A1577" s="189">
        <v>3576</v>
      </c>
      <c r="B1577" s="173" t="s">
        <v>1384</v>
      </c>
      <c r="C1577" s="190"/>
      <c r="D1577" s="190">
        <v>1</v>
      </c>
      <c r="E1577" s="189">
        <f t="shared" si="45"/>
        <v>1</v>
      </c>
    </row>
    <row r="1578" spans="1:5" x14ac:dyDescent="0.25">
      <c r="A1578" s="189">
        <v>3577</v>
      </c>
      <c r="B1578" s="173" t="s">
        <v>1385</v>
      </c>
      <c r="C1578" s="190"/>
      <c r="D1578" s="190">
        <v>5.87</v>
      </c>
      <c r="E1578" s="189">
        <f t="shared" si="45"/>
        <v>5.87</v>
      </c>
    </row>
    <row r="1579" spans="1:5" x14ac:dyDescent="0.25">
      <c r="A1579" s="189">
        <v>3578</v>
      </c>
      <c r="B1579" s="173" t="s">
        <v>1386</v>
      </c>
      <c r="C1579" s="190"/>
      <c r="D1579" s="190">
        <v>0.05</v>
      </c>
      <c r="E1579" s="189">
        <f t="shared" si="45"/>
        <v>0.05</v>
      </c>
    </row>
    <row r="1580" spans="1:5" x14ac:dyDescent="0.25">
      <c r="A1580" s="189">
        <v>3579</v>
      </c>
      <c r="B1580" s="173" t="s">
        <v>1387</v>
      </c>
      <c r="C1580" s="190"/>
      <c r="D1580" s="190">
        <v>7</v>
      </c>
      <c r="E1580" s="189">
        <f t="shared" si="45"/>
        <v>7</v>
      </c>
    </row>
    <row r="1581" spans="1:5" x14ac:dyDescent="0.25">
      <c r="A1581" s="189">
        <v>3580</v>
      </c>
      <c r="B1581" s="201" t="s">
        <v>13112</v>
      </c>
      <c r="C1581" s="190">
        <v>0.1</v>
      </c>
      <c r="D1581" s="190">
        <v>0.2</v>
      </c>
      <c r="E1581" s="189">
        <f t="shared" si="45"/>
        <v>0.2</v>
      </c>
    </row>
    <row r="1582" spans="1:5" x14ac:dyDescent="0.25">
      <c r="A1582" s="169">
        <v>3581</v>
      </c>
      <c r="B1582" s="173" t="s">
        <v>1388</v>
      </c>
      <c r="C1582" s="190">
        <v>1</v>
      </c>
      <c r="D1582" s="190">
        <v>4</v>
      </c>
      <c r="E1582" s="189">
        <f t="shared" si="45"/>
        <v>4</v>
      </c>
    </row>
    <row r="1583" spans="1:5" x14ac:dyDescent="0.25">
      <c r="A1583" s="169">
        <v>3582</v>
      </c>
      <c r="B1583" s="173" t="s">
        <v>1389</v>
      </c>
      <c r="C1583" s="190"/>
      <c r="D1583" s="190">
        <v>4</v>
      </c>
      <c r="E1583" s="189">
        <f t="shared" si="45"/>
        <v>4</v>
      </c>
    </row>
    <row r="1584" spans="1:5" x14ac:dyDescent="0.25">
      <c r="A1584" s="189">
        <v>3583</v>
      </c>
      <c r="B1584" s="182" t="s">
        <v>1390</v>
      </c>
      <c r="C1584" s="190"/>
      <c r="D1584" s="190">
        <v>4</v>
      </c>
      <c r="E1584" s="189">
        <f t="shared" si="45"/>
        <v>4</v>
      </c>
    </row>
    <row r="1585" spans="1:5" x14ac:dyDescent="0.25">
      <c r="A1585" s="189">
        <v>3584</v>
      </c>
      <c r="B1585" s="182" t="s">
        <v>1391</v>
      </c>
      <c r="C1585" s="190">
        <v>2</v>
      </c>
      <c r="D1585" s="190">
        <v>3.5</v>
      </c>
      <c r="E1585" s="189">
        <f t="shared" si="45"/>
        <v>3.5</v>
      </c>
    </row>
    <row r="1586" spans="1:5" x14ac:dyDescent="0.25">
      <c r="A1586" s="189">
        <v>3585</v>
      </c>
      <c r="B1586" s="173" t="s">
        <v>12932</v>
      </c>
      <c r="C1586" s="190">
        <v>100</v>
      </c>
      <c r="D1586" s="190">
        <v>60</v>
      </c>
      <c r="E1586" s="189" t="s">
        <v>13252</v>
      </c>
    </row>
    <row r="1587" spans="1:5" x14ac:dyDescent="0.25">
      <c r="A1587" s="189">
        <v>3586</v>
      </c>
      <c r="B1587" s="182" t="s">
        <v>1392</v>
      </c>
      <c r="C1587" s="190"/>
      <c r="D1587" s="190">
        <v>1</v>
      </c>
      <c r="E1587" s="189">
        <f t="shared" si="45"/>
        <v>1</v>
      </c>
    </row>
    <row r="1588" spans="1:5" x14ac:dyDescent="0.25">
      <c r="A1588" s="189">
        <v>3587</v>
      </c>
      <c r="B1588" s="182" t="s">
        <v>1393</v>
      </c>
      <c r="C1588" s="190"/>
      <c r="D1588" s="190">
        <v>1</v>
      </c>
      <c r="E1588" s="189">
        <f t="shared" si="45"/>
        <v>1</v>
      </c>
    </row>
    <row r="1589" spans="1:5" x14ac:dyDescent="0.25">
      <c r="A1589" s="189">
        <v>3588</v>
      </c>
      <c r="B1589" s="182" t="s">
        <v>1394</v>
      </c>
      <c r="C1589" s="190"/>
      <c r="D1589" s="190" t="s">
        <v>22</v>
      </c>
      <c r="E1589" s="189" t="s">
        <v>13252</v>
      </c>
    </row>
    <row r="1590" spans="1:5" x14ac:dyDescent="0.25">
      <c r="A1590" s="189">
        <v>3589</v>
      </c>
      <c r="B1590" s="182" t="s">
        <v>1395</v>
      </c>
      <c r="C1590" s="190"/>
      <c r="D1590" s="190" t="s">
        <v>22</v>
      </c>
      <c r="E1590" s="189" t="str">
        <f t="shared" ref="E1590:E1653" si="46">IF(C1590&gt;D1590,C1590,D1590)</f>
        <v>N/A</v>
      </c>
    </row>
    <row r="1591" spans="1:5" x14ac:dyDescent="0.25">
      <c r="A1591" s="189">
        <v>3590</v>
      </c>
      <c r="B1591" s="201" t="s">
        <v>13113</v>
      </c>
      <c r="C1591" s="190"/>
      <c r="D1591" s="190" t="s">
        <v>22</v>
      </c>
      <c r="E1591" s="189" t="str">
        <f t="shared" si="46"/>
        <v>N/A</v>
      </c>
    </row>
    <row r="1592" spans="1:5" x14ac:dyDescent="0.25">
      <c r="A1592" s="189">
        <v>3591</v>
      </c>
      <c r="B1592" s="182" t="s">
        <v>1396</v>
      </c>
      <c r="C1592" s="190"/>
      <c r="D1592" s="190" t="s">
        <v>22</v>
      </c>
      <c r="E1592" s="189" t="str">
        <f t="shared" si="46"/>
        <v>N/A</v>
      </c>
    </row>
    <row r="1593" spans="1:5" x14ac:dyDescent="0.25">
      <c r="A1593" s="189">
        <v>3592</v>
      </c>
      <c r="B1593" s="173" t="s">
        <v>1397</v>
      </c>
      <c r="C1593" s="190"/>
      <c r="D1593" s="190">
        <v>5</v>
      </c>
      <c r="E1593" s="189">
        <f t="shared" si="46"/>
        <v>5</v>
      </c>
    </row>
    <row r="1594" spans="1:5" x14ac:dyDescent="0.25">
      <c r="A1594" s="189">
        <v>3593</v>
      </c>
      <c r="B1594" s="173" t="s">
        <v>1398</v>
      </c>
      <c r="C1594" s="190">
        <v>51.1</v>
      </c>
      <c r="D1594" s="190">
        <v>58.3</v>
      </c>
      <c r="E1594" s="189">
        <f t="shared" si="46"/>
        <v>58.3</v>
      </c>
    </row>
    <row r="1595" spans="1:5" x14ac:dyDescent="0.25">
      <c r="A1595" s="189">
        <v>3594</v>
      </c>
      <c r="B1595" s="173" t="s">
        <v>1399</v>
      </c>
      <c r="C1595" s="190"/>
      <c r="D1595" s="190">
        <v>1</v>
      </c>
      <c r="E1595" s="189">
        <f t="shared" si="46"/>
        <v>1</v>
      </c>
    </row>
    <row r="1596" spans="1:5" x14ac:dyDescent="0.25">
      <c r="A1596" s="189">
        <v>3595</v>
      </c>
      <c r="B1596" s="173" t="s">
        <v>1400</v>
      </c>
      <c r="C1596" s="190"/>
      <c r="D1596" s="190" t="s">
        <v>22</v>
      </c>
      <c r="E1596" s="189" t="str">
        <f t="shared" si="46"/>
        <v>N/A</v>
      </c>
    </row>
    <row r="1597" spans="1:5" x14ac:dyDescent="0.25">
      <c r="A1597" s="189">
        <v>3596</v>
      </c>
      <c r="B1597" s="173" t="s">
        <v>1401</v>
      </c>
      <c r="C1597" s="190"/>
      <c r="D1597" s="190" t="s">
        <v>22</v>
      </c>
      <c r="E1597" s="189" t="str">
        <f t="shared" si="46"/>
        <v>N/A</v>
      </c>
    </row>
    <row r="1598" spans="1:5" x14ac:dyDescent="0.25">
      <c r="A1598" s="189">
        <v>3597</v>
      </c>
      <c r="B1598" s="173" t="s">
        <v>1402</v>
      </c>
      <c r="C1598" s="190"/>
      <c r="D1598" s="190" t="s">
        <v>22</v>
      </c>
      <c r="E1598" s="189" t="str">
        <f t="shared" si="46"/>
        <v>N/A</v>
      </c>
    </row>
    <row r="1599" spans="1:5" x14ac:dyDescent="0.25">
      <c r="A1599" s="189">
        <v>3598</v>
      </c>
      <c r="B1599" s="173" t="s">
        <v>1403</v>
      </c>
      <c r="C1599" s="190"/>
      <c r="D1599" s="190">
        <v>1.5</v>
      </c>
      <c r="E1599" s="189">
        <f t="shared" si="46"/>
        <v>1.5</v>
      </c>
    </row>
    <row r="1600" spans="1:5" x14ac:dyDescent="0.25">
      <c r="A1600" s="189">
        <v>3599</v>
      </c>
      <c r="B1600" s="201" t="s">
        <v>13114</v>
      </c>
      <c r="C1600" s="190"/>
      <c r="D1600" s="190">
        <v>10</v>
      </c>
      <c r="E1600" s="189">
        <f t="shared" si="46"/>
        <v>10</v>
      </c>
    </row>
    <row r="1601" spans="1:5" x14ac:dyDescent="0.25">
      <c r="A1601" s="189">
        <v>3601</v>
      </c>
      <c r="B1601" s="173" t="s">
        <v>1404</v>
      </c>
      <c r="C1601" s="190"/>
      <c r="D1601" s="190" t="s">
        <v>22</v>
      </c>
      <c r="E1601" s="189" t="str">
        <f t="shared" si="46"/>
        <v>N/A</v>
      </c>
    </row>
    <row r="1602" spans="1:5" x14ac:dyDescent="0.25">
      <c r="A1602" s="169">
        <v>3602</v>
      </c>
      <c r="B1602" s="173" t="s">
        <v>1405</v>
      </c>
      <c r="C1602" s="190"/>
      <c r="D1602" s="190" t="s">
        <v>22</v>
      </c>
      <c r="E1602" s="189" t="str">
        <f t="shared" si="46"/>
        <v>N/A</v>
      </c>
    </row>
    <row r="1603" spans="1:5" x14ac:dyDescent="0.25">
      <c r="A1603" s="169">
        <v>3603</v>
      </c>
      <c r="B1603" s="173" t="s">
        <v>1406</v>
      </c>
      <c r="C1603" s="190">
        <v>1</v>
      </c>
      <c r="D1603" s="190">
        <v>1</v>
      </c>
      <c r="E1603" s="189">
        <f t="shared" si="46"/>
        <v>1</v>
      </c>
    </row>
    <row r="1604" spans="1:5" x14ac:dyDescent="0.25">
      <c r="A1604" s="189">
        <v>3604</v>
      </c>
      <c r="B1604" s="182" t="s">
        <v>1407</v>
      </c>
      <c r="C1604" s="190">
        <v>2</v>
      </c>
      <c r="D1604" s="190">
        <v>2</v>
      </c>
      <c r="E1604" s="189">
        <f t="shared" si="46"/>
        <v>2</v>
      </c>
    </row>
    <row r="1605" spans="1:5" x14ac:dyDescent="0.25">
      <c r="A1605" s="189">
        <v>3605</v>
      </c>
      <c r="B1605" s="173" t="s">
        <v>1408</v>
      </c>
      <c r="C1605" s="190"/>
      <c r="D1605" s="190">
        <v>1</v>
      </c>
      <c r="E1605" s="189">
        <f t="shared" si="46"/>
        <v>1</v>
      </c>
    </row>
    <row r="1606" spans="1:5" x14ac:dyDescent="0.25">
      <c r="A1606" s="189">
        <v>3606</v>
      </c>
      <c r="B1606" s="173" t="s">
        <v>12933</v>
      </c>
      <c r="C1606" s="190"/>
      <c r="D1606" s="190" t="s">
        <v>22</v>
      </c>
      <c r="E1606" s="189" t="str">
        <f t="shared" si="46"/>
        <v>N/A</v>
      </c>
    </row>
    <row r="1607" spans="1:5" x14ac:dyDescent="0.25">
      <c r="A1607" s="189">
        <v>3607</v>
      </c>
      <c r="B1607" s="182" t="s">
        <v>1409</v>
      </c>
      <c r="C1607" s="190"/>
      <c r="D1607" s="190" t="s">
        <v>22</v>
      </c>
      <c r="E1607" s="189" t="str">
        <f t="shared" si="46"/>
        <v>N/A</v>
      </c>
    </row>
    <row r="1608" spans="1:5" x14ac:dyDescent="0.25">
      <c r="A1608" s="189">
        <v>3608</v>
      </c>
      <c r="B1608" s="173" t="s">
        <v>1410</v>
      </c>
      <c r="C1608" s="190"/>
      <c r="D1608" s="190" t="s">
        <v>22</v>
      </c>
      <c r="E1608" s="189" t="str">
        <f t="shared" si="46"/>
        <v>N/A</v>
      </c>
    </row>
    <row r="1609" spans="1:5" x14ac:dyDescent="0.25">
      <c r="A1609" s="189">
        <v>3609</v>
      </c>
      <c r="B1609" s="182" t="s">
        <v>1411</v>
      </c>
      <c r="C1609" s="190"/>
      <c r="D1609" s="190" t="s">
        <v>22</v>
      </c>
      <c r="E1609" s="189" t="str">
        <f t="shared" si="46"/>
        <v>N/A</v>
      </c>
    </row>
    <row r="1610" spans="1:5" x14ac:dyDescent="0.25">
      <c r="A1610" s="189">
        <v>3610</v>
      </c>
      <c r="B1610" s="201" t="s">
        <v>13115</v>
      </c>
      <c r="C1610" s="190"/>
      <c r="D1610" s="190">
        <v>2</v>
      </c>
      <c r="E1610" s="189">
        <f t="shared" si="46"/>
        <v>2</v>
      </c>
    </row>
    <row r="1611" spans="1:5" x14ac:dyDescent="0.25">
      <c r="A1611" s="189">
        <v>3611</v>
      </c>
      <c r="B1611" s="182" t="s">
        <v>1412</v>
      </c>
      <c r="C1611" s="190"/>
      <c r="D1611" s="190">
        <v>0.1</v>
      </c>
      <c r="E1611" s="189">
        <f t="shared" si="46"/>
        <v>0.1</v>
      </c>
    </row>
    <row r="1612" spans="1:5" x14ac:dyDescent="0.25">
      <c r="A1612" s="169">
        <v>3612</v>
      </c>
      <c r="B1612" s="173" t="s">
        <v>1413</v>
      </c>
      <c r="C1612" s="190"/>
      <c r="D1612" s="190">
        <v>2</v>
      </c>
      <c r="E1612" s="189">
        <f t="shared" si="46"/>
        <v>2</v>
      </c>
    </row>
    <row r="1613" spans="1:5" x14ac:dyDescent="0.25">
      <c r="A1613" s="189">
        <v>3613</v>
      </c>
      <c r="B1613" s="201" t="s">
        <v>13116</v>
      </c>
      <c r="C1613" s="190"/>
      <c r="D1613" s="190">
        <v>5</v>
      </c>
      <c r="E1613" s="189">
        <f t="shared" si="46"/>
        <v>5</v>
      </c>
    </row>
    <row r="1614" spans="1:5" x14ac:dyDescent="0.25">
      <c r="A1614" s="189">
        <v>3614</v>
      </c>
      <c r="B1614" s="182" t="s">
        <v>1414</v>
      </c>
      <c r="C1614" s="190"/>
      <c r="D1614" s="190" t="s">
        <v>22</v>
      </c>
      <c r="E1614" s="189" t="str">
        <f t="shared" si="46"/>
        <v>N/A</v>
      </c>
    </row>
    <row r="1615" spans="1:5" x14ac:dyDescent="0.25">
      <c r="A1615" s="189">
        <v>3615</v>
      </c>
      <c r="B1615" s="182" t="s">
        <v>1415</v>
      </c>
      <c r="C1615" s="190"/>
      <c r="D1615" s="190" t="s">
        <v>22</v>
      </c>
      <c r="E1615" s="189" t="str">
        <f t="shared" si="46"/>
        <v>N/A</v>
      </c>
    </row>
    <row r="1616" spans="1:5" x14ac:dyDescent="0.25">
      <c r="A1616" s="189">
        <v>3616</v>
      </c>
      <c r="B1616" s="182" t="s">
        <v>1416</v>
      </c>
      <c r="C1616" s="190"/>
      <c r="D1616" s="200">
        <v>3.74</v>
      </c>
      <c r="E1616" s="189">
        <f t="shared" si="46"/>
        <v>3.74</v>
      </c>
    </row>
    <row r="1617" spans="1:5" x14ac:dyDescent="0.25">
      <c r="A1617" s="189">
        <v>3617</v>
      </c>
      <c r="B1617" s="182" t="s">
        <v>1417</v>
      </c>
      <c r="C1617" s="190"/>
      <c r="D1617" s="190">
        <v>1.25</v>
      </c>
      <c r="E1617" s="189">
        <f t="shared" si="46"/>
        <v>1.25</v>
      </c>
    </row>
    <row r="1618" spans="1:5" x14ac:dyDescent="0.25">
      <c r="A1618" s="189">
        <v>3618</v>
      </c>
      <c r="B1618" s="182" t="s">
        <v>1418</v>
      </c>
      <c r="C1618" s="190"/>
      <c r="D1618" s="190">
        <v>12</v>
      </c>
      <c r="E1618" s="189">
        <f t="shared" si="46"/>
        <v>12</v>
      </c>
    </row>
    <row r="1619" spans="1:5" x14ac:dyDescent="0.25">
      <c r="A1619" s="189">
        <v>3619</v>
      </c>
      <c r="B1619" s="173" t="s">
        <v>1419</v>
      </c>
      <c r="C1619" s="190"/>
      <c r="D1619" s="190" t="s">
        <v>22</v>
      </c>
      <c r="E1619" s="189" t="str">
        <f t="shared" si="46"/>
        <v>N/A</v>
      </c>
    </row>
    <row r="1620" spans="1:5" x14ac:dyDescent="0.25">
      <c r="A1620" s="189">
        <v>3620</v>
      </c>
      <c r="B1620" s="182" t="s">
        <v>1420</v>
      </c>
      <c r="C1620" s="190"/>
      <c r="D1620" s="190" t="s">
        <v>22</v>
      </c>
      <c r="E1620" s="189" t="str">
        <f t="shared" si="46"/>
        <v>N/A</v>
      </c>
    </row>
    <row r="1621" spans="1:5" x14ac:dyDescent="0.25">
      <c r="A1621" s="189">
        <v>3621</v>
      </c>
      <c r="B1621" s="182" t="s">
        <v>1421</v>
      </c>
      <c r="C1621" s="190"/>
      <c r="D1621" s="190" t="s">
        <v>22</v>
      </c>
      <c r="E1621" s="189" t="str">
        <f t="shared" si="46"/>
        <v>N/A</v>
      </c>
    </row>
    <row r="1622" spans="1:5" x14ac:dyDescent="0.25">
      <c r="A1622" s="189">
        <v>3622</v>
      </c>
      <c r="B1622" s="201" t="s">
        <v>13117</v>
      </c>
      <c r="C1622" s="190"/>
      <c r="D1622" s="190">
        <v>0.02</v>
      </c>
      <c r="E1622" s="189">
        <f t="shared" si="46"/>
        <v>0.02</v>
      </c>
    </row>
    <row r="1623" spans="1:5" x14ac:dyDescent="0.25">
      <c r="A1623" s="189">
        <v>3623</v>
      </c>
      <c r="B1623" s="182" t="s">
        <v>13118</v>
      </c>
      <c r="C1623" s="190"/>
      <c r="D1623" s="190">
        <v>2</v>
      </c>
      <c r="E1623" s="189">
        <f t="shared" si="46"/>
        <v>2</v>
      </c>
    </row>
    <row r="1624" spans="1:5" x14ac:dyDescent="0.25">
      <c r="A1624" s="189">
        <v>3624</v>
      </c>
      <c r="B1624" s="201" t="s">
        <v>13119</v>
      </c>
      <c r="C1624" s="190"/>
      <c r="D1624" s="190">
        <v>1</v>
      </c>
      <c r="E1624" s="189">
        <f t="shared" si="46"/>
        <v>1</v>
      </c>
    </row>
    <row r="1625" spans="1:5" x14ac:dyDescent="0.25">
      <c r="A1625" s="189">
        <v>3625</v>
      </c>
      <c r="B1625" s="201" t="s">
        <v>13120</v>
      </c>
      <c r="C1625" s="190"/>
      <c r="D1625" s="190">
        <v>1</v>
      </c>
      <c r="E1625" s="189">
        <f t="shared" si="46"/>
        <v>1</v>
      </c>
    </row>
    <row r="1626" spans="1:5" x14ac:dyDescent="0.25">
      <c r="A1626" s="189">
        <v>3626</v>
      </c>
      <c r="B1626" s="182" t="s">
        <v>13121</v>
      </c>
      <c r="C1626" s="190"/>
      <c r="D1626" s="190">
        <v>0.5</v>
      </c>
      <c r="E1626" s="189">
        <f t="shared" si="46"/>
        <v>0.5</v>
      </c>
    </row>
    <row r="1627" spans="1:5" x14ac:dyDescent="0.25">
      <c r="A1627" s="189">
        <v>3627</v>
      </c>
      <c r="B1627" s="182" t="s">
        <v>13122</v>
      </c>
      <c r="C1627" s="190"/>
      <c r="D1627" s="190">
        <v>3</v>
      </c>
      <c r="E1627" s="189">
        <f t="shared" si="46"/>
        <v>3</v>
      </c>
    </row>
    <row r="1628" spans="1:5" x14ac:dyDescent="0.25">
      <c r="A1628" s="189">
        <v>3628</v>
      </c>
      <c r="B1628" s="182" t="s">
        <v>13123</v>
      </c>
      <c r="C1628" s="190">
        <v>0.5</v>
      </c>
      <c r="D1628" s="190">
        <v>0.5</v>
      </c>
      <c r="E1628" s="189">
        <f t="shared" si="46"/>
        <v>0.5</v>
      </c>
    </row>
    <row r="1629" spans="1:5" x14ac:dyDescent="0.25">
      <c r="A1629" s="189">
        <v>3629</v>
      </c>
      <c r="B1629" s="173" t="s">
        <v>1422</v>
      </c>
      <c r="C1629" s="190"/>
      <c r="D1629" s="190">
        <v>15</v>
      </c>
      <c r="E1629" s="189">
        <f t="shared" si="46"/>
        <v>15</v>
      </c>
    </row>
    <row r="1630" spans="1:5" x14ac:dyDescent="0.25">
      <c r="A1630" s="189">
        <v>3630</v>
      </c>
      <c r="B1630" s="173" t="s">
        <v>1423</v>
      </c>
      <c r="C1630" s="190"/>
      <c r="D1630" s="190">
        <v>2</v>
      </c>
      <c r="E1630" s="189">
        <f t="shared" si="46"/>
        <v>2</v>
      </c>
    </row>
    <row r="1631" spans="1:5" x14ac:dyDescent="0.25">
      <c r="A1631" s="189">
        <v>3631</v>
      </c>
      <c r="B1631" s="173" t="s">
        <v>1424</v>
      </c>
      <c r="C1631" s="190"/>
      <c r="D1631" s="190" t="s">
        <v>22</v>
      </c>
      <c r="E1631" s="189" t="str">
        <f t="shared" si="46"/>
        <v>N/A</v>
      </c>
    </row>
    <row r="1632" spans="1:5" x14ac:dyDescent="0.25">
      <c r="A1632" s="189">
        <v>3632</v>
      </c>
      <c r="B1632" s="182" t="s">
        <v>1425</v>
      </c>
      <c r="C1632" s="190"/>
      <c r="D1632" s="190" t="s">
        <v>22</v>
      </c>
      <c r="E1632" s="189" t="str">
        <f t="shared" si="46"/>
        <v>N/A</v>
      </c>
    </row>
    <row r="1633" spans="1:5" x14ac:dyDescent="0.25">
      <c r="A1633" s="189">
        <v>3633</v>
      </c>
      <c r="B1633" s="173" t="s">
        <v>1426</v>
      </c>
      <c r="C1633" s="190"/>
      <c r="D1633" s="190" t="s">
        <v>22</v>
      </c>
      <c r="E1633" s="189" t="str">
        <f t="shared" si="46"/>
        <v>N/A</v>
      </c>
    </row>
    <row r="1634" spans="1:5" x14ac:dyDescent="0.25">
      <c r="A1634" s="189">
        <v>3634</v>
      </c>
      <c r="B1634" s="182" t="s">
        <v>1427</v>
      </c>
      <c r="C1634" s="190"/>
      <c r="D1634" s="190" t="s">
        <v>22</v>
      </c>
      <c r="E1634" s="189" t="s">
        <v>11533</v>
      </c>
    </row>
    <row r="1635" spans="1:5" x14ac:dyDescent="0.25">
      <c r="A1635" s="202">
        <v>3635</v>
      </c>
      <c r="B1635" s="203" t="s">
        <v>1428</v>
      </c>
      <c r="C1635" s="200"/>
      <c r="D1635" s="200">
        <v>8</v>
      </c>
      <c r="E1635" s="202">
        <f t="shared" si="46"/>
        <v>8</v>
      </c>
    </row>
    <row r="1636" spans="1:5" x14ac:dyDescent="0.25">
      <c r="A1636" s="189">
        <v>3636</v>
      </c>
      <c r="B1636" s="173" t="s">
        <v>1429</v>
      </c>
      <c r="C1636" s="190"/>
      <c r="D1636" s="190" t="s">
        <v>22</v>
      </c>
      <c r="E1636" s="189" t="str">
        <f t="shared" si="46"/>
        <v>N/A</v>
      </c>
    </row>
    <row r="1637" spans="1:5" x14ac:dyDescent="0.25">
      <c r="A1637" s="189">
        <v>3637</v>
      </c>
      <c r="B1637" s="173" t="s">
        <v>1430</v>
      </c>
      <c r="C1637" s="190"/>
      <c r="D1637" s="190" t="s">
        <v>22</v>
      </c>
      <c r="E1637" s="189" t="str">
        <f t="shared" si="46"/>
        <v>N/A</v>
      </c>
    </row>
    <row r="1638" spans="1:5" x14ac:dyDescent="0.25">
      <c r="A1638" s="189">
        <v>3638</v>
      </c>
      <c r="B1638" s="173" t="s">
        <v>1431</v>
      </c>
      <c r="C1638" s="190"/>
      <c r="D1638" s="190" t="s">
        <v>22</v>
      </c>
      <c r="E1638" s="189" t="str">
        <f t="shared" si="46"/>
        <v>N/A</v>
      </c>
    </row>
    <row r="1639" spans="1:5" x14ac:dyDescent="0.25">
      <c r="A1639" s="189">
        <v>3639</v>
      </c>
      <c r="B1639" s="173" t="s">
        <v>1432</v>
      </c>
      <c r="C1639" s="190"/>
      <c r="D1639" s="204">
        <v>0.02</v>
      </c>
      <c r="E1639" s="169">
        <f t="shared" si="46"/>
        <v>0.02</v>
      </c>
    </row>
    <row r="1640" spans="1:5" x14ac:dyDescent="0.25">
      <c r="A1640" s="189">
        <v>3640</v>
      </c>
      <c r="B1640" s="201" t="s">
        <v>13124</v>
      </c>
      <c r="C1640" s="190"/>
      <c r="D1640" s="190">
        <v>6.44</v>
      </c>
      <c r="E1640" s="189">
        <f t="shared" si="46"/>
        <v>6.44</v>
      </c>
    </row>
    <row r="1641" spans="1:5" x14ac:dyDescent="0.25">
      <c r="A1641" s="189">
        <v>3641</v>
      </c>
      <c r="B1641" s="182" t="s">
        <v>13125</v>
      </c>
      <c r="C1641" s="190"/>
      <c r="D1641" s="190">
        <v>30</v>
      </c>
      <c r="E1641" s="189">
        <f t="shared" si="46"/>
        <v>30</v>
      </c>
    </row>
    <row r="1642" spans="1:5" x14ac:dyDescent="0.25">
      <c r="A1642" s="189">
        <v>3642</v>
      </c>
      <c r="B1642" s="182" t="s">
        <v>13126</v>
      </c>
      <c r="C1642" s="190"/>
      <c r="D1642" s="190">
        <v>1</v>
      </c>
      <c r="E1642" s="189">
        <f t="shared" si="46"/>
        <v>1</v>
      </c>
    </row>
    <row r="1643" spans="1:5" x14ac:dyDescent="0.25">
      <c r="A1643" s="189">
        <v>3643</v>
      </c>
      <c r="B1643" s="182" t="s">
        <v>13127</v>
      </c>
      <c r="C1643" s="190"/>
      <c r="D1643" s="190">
        <v>10</v>
      </c>
      <c r="E1643" s="189">
        <f t="shared" si="46"/>
        <v>10</v>
      </c>
    </row>
    <row r="1644" spans="1:5" x14ac:dyDescent="0.25">
      <c r="A1644" s="189">
        <v>3644</v>
      </c>
      <c r="B1644" s="173" t="s">
        <v>1433</v>
      </c>
      <c r="C1644" s="190"/>
      <c r="D1644" s="190">
        <v>60</v>
      </c>
      <c r="E1644" s="189">
        <f t="shared" si="46"/>
        <v>60</v>
      </c>
    </row>
    <row r="1645" spans="1:5" x14ac:dyDescent="0.25">
      <c r="A1645" s="189">
        <v>3645</v>
      </c>
      <c r="B1645" s="201" t="s">
        <v>13128</v>
      </c>
      <c r="C1645" s="190"/>
      <c r="D1645" s="190">
        <v>0.8</v>
      </c>
      <c r="E1645" s="189">
        <f t="shared" si="46"/>
        <v>0.8</v>
      </c>
    </row>
    <row r="1646" spans="1:5" x14ac:dyDescent="0.25">
      <c r="A1646" s="189">
        <v>3646</v>
      </c>
      <c r="B1646" s="173" t="s">
        <v>1434</v>
      </c>
      <c r="C1646" s="190"/>
      <c r="D1646" s="190">
        <v>2.5</v>
      </c>
      <c r="E1646" s="189">
        <f t="shared" si="46"/>
        <v>2.5</v>
      </c>
    </row>
    <row r="1647" spans="1:5" x14ac:dyDescent="0.25">
      <c r="A1647" s="189">
        <v>3647</v>
      </c>
      <c r="B1647" s="173" t="s">
        <v>1435</v>
      </c>
      <c r="C1647" s="190"/>
      <c r="D1647" s="190">
        <v>1</v>
      </c>
      <c r="E1647" s="189">
        <f t="shared" si="46"/>
        <v>1</v>
      </c>
    </row>
    <row r="1648" spans="1:5" x14ac:dyDescent="0.25">
      <c r="A1648" s="189">
        <v>3648</v>
      </c>
      <c r="B1648" s="182" t="s">
        <v>1436</v>
      </c>
      <c r="C1648" s="190"/>
      <c r="D1648" s="190">
        <v>10</v>
      </c>
      <c r="E1648" s="189">
        <f t="shared" si="46"/>
        <v>10</v>
      </c>
    </row>
    <row r="1649" spans="1:5" x14ac:dyDescent="0.25">
      <c r="A1649" s="189">
        <v>3649</v>
      </c>
      <c r="B1649" s="201" t="s">
        <v>13129</v>
      </c>
      <c r="C1649" s="190"/>
      <c r="D1649" s="190">
        <v>0.03</v>
      </c>
      <c r="E1649" s="189">
        <f t="shared" si="46"/>
        <v>0.03</v>
      </c>
    </row>
    <row r="1650" spans="1:5" x14ac:dyDescent="0.25">
      <c r="A1650" s="189">
        <v>3650</v>
      </c>
      <c r="B1650" s="173" t="s">
        <v>1437</v>
      </c>
      <c r="C1650" s="190"/>
      <c r="D1650" s="190" t="s">
        <v>22</v>
      </c>
      <c r="E1650" s="189" t="str">
        <f t="shared" si="46"/>
        <v>N/A</v>
      </c>
    </row>
    <row r="1651" spans="1:5" x14ac:dyDescent="0.25">
      <c r="A1651" s="189">
        <v>3651</v>
      </c>
      <c r="B1651" s="182" t="s">
        <v>1438</v>
      </c>
      <c r="C1651" s="190"/>
      <c r="D1651" s="190" t="s">
        <v>22</v>
      </c>
      <c r="E1651" s="189" t="str">
        <f t="shared" si="46"/>
        <v>N/A</v>
      </c>
    </row>
    <row r="1652" spans="1:5" x14ac:dyDescent="0.25">
      <c r="A1652" s="189">
        <v>3652</v>
      </c>
      <c r="B1652" s="182" t="s">
        <v>1439</v>
      </c>
      <c r="C1652" s="190"/>
      <c r="D1652" s="190">
        <v>0.5</v>
      </c>
      <c r="E1652" s="189">
        <f t="shared" si="46"/>
        <v>0.5</v>
      </c>
    </row>
    <row r="1653" spans="1:5" x14ac:dyDescent="0.25">
      <c r="A1653" s="189">
        <v>3653</v>
      </c>
      <c r="B1653" s="182" t="s">
        <v>1440</v>
      </c>
      <c r="C1653" s="190"/>
      <c r="D1653" s="190" t="s">
        <v>22</v>
      </c>
      <c r="E1653" s="189" t="str">
        <f t="shared" si="46"/>
        <v>N/A</v>
      </c>
    </row>
    <row r="1654" spans="1:5" x14ac:dyDescent="0.25">
      <c r="A1654" s="189">
        <v>3654</v>
      </c>
      <c r="B1654" s="182" t="s">
        <v>1441</v>
      </c>
      <c r="C1654" s="190">
        <v>5</v>
      </c>
      <c r="D1654" s="190">
        <v>2</v>
      </c>
      <c r="E1654" s="189">
        <f t="shared" ref="E1654:E1698" si="47">IF(C1654&gt;D1654,C1654,D1654)</f>
        <v>5</v>
      </c>
    </row>
    <row r="1655" spans="1:5" x14ac:dyDescent="0.25">
      <c r="A1655" s="189">
        <v>3654</v>
      </c>
      <c r="B1655" s="182" t="s">
        <v>1442</v>
      </c>
      <c r="C1655" s="190">
        <v>5</v>
      </c>
      <c r="D1655" s="190">
        <v>2</v>
      </c>
      <c r="E1655" s="189">
        <f t="shared" si="47"/>
        <v>5</v>
      </c>
    </row>
    <row r="1656" spans="1:5" x14ac:dyDescent="0.25">
      <c r="A1656" s="189">
        <v>3655</v>
      </c>
      <c r="B1656" s="182" t="s">
        <v>1443</v>
      </c>
      <c r="C1656" s="190"/>
      <c r="D1656" s="190" t="s">
        <v>22</v>
      </c>
      <c r="E1656" s="189" t="str">
        <f t="shared" si="47"/>
        <v>N/A</v>
      </c>
    </row>
    <row r="1657" spans="1:5" x14ac:dyDescent="0.25">
      <c r="A1657" s="189">
        <v>3656</v>
      </c>
      <c r="B1657" s="201" t="s">
        <v>13130</v>
      </c>
      <c r="C1657" s="190"/>
      <c r="D1657" s="190">
        <v>150</v>
      </c>
      <c r="E1657" s="189">
        <f t="shared" si="47"/>
        <v>150</v>
      </c>
    </row>
    <row r="1658" spans="1:5" x14ac:dyDescent="0.25">
      <c r="A1658" s="189">
        <v>3657</v>
      </c>
      <c r="B1658" s="173" t="s">
        <v>1444</v>
      </c>
      <c r="C1658" s="190">
        <v>3</v>
      </c>
      <c r="D1658" s="190">
        <v>3</v>
      </c>
      <c r="E1658" s="189">
        <f t="shared" si="47"/>
        <v>3</v>
      </c>
    </row>
    <row r="1659" spans="1:5" x14ac:dyDescent="0.25">
      <c r="A1659" s="189">
        <v>3658</v>
      </c>
      <c r="B1659" s="182" t="s">
        <v>1445</v>
      </c>
      <c r="C1659" s="190">
        <v>4.71</v>
      </c>
      <c r="D1659" s="190">
        <v>9.2100000000000009</v>
      </c>
      <c r="E1659" s="189">
        <f t="shared" si="47"/>
        <v>9.2100000000000009</v>
      </c>
    </row>
    <row r="1660" spans="1:5" x14ac:dyDescent="0.25">
      <c r="A1660" s="189">
        <v>3659</v>
      </c>
      <c r="B1660" s="201" t="s">
        <v>13131</v>
      </c>
      <c r="C1660" s="190">
        <v>0.5</v>
      </c>
      <c r="D1660" s="190">
        <v>0.5</v>
      </c>
      <c r="E1660" s="189">
        <f t="shared" si="47"/>
        <v>0.5</v>
      </c>
    </row>
    <row r="1661" spans="1:5" x14ac:dyDescent="0.25">
      <c r="A1661" s="189">
        <v>3660</v>
      </c>
      <c r="B1661" s="182" t="s">
        <v>1446</v>
      </c>
      <c r="C1661" s="190"/>
      <c r="D1661" s="190" t="s">
        <v>22</v>
      </c>
      <c r="E1661" s="189" t="str">
        <f t="shared" si="47"/>
        <v>N/A</v>
      </c>
    </row>
    <row r="1662" spans="1:5" x14ac:dyDescent="0.25">
      <c r="A1662" s="189">
        <v>3661</v>
      </c>
      <c r="B1662" s="182" t="s">
        <v>1447</v>
      </c>
      <c r="C1662" s="190"/>
      <c r="D1662" s="190">
        <v>0.1</v>
      </c>
      <c r="E1662" s="189">
        <f t="shared" si="47"/>
        <v>0.1</v>
      </c>
    </row>
    <row r="1663" spans="1:5" x14ac:dyDescent="0.25">
      <c r="A1663" s="189">
        <v>3662</v>
      </c>
      <c r="B1663" s="182" t="s">
        <v>1448</v>
      </c>
      <c r="C1663" s="190"/>
      <c r="D1663" s="190" t="s">
        <v>22</v>
      </c>
      <c r="E1663" s="189" t="str">
        <f t="shared" si="47"/>
        <v>N/A</v>
      </c>
    </row>
    <row r="1664" spans="1:5" x14ac:dyDescent="0.25">
      <c r="A1664" s="189">
        <v>3663</v>
      </c>
      <c r="B1664" s="182" t="s">
        <v>1449</v>
      </c>
      <c r="C1664" s="190"/>
      <c r="D1664" s="190">
        <v>0.2</v>
      </c>
      <c r="E1664" s="189">
        <f t="shared" si="47"/>
        <v>0.2</v>
      </c>
    </row>
    <row r="1665" spans="1:5" x14ac:dyDescent="0.25">
      <c r="A1665" s="189">
        <v>3664</v>
      </c>
      <c r="B1665" s="182" t="s">
        <v>13132</v>
      </c>
      <c r="C1665" s="190">
        <v>1</v>
      </c>
      <c r="D1665" s="190">
        <v>0.5</v>
      </c>
      <c r="E1665" s="189">
        <f t="shared" si="47"/>
        <v>1</v>
      </c>
    </row>
    <row r="1666" spans="1:5" x14ac:dyDescent="0.25">
      <c r="A1666" s="189">
        <v>3665</v>
      </c>
      <c r="B1666" s="182" t="s">
        <v>1450</v>
      </c>
      <c r="C1666" s="190"/>
      <c r="D1666" s="190" t="s">
        <v>22</v>
      </c>
      <c r="E1666" s="189" t="str">
        <f t="shared" si="47"/>
        <v>N/A</v>
      </c>
    </row>
    <row r="1667" spans="1:5" x14ac:dyDescent="0.25">
      <c r="A1667" s="189">
        <v>3666</v>
      </c>
      <c r="B1667" s="173" t="s">
        <v>1451</v>
      </c>
      <c r="C1667" s="190">
        <v>0.05</v>
      </c>
      <c r="D1667" s="190">
        <v>0.05</v>
      </c>
      <c r="E1667" s="189">
        <f t="shared" si="47"/>
        <v>0.05</v>
      </c>
    </row>
    <row r="1668" spans="1:5" x14ac:dyDescent="0.25">
      <c r="A1668" s="189">
        <v>3667</v>
      </c>
      <c r="B1668" s="173" t="s">
        <v>1452</v>
      </c>
      <c r="C1668" s="190"/>
      <c r="D1668" s="190">
        <v>2.5</v>
      </c>
      <c r="E1668" s="189">
        <f t="shared" si="47"/>
        <v>2.5</v>
      </c>
    </row>
    <row r="1669" spans="1:5" x14ac:dyDescent="0.25">
      <c r="A1669" s="189">
        <v>3668</v>
      </c>
      <c r="B1669" s="173" t="s">
        <v>1453</v>
      </c>
      <c r="C1669" s="190"/>
      <c r="D1669" s="190">
        <v>2000</v>
      </c>
      <c r="E1669" s="189">
        <f t="shared" si="47"/>
        <v>2000</v>
      </c>
    </row>
    <row r="1670" spans="1:5" x14ac:dyDescent="0.25">
      <c r="A1670" s="189">
        <v>3669</v>
      </c>
      <c r="B1670" s="173" t="s">
        <v>1454</v>
      </c>
      <c r="C1670" s="190"/>
      <c r="D1670" s="190">
        <v>220</v>
      </c>
      <c r="E1670" s="189">
        <f t="shared" si="47"/>
        <v>220</v>
      </c>
    </row>
    <row r="1671" spans="1:5" x14ac:dyDescent="0.25">
      <c r="A1671" s="189">
        <v>3670</v>
      </c>
      <c r="B1671" s="201" t="s">
        <v>13133</v>
      </c>
      <c r="C1671" s="190"/>
      <c r="D1671" s="190" t="s">
        <v>22</v>
      </c>
      <c r="E1671" s="189" t="str">
        <f t="shared" si="47"/>
        <v>N/A</v>
      </c>
    </row>
    <row r="1672" spans="1:5" x14ac:dyDescent="0.25">
      <c r="A1672" s="189">
        <v>3671</v>
      </c>
      <c r="B1672" s="182" t="s">
        <v>1455</v>
      </c>
      <c r="C1672" s="190"/>
      <c r="D1672" s="190" t="s">
        <v>22</v>
      </c>
      <c r="E1672" s="189" t="str">
        <f t="shared" si="47"/>
        <v>N/A</v>
      </c>
    </row>
    <row r="1673" spans="1:5" x14ac:dyDescent="0.25">
      <c r="A1673" s="189">
        <v>3672</v>
      </c>
      <c r="B1673" s="182" t="s">
        <v>1456</v>
      </c>
      <c r="C1673" s="190"/>
      <c r="D1673" s="190" t="s">
        <v>22</v>
      </c>
      <c r="E1673" s="189" t="str">
        <f t="shared" si="47"/>
        <v>N/A</v>
      </c>
    </row>
    <row r="1674" spans="1:5" x14ac:dyDescent="0.25">
      <c r="A1674" s="189">
        <v>3673</v>
      </c>
      <c r="B1674" s="182" t="s">
        <v>1457</v>
      </c>
      <c r="C1674" s="190">
        <v>3</v>
      </c>
      <c r="D1674" s="190">
        <v>11.5</v>
      </c>
      <c r="E1674" s="189">
        <f t="shared" si="47"/>
        <v>11.5</v>
      </c>
    </row>
    <row r="1675" spans="1:5" x14ac:dyDescent="0.25">
      <c r="A1675" s="189">
        <v>3674</v>
      </c>
      <c r="B1675" s="182" t="s">
        <v>1458</v>
      </c>
      <c r="C1675" s="190"/>
      <c r="D1675" s="190">
        <v>0.1</v>
      </c>
      <c r="E1675" s="189">
        <f t="shared" si="47"/>
        <v>0.1</v>
      </c>
    </row>
    <row r="1676" spans="1:5" x14ac:dyDescent="0.25">
      <c r="A1676" s="189">
        <v>3675</v>
      </c>
      <c r="B1676" s="182" t="s">
        <v>13134</v>
      </c>
      <c r="C1676" s="190">
        <v>1</v>
      </c>
      <c r="D1676" s="190">
        <v>0.5</v>
      </c>
      <c r="E1676" s="189">
        <f t="shared" si="47"/>
        <v>1</v>
      </c>
    </row>
    <row r="1677" spans="1:5" x14ac:dyDescent="0.25">
      <c r="A1677" s="189">
        <v>3676</v>
      </c>
      <c r="B1677" s="182" t="s">
        <v>1459</v>
      </c>
      <c r="C1677" s="190"/>
      <c r="D1677" s="190" t="s">
        <v>22</v>
      </c>
      <c r="E1677" s="189" t="str">
        <f t="shared" si="47"/>
        <v>N/A</v>
      </c>
    </row>
    <row r="1678" spans="1:5" x14ac:dyDescent="0.25">
      <c r="A1678" s="189">
        <v>3677</v>
      </c>
      <c r="B1678" s="182" t="s">
        <v>1460</v>
      </c>
      <c r="C1678" s="190"/>
      <c r="D1678" s="190">
        <v>0.5</v>
      </c>
      <c r="E1678" s="189">
        <f t="shared" si="47"/>
        <v>0.5</v>
      </c>
    </row>
    <row r="1679" spans="1:5" x14ac:dyDescent="0.25">
      <c r="A1679" s="189">
        <v>3678</v>
      </c>
      <c r="B1679" s="182" t="s">
        <v>1461</v>
      </c>
      <c r="C1679" s="190"/>
      <c r="D1679" s="190">
        <v>1</v>
      </c>
      <c r="E1679" s="189">
        <f t="shared" si="47"/>
        <v>1</v>
      </c>
    </row>
    <row r="1680" spans="1:5" x14ac:dyDescent="0.25">
      <c r="A1680" s="189">
        <v>3679</v>
      </c>
      <c r="B1680" s="182" t="s">
        <v>1462</v>
      </c>
      <c r="C1680" s="190">
        <v>0.1</v>
      </c>
      <c r="D1680" s="190">
        <v>0.1</v>
      </c>
      <c r="E1680" s="189">
        <f t="shared" si="47"/>
        <v>0.1</v>
      </c>
    </row>
    <row r="1681" spans="1:5" x14ac:dyDescent="0.25">
      <c r="A1681" s="189">
        <v>3680</v>
      </c>
      <c r="B1681" s="182" t="s">
        <v>1463</v>
      </c>
      <c r="C1681" s="190"/>
      <c r="D1681" s="190">
        <v>1</v>
      </c>
      <c r="E1681" s="189">
        <f t="shared" si="47"/>
        <v>1</v>
      </c>
    </row>
    <row r="1682" spans="1:5" x14ac:dyDescent="0.25">
      <c r="A1682" s="189">
        <v>3681</v>
      </c>
      <c r="B1682" s="182" t="s">
        <v>1464</v>
      </c>
      <c r="C1682" s="190">
        <v>0.2</v>
      </c>
      <c r="D1682" s="190">
        <v>0.2</v>
      </c>
      <c r="E1682" s="189">
        <f t="shared" si="47"/>
        <v>0.2</v>
      </c>
    </row>
    <row r="1683" spans="1:5" x14ac:dyDescent="0.25">
      <c r="A1683" s="189">
        <v>3682</v>
      </c>
      <c r="B1683" s="182" t="s">
        <v>13135</v>
      </c>
      <c r="C1683" s="190">
        <v>10</v>
      </c>
      <c r="D1683" s="190">
        <v>10</v>
      </c>
      <c r="E1683" s="189">
        <f t="shared" si="47"/>
        <v>10</v>
      </c>
    </row>
    <row r="1684" spans="1:5" x14ac:dyDescent="0.25">
      <c r="A1684" s="189">
        <v>3683</v>
      </c>
      <c r="B1684" s="182" t="s">
        <v>1465</v>
      </c>
      <c r="C1684" s="190">
        <v>3</v>
      </c>
      <c r="D1684" s="190">
        <v>1.5</v>
      </c>
      <c r="E1684" s="189">
        <f t="shared" si="47"/>
        <v>3</v>
      </c>
    </row>
    <row r="1685" spans="1:5" x14ac:dyDescent="0.25">
      <c r="A1685" s="189">
        <v>3684</v>
      </c>
      <c r="B1685" s="182" t="s">
        <v>1466</v>
      </c>
      <c r="C1685" s="190"/>
      <c r="D1685" s="190" t="s">
        <v>22</v>
      </c>
      <c r="E1685" s="189" t="str">
        <f t="shared" si="47"/>
        <v>N/A</v>
      </c>
    </row>
    <row r="1686" spans="1:5" x14ac:dyDescent="0.25">
      <c r="A1686" s="189">
        <v>3685</v>
      </c>
      <c r="B1686" s="182" t="s">
        <v>1467</v>
      </c>
      <c r="C1686" s="190"/>
      <c r="D1686" s="190" t="s">
        <v>22</v>
      </c>
      <c r="E1686" s="189" t="str">
        <f t="shared" si="47"/>
        <v>N/A</v>
      </c>
    </row>
    <row r="1687" spans="1:5" x14ac:dyDescent="0.25">
      <c r="A1687" s="189">
        <v>3686</v>
      </c>
      <c r="B1687" s="182" t="s">
        <v>1468</v>
      </c>
      <c r="C1687" s="190"/>
      <c r="D1687" s="190" t="s">
        <v>22</v>
      </c>
      <c r="E1687" s="189" t="str">
        <f t="shared" si="47"/>
        <v>N/A</v>
      </c>
    </row>
    <row r="1688" spans="1:5" x14ac:dyDescent="0.25">
      <c r="A1688" s="189">
        <v>3687</v>
      </c>
      <c r="B1688" s="182" t="s">
        <v>1469</v>
      </c>
      <c r="C1688" s="190"/>
      <c r="D1688" s="190">
        <v>10</v>
      </c>
      <c r="E1688" s="189">
        <f t="shared" si="47"/>
        <v>10</v>
      </c>
    </row>
    <row r="1689" spans="1:5" x14ac:dyDescent="0.25">
      <c r="A1689" s="189">
        <v>3688</v>
      </c>
      <c r="B1689" s="201" t="s">
        <v>13136</v>
      </c>
      <c r="C1689" s="190">
        <v>2</v>
      </c>
      <c r="D1689" s="190">
        <v>1</v>
      </c>
      <c r="E1689" s="189">
        <f t="shared" si="47"/>
        <v>2</v>
      </c>
    </row>
    <row r="1690" spans="1:5" x14ac:dyDescent="0.25">
      <c r="A1690" s="189">
        <v>3689</v>
      </c>
      <c r="B1690" s="201" t="s">
        <v>13137</v>
      </c>
      <c r="C1690" s="190"/>
      <c r="D1690" s="190">
        <v>0.5</v>
      </c>
      <c r="E1690" s="189">
        <f t="shared" si="47"/>
        <v>0.5</v>
      </c>
    </row>
    <row r="1691" spans="1:5" x14ac:dyDescent="0.25">
      <c r="A1691" s="189">
        <v>3690</v>
      </c>
      <c r="B1691" s="201" t="s">
        <v>13138</v>
      </c>
      <c r="C1691" s="190">
        <v>5</v>
      </c>
      <c r="D1691" s="190">
        <v>1</v>
      </c>
      <c r="E1691" s="189">
        <f t="shared" si="47"/>
        <v>5</v>
      </c>
    </row>
    <row r="1692" spans="1:5" x14ac:dyDescent="0.25">
      <c r="A1692" s="189">
        <v>3691</v>
      </c>
      <c r="B1692" s="173" t="s">
        <v>1470</v>
      </c>
      <c r="C1692" s="190"/>
      <c r="D1692" s="190" t="s">
        <v>22</v>
      </c>
      <c r="E1692" s="189" t="str">
        <f t="shared" si="47"/>
        <v>N/A</v>
      </c>
    </row>
    <row r="1693" spans="1:5" x14ac:dyDescent="0.25">
      <c r="A1693" s="189">
        <v>3692</v>
      </c>
      <c r="B1693" s="173" t="s">
        <v>13139</v>
      </c>
      <c r="C1693" s="190">
        <v>3</v>
      </c>
      <c r="D1693" s="190">
        <v>1.5</v>
      </c>
      <c r="E1693" s="189">
        <f t="shared" si="47"/>
        <v>3</v>
      </c>
    </row>
    <row r="1694" spans="1:5" x14ac:dyDescent="0.25">
      <c r="A1694" s="189">
        <v>3693</v>
      </c>
      <c r="B1694" s="173" t="s">
        <v>1471</v>
      </c>
      <c r="C1694" s="190">
        <v>0.4</v>
      </c>
      <c r="D1694" s="190">
        <v>0.4</v>
      </c>
      <c r="E1694" s="189">
        <f t="shared" si="47"/>
        <v>0.4</v>
      </c>
    </row>
    <row r="1695" spans="1:5" x14ac:dyDescent="0.25">
      <c r="A1695" s="189">
        <v>3694</v>
      </c>
      <c r="B1695" s="173" t="s">
        <v>1472</v>
      </c>
      <c r="C1695" s="190"/>
      <c r="D1695" s="190" t="s">
        <v>22</v>
      </c>
      <c r="E1695" s="189" t="str">
        <f t="shared" si="47"/>
        <v>N/A</v>
      </c>
    </row>
    <row r="1696" spans="1:5" x14ac:dyDescent="0.25">
      <c r="A1696" s="189">
        <v>3695</v>
      </c>
      <c r="B1696" s="182" t="s">
        <v>1473</v>
      </c>
      <c r="C1696" s="190"/>
      <c r="D1696" s="190">
        <v>5</v>
      </c>
      <c r="E1696" s="189">
        <f t="shared" si="47"/>
        <v>5</v>
      </c>
    </row>
    <row r="1697" spans="1:5" x14ac:dyDescent="0.25">
      <c r="A1697" s="189">
        <v>3696</v>
      </c>
      <c r="B1697" s="182" t="s">
        <v>1474</v>
      </c>
      <c r="C1697" s="190"/>
      <c r="D1697" s="190">
        <v>0.2</v>
      </c>
      <c r="E1697" s="189">
        <f t="shared" si="47"/>
        <v>0.2</v>
      </c>
    </row>
    <row r="1698" spans="1:5" x14ac:dyDescent="0.25">
      <c r="A1698" s="189">
        <v>3697</v>
      </c>
      <c r="B1698" s="182" t="s">
        <v>1475</v>
      </c>
      <c r="C1698" s="190"/>
      <c r="D1698" s="190" t="s">
        <v>22</v>
      </c>
      <c r="E1698" s="189" t="str">
        <f t="shared" si="47"/>
        <v>N/A</v>
      </c>
    </row>
    <row r="1699" spans="1:5" x14ac:dyDescent="0.25">
      <c r="A1699" s="189">
        <v>3698</v>
      </c>
      <c r="B1699" s="173" t="s">
        <v>1476</v>
      </c>
      <c r="C1699" s="190"/>
      <c r="D1699" s="190">
        <v>8.66</v>
      </c>
      <c r="E1699" s="189" t="s">
        <v>13252</v>
      </c>
    </row>
    <row r="1700" spans="1:5" x14ac:dyDescent="0.25">
      <c r="A1700" s="189">
        <v>3699</v>
      </c>
      <c r="B1700" s="173" t="s">
        <v>1477</v>
      </c>
      <c r="C1700" s="190"/>
      <c r="D1700" s="190">
        <v>5</v>
      </c>
      <c r="E1700" s="189">
        <f t="shared" ref="E1700:E1705" si="48">IF(C1700&gt;D1700,C1700,D1700)</f>
        <v>5</v>
      </c>
    </row>
    <row r="1701" spans="1:5" x14ac:dyDescent="0.25">
      <c r="A1701" s="169">
        <v>3700</v>
      </c>
      <c r="B1701" s="173" t="s">
        <v>13140</v>
      </c>
      <c r="C1701" s="190">
        <v>1.4999999999999999E-4</v>
      </c>
      <c r="D1701" s="190">
        <v>1E-3</v>
      </c>
      <c r="E1701" s="189">
        <f t="shared" si="48"/>
        <v>1E-3</v>
      </c>
    </row>
    <row r="1702" spans="1:5" x14ac:dyDescent="0.25">
      <c r="A1702" s="189">
        <v>3701</v>
      </c>
      <c r="B1702" s="173" t="s">
        <v>1478</v>
      </c>
      <c r="C1702" s="190">
        <v>0.2</v>
      </c>
      <c r="D1702" s="190">
        <v>0.2</v>
      </c>
      <c r="E1702" s="189">
        <f t="shared" si="48"/>
        <v>0.2</v>
      </c>
    </row>
    <row r="1703" spans="1:5" x14ac:dyDescent="0.25">
      <c r="A1703" s="189">
        <v>3702</v>
      </c>
      <c r="B1703" s="173" t="s">
        <v>1479</v>
      </c>
      <c r="C1703" s="190"/>
      <c r="D1703" s="190">
        <v>1</v>
      </c>
      <c r="E1703" s="189">
        <f t="shared" si="48"/>
        <v>1</v>
      </c>
    </row>
    <row r="1704" spans="1:5" x14ac:dyDescent="0.25">
      <c r="A1704" s="189">
        <v>3703</v>
      </c>
      <c r="B1704" s="173" t="s">
        <v>1480</v>
      </c>
      <c r="C1704" s="190">
        <v>5</v>
      </c>
      <c r="D1704" s="190">
        <v>1</v>
      </c>
      <c r="E1704" s="189">
        <f t="shared" si="48"/>
        <v>5</v>
      </c>
    </row>
    <row r="1705" spans="1:5" x14ac:dyDescent="0.25">
      <c r="A1705" s="189">
        <v>3704</v>
      </c>
      <c r="B1705" s="173" t="s">
        <v>1481</v>
      </c>
      <c r="C1705" s="190"/>
      <c r="D1705" s="190" t="s">
        <v>22</v>
      </c>
      <c r="E1705" s="189" t="str">
        <f t="shared" si="48"/>
        <v>N/A</v>
      </c>
    </row>
    <row r="1706" spans="1:5" x14ac:dyDescent="0.25">
      <c r="A1706" s="189">
        <v>3705</v>
      </c>
      <c r="B1706" s="173" t="s">
        <v>1482</v>
      </c>
      <c r="C1706" s="190"/>
      <c r="D1706" s="190" t="s">
        <v>22</v>
      </c>
      <c r="E1706" s="189" t="s">
        <v>13252</v>
      </c>
    </row>
    <row r="1707" spans="1:5" x14ac:dyDescent="0.25">
      <c r="A1707" s="189">
        <v>3706</v>
      </c>
      <c r="B1707" s="173" t="s">
        <v>1483</v>
      </c>
      <c r="C1707" s="190">
        <v>2.5</v>
      </c>
      <c r="D1707" s="190">
        <v>0.5</v>
      </c>
      <c r="E1707" s="189">
        <f t="shared" ref="E1707:E1747" si="49">IF(C1707&gt;D1707,C1707,D1707)</f>
        <v>2.5</v>
      </c>
    </row>
    <row r="1708" spans="1:5" x14ac:dyDescent="0.25">
      <c r="A1708" s="189">
        <v>3707</v>
      </c>
      <c r="B1708" s="173" t="s">
        <v>1484</v>
      </c>
      <c r="C1708" s="190">
        <v>0.25</v>
      </c>
      <c r="D1708" s="190">
        <v>0.25</v>
      </c>
      <c r="E1708" s="189">
        <f t="shared" si="49"/>
        <v>0.25</v>
      </c>
    </row>
    <row r="1709" spans="1:5" x14ac:dyDescent="0.25">
      <c r="A1709" s="189">
        <v>3708</v>
      </c>
      <c r="B1709" s="173" t="s">
        <v>1485</v>
      </c>
      <c r="C1709" s="190"/>
      <c r="D1709" s="190">
        <v>0.5</v>
      </c>
      <c r="E1709" s="189">
        <f t="shared" si="49"/>
        <v>0.5</v>
      </c>
    </row>
    <row r="1710" spans="1:5" x14ac:dyDescent="0.25">
      <c r="A1710" s="189">
        <v>3709</v>
      </c>
      <c r="B1710" s="173" t="s">
        <v>1486</v>
      </c>
      <c r="C1710" s="190">
        <v>10</v>
      </c>
      <c r="D1710" s="190">
        <v>2</v>
      </c>
      <c r="E1710" s="189">
        <f t="shared" si="49"/>
        <v>10</v>
      </c>
    </row>
    <row r="1711" spans="1:5" x14ac:dyDescent="0.25">
      <c r="A1711" s="189">
        <v>3710</v>
      </c>
      <c r="B1711" s="173" t="s">
        <v>1487</v>
      </c>
      <c r="C1711" s="190"/>
      <c r="D1711" s="190">
        <v>2</v>
      </c>
      <c r="E1711" s="189">
        <f t="shared" si="49"/>
        <v>2</v>
      </c>
    </row>
    <row r="1712" spans="1:5" x14ac:dyDescent="0.25">
      <c r="A1712" s="189">
        <v>3711</v>
      </c>
      <c r="B1712" s="173" t="s">
        <v>1488</v>
      </c>
      <c r="C1712" s="190"/>
      <c r="D1712" s="190" t="s">
        <v>22</v>
      </c>
      <c r="E1712" s="189" t="str">
        <f t="shared" si="49"/>
        <v>N/A</v>
      </c>
    </row>
    <row r="1713" spans="1:5" x14ac:dyDescent="0.25">
      <c r="A1713" s="189">
        <v>3712</v>
      </c>
      <c r="B1713" s="173" t="s">
        <v>1489</v>
      </c>
      <c r="C1713" s="190">
        <v>3</v>
      </c>
      <c r="D1713" s="190">
        <v>1.5</v>
      </c>
      <c r="E1713" s="189">
        <f t="shared" si="49"/>
        <v>3</v>
      </c>
    </row>
    <row r="1714" spans="1:5" x14ac:dyDescent="0.25">
      <c r="A1714" s="189">
        <v>3713</v>
      </c>
      <c r="B1714" s="173" t="s">
        <v>1490</v>
      </c>
      <c r="C1714" s="190">
        <v>50</v>
      </c>
      <c r="D1714" s="190">
        <v>25</v>
      </c>
      <c r="E1714" s="189">
        <f t="shared" si="49"/>
        <v>50</v>
      </c>
    </row>
    <row r="1715" spans="1:5" x14ac:dyDescent="0.25">
      <c r="A1715" s="189">
        <v>3714</v>
      </c>
      <c r="B1715" s="173" t="s">
        <v>1491</v>
      </c>
      <c r="C1715" s="190">
        <v>2.5</v>
      </c>
      <c r="D1715" s="190">
        <v>0.5</v>
      </c>
      <c r="E1715" s="189">
        <f t="shared" si="49"/>
        <v>2.5</v>
      </c>
    </row>
    <row r="1716" spans="1:5" x14ac:dyDescent="0.25">
      <c r="A1716" s="189">
        <v>3715</v>
      </c>
      <c r="B1716" s="173" t="s">
        <v>1492</v>
      </c>
      <c r="C1716" s="190"/>
      <c r="D1716" s="190">
        <v>0.2</v>
      </c>
      <c r="E1716" s="189">
        <f t="shared" si="49"/>
        <v>0.2</v>
      </c>
    </row>
    <row r="1717" spans="1:5" x14ac:dyDescent="0.25">
      <c r="A1717" s="189">
        <v>3716</v>
      </c>
      <c r="B1717" s="173" t="s">
        <v>1493</v>
      </c>
      <c r="C1717" s="190"/>
      <c r="D1717" s="190" t="s">
        <v>22</v>
      </c>
      <c r="E1717" s="189" t="str">
        <f t="shared" si="49"/>
        <v>N/A</v>
      </c>
    </row>
    <row r="1718" spans="1:5" x14ac:dyDescent="0.25">
      <c r="A1718" s="189">
        <v>3717</v>
      </c>
      <c r="B1718" s="173" t="s">
        <v>1494</v>
      </c>
      <c r="C1718" s="190"/>
      <c r="D1718" s="190" t="s">
        <v>22</v>
      </c>
      <c r="E1718" s="189" t="str">
        <f t="shared" si="49"/>
        <v>N/A</v>
      </c>
    </row>
    <row r="1719" spans="1:5" x14ac:dyDescent="0.25">
      <c r="A1719" s="189">
        <v>3718</v>
      </c>
      <c r="B1719" s="173" t="s">
        <v>1495</v>
      </c>
      <c r="C1719" s="190">
        <v>0.5</v>
      </c>
      <c r="D1719" s="190">
        <v>0.15</v>
      </c>
      <c r="E1719" s="189">
        <f t="shared" si="49"/>
        <v>0.5</v>
      </c>
    </row>
    <row r="1720" spans="1:5" x14ac:dyDescent="0.25">
      <c r="A1720" s="189">
        <v>3719</v>
      </c>
      <c r="B1720" s="173" t="s">
        <v>1496</v>
      </c>
      <c r="C1720" s="190">
        <v>1</v>
      </c>
      <c r="D1720" s="190">
        <v>5</v>
      </c>
      <c r="E1720" s="189">
        <f t="shared" si="49"/>
        <v>5</v>
      </c>
    </row>
    <row r="1721" spans="1:5" x14ac:dyDescent="0.25">
      <c r="A1721" s="189">
        <v>3720</v>
      </c>
      <c r="B1721" s="201" t="s">
        <v>13141</v>
      </c>
      <c r="C1721" s="190"/>
      <c r="D1721" s="190">
        <v>0.05</v>
      </c>
      <c r="E1721" s="189">
        <f t="shared" si="49"/>
        <v>0.05</v>
      </c>
    </row>
    <row r="1722" spans="1:5" x14ac:dyDescent="0.25">
      <c r="A1722" s="189">
        <v>3721</v>
      </c>
      <c r="B1722" s="201" t="s">
        <v>13142</v>
      </c>
      <c r="C1722" s="190"/>
      <c r="D1722" s="190" t="s">
        <v>22</v>
      </c>
      <c r="E1722" s="189" t="str">
        <f t="shared" si="49"/>
        <v>N/A</v>
      </c>
    </row>
    <row r="1723" spans="1:5" x14ac:dyDescent="0.25">
      <c r="A1723" s="169">
        <v>3722</v>
      </c>
      <c r="B1723" s="201" t="s">
        <v>13143</v>
      </c>
      <c r="C1723" s="190">
        <v>15</v>
      </c>
      <c r="D1723" s="190">
        <v>10</v>
      </c>
      <c r="E1723" s="189">
        <f t="shared" si="49"/>
        <v>15</v>
      </c>
    </row>
    <row r="1724" spans="1:5" x14ac:dyDescent="0.25">
      <c r="A1724" s="189">
        <v>3723</v>
      </c>
      <c r="B1724" s="182" t="s">
        <v>1497</v>
      </c>
      <c r="C1724" s="190"/>
      <c r="D1724" s="190">
        <v>1</v>
      </c>
      <c r="E1724" s="189" t="s">
        <v>11533</v>
      </c>
    </row>
    <row r="1725" spans="1:5" x14ac:dyDescent="0.25">
      <c r="A1725" s="189">
        <v>3724</v>
      </c>
      <c r="B1725" s="182" t="s">
        <v>1498</v>
      </c>
      <c r="C1725" s="190"/>
      <c r="D1725" s="190" t="s">
        <v>22</v>
      </c>
      <c r="E1725" s="189" t="str">
        <f t="shared" si="49"/>
        <v>N/A</v>
      </c>
    </row>
    <row r="1726" spans="1:5" x14ac:dyDescent="0.25">
      <c r="A1726" s="189">
        <v>3725</v>
      </c>
      <c r="B1726" s="182" t="s">
        <v>1499</v>
      </c>
      <c r="C1726" s="190"/>
      <c r="D1726" s="190" t="s">
        <v>22</v>
      </c>
      <c r="E1726" s="189" t="str">
        <f t="shared" si="49"/>
        <v>N/A</v>
      </c>
    </row>
    <row r="1727" spans="1:5" x14ac:dyDescent="0.25">
      <c r="A1727" s="189">
        <v>3726</v>
      </c>
      <c r="B1727" s="173" t="s">
        <v>12934</v>
      </c>
      <c r="C1727" s="190"/>
      <c r="D1727" s="190" t="s">
        <v>22</v>
      </c>
      <c r="E1727" s="189" t="str">
        <f t="shared" si="49"/>
        <v>N/A</v>
      </c>
    </row>
    <row r="1728" spans="1:5" x14ac:dyDescent="0.25">
      <c r="A1728" s="189">
        <v>3727</v>
      </c>
      <c r="B1728" s="182" t="s">
        <v>1500</v>
      </c>
      <c r="C1728" s="190"/>
      <c r="D1728" s="190">
        <v>1</v>
      </c>
      <c r="E1728" s="189">
        <f t="shared" si="49"/>
        <v>1</v>
      </c>
    </row>
    <row r="1729" spans="1:5" x14ac:dyDescent="0.25">
      <c r="A1729" s="189">
        <v>3728</v>
      </c>
      <c r="B1729" s="182" t="s">
        <v>1501</v>
      </c>
      <c r="C1729" s="190"/>
      <c r="D1729" s="190" t="s">
        <v>22</v>
      </c>
      <c r="E1729" s="189" t="str">
        <f t="shared" si="49"/>
        <v>N/A</v>
      </c>
    </row>
    <row r="1730" spans="1:5" x14ac:dyDescent="0.25">
      <c r="A1730" s="189">
        <v>3729</v>
      </c>
      <c r="B1730" s="182" t="s">
        <v>1502</v>
      </c>
      <c r="C1730" s="190"/>
      <c r="D1730" s="190" t="s">
        <v>22</v>
      </c>
      <c r="E1730" s="189" t="str">
        <f t="shared" si="49"/>
        <v>N/A</v>
      </c>
    </row>
    <row r="1731" spans="1:5" x14ac:dyDescent="0.25">
      <c r="A1731" s="189">
        <v>3730</v>
      </c>
      <c r="B1731" s="173" t="s">
        <v>12935</v>
      </c>
      <c r="C1731" s="190"/>
      <c r="D1731" s="190">
        <v>500</v>
      </c>
      <c r="E1731" s="189" t="s">
        <v>13252</v>
      </c>
    </row>
    <row r="1732" spans="1:5" x14ac:dyDescent="0.25">
      <c r="A1732" s="189">
        <v>3731</v>
      </c>
      <c r="B1732" s="182" t="s">
        <v>1503</v>
      </c>
      <c r="C1732" s="190"/>
      <c r="D1732" s="190" t="s">
        <v>22</v>
      </c>
      <c r="E1732" s="189" t="str">
        <f t="shared" si="49"/>
        <v>N/A</v>
      </c>
    </row>
    <row r="1733" spans="1:5" x14ac:dyDescent="0.25">
      <c r="A1733" s="189">
        <v>3732</v>
      </c>
      <c r="B1733" s="182" t="s">
        <v>1504</v>
      </c>
      <c r="C1733" s="190"/>
      <c r="D1733" s="190" t="s">
        <v>22</v>
      </c>
      <c r="E1733" s="189" t="s">
        <v>11533</v>
      </c>
    </row>
    <row r="1734" spans="1:5" x14ac:dyDescent="0.25">
      <c r="A1734" s="189">
        <v>3733</v>
      </c>
      <c r="B1734" s="201" t="s">
        <v>13144</v>
      </c>
      <c r="C1734" s="190"/>
      <c r="D1734" s="190">
        <v>5</v>
      </c>
      <c r="E1734" s="189">
        <f t="shared" si="49"/>
        <v>5</v>
      </c>
    </row>
    <row r="1735" spans="1:5" x14ac:dyDescent="0.25">
      <c r="A1735" s="189">
        <v>3734</v>
      </c>
      <c r="B1735" s="201" t="s">
        <v>13145</v>
      </c>
      <c r="C1735" s="190"/>
      <c r="D1735" s="190" t="s">
        <v>22</v>
      </c>
      <c r="E1735" s="189" t="str">
        <f t="shared" si="49"/>
        <v>N/A</v>
      </c>
    </row>
    <row r="1736" spans="1:5" x14ac:dyDescent="0.25">
      <c r="A1736" s="189">
        <v>3735</v>
      </c>
      <c r="B1736" s="173" t="s">
        <v>1505</v>
      </c>
      <c r="C1736" s="190"/>
      <c r="D1736" s="190">
        <v>0.5</v>
      </c>
      <c r="E1736" s="189">
        <f t="shared" si="49"/>
        <v>0.5</v>
      </c>
    </row>
    <row r="1737" spans="1:5" x14ac:dyDescent="0.25">
      <c r="A1737" s="189">
        <v>3736</v>
      </c>
      <c r="B1737" s="173" t="s">
        <v>1506</v>
      </c>
      <c r="C1737" s="190"/>
      <c r="D1737" s="190" t="s">
        <v>22</v>
      </c>
      <c r="E1737" s="189" t="str">
        <f t="shared" si="49"/>
        <v>N/A</v>
      </c>
    </row>
    <row r="1738" spans="1:5" x14ac:dyDescent="0.25">
      <c r="A1738" s="189">
        <v>3737</v>
      </c>
      <c r="B1738" s="173" t="s">
        <v>1507</v>
      </c>
      <c r="C1738" s="190"/>
      <c r="D1738" s="190">
        <v>12</v>
      </c>
      <c r="E1738" s="189">
        <f t="shared" si="49"/>
        <v>12</v>
      </c>
    </row>
    <row r="1739" spans="1:5" x14ac:dyDescent="0.25">
      <c r="A1739" s="189">
        <v>3738</v>
      </c>
      <c r="B1739" s="173" t="s">
        <v>1508</v>
      </c>
      <c r="C1739" s="190"/>
      <c r="D1739" s="190">
        <v>8</v>
      </c>
      <c r="E1739" s="189">
        <f t="shared" si="49"/>
        <v>8</v>
      </c>
    </row>
    <row r="1740" spans="1:5" x14ac:dyDescent="0.25">
      <c r="A1740" s="189">
        <v>3739</v>
      </c>
      <c r="B1740" s="201" t="s">
        <v>13146</v>
      </c>
      <c r="C1740" s="190">
        <v>0.5</v>
      </c>
      <c r="D1740" s="190">
        <v>1.5</v>
      </c>
      <c r="E1740" s="189">
        <f t="shared" si="49"/>
        <v>1.5</v>
      </c>
    </row>
    <row r="1741" spans="1:5" x14ac:dyDescent="0.25">
      <c r="A1741" s="189">
        <v>3740</v>
      </c>
      <c r="B1741" s="173" t="s">
        <v>1509</v>
      </c>
      <c r="C1741" s="190">
        <v>10</v>
      </c>
      <c r="D1741" s="190">
        <v>5.66</v>
      </c>
      <c r="E1741" s="189">
        <f t="shared" si="49"/>
        <v>10</v>
      </c>
    </row>
    <row r="1742" spans="1:5" x14ac:dyDescent="0.25">
      <c r="A1742" s="189">
        <v>3741</v>
      </c>
      <c r="B1742" s="201" t="s">
        <v>13147</v>
      </c>
      <c r="C1742" s="190">
        <v>1.5</v>
      </c>
      <c r="D1742" s="190">
        <v>2</v>
      </c>
      <c r="E1742" s="189">
        <f t="shared" si="49"/>
        <v>2</v>
      </c>
    </row>
    <row r="1743" spans="1:5" x14ac:dyDescent="0.25">
      <c r="A1743" s="189">
        <v>3742</v>
      </c>
      <c r="B1743" s="182" t="s">
        <v>1510</v>
      </c>
      <c r="C1743" s="190"/>
      <c r="D1743" s="190">
        <v>5</v>
      </c>
      <c r="E1743" s="189">
        <f t="shared" si="49"/>
        <v>5</v>
      </c>
    </row>
    <row r="1744" spans="1:5" x14ac:dyDescent="0.25">
      <c r="A1744" s="189">
        <v>3743</v>
      </c>
      <c r="B1744" s="182" t="s">
        <v>1511</v>
      </c>
      <c r="C1744" s="190">
        <v>5</v>
      </c>
      <c r="D1744" s="190">
        <v>5</v>
      </c>
      <c r="E1744" s="189">
        <f t="shared" si="49"/>
        <v>5</v>
      </c>
    </row>
    <row r="1745" spans="1:5" x14ac:dyDescent="0.25">
      <c r="A1745" s="189">
        <v>3744</v>
      </c>
      <c r="B1745" s="182" t="s">
        <v>13148</v>
      </c>
      <c r="C1745" s="190"/>
      <c r="D1745" s="190">
        <v>0.5</v>
      </c>
      <c r="E1745" s="169" t="s">
        <v>11533</v>
      </c>
    </row>
    <row r="1746" spans="1:5" x14ac:dyDescent="0.25">
      <c r="A1746" s="189">
        <v>3745</v>
      </c>
      <c r="B1746" s="182" t="s">
        <v>13149</v>
      </c>
      <c r="C1746" s="190">
        <v>5</v>
      </c>
      <c r="D1746" s="190">
        <v>3</v>
      </c>
      <c r="E1746" s="189">
        <f t="shared" si="49"/>
        <v>5</v>
      </c>
    </row>
    <row r="1747" spans="1:5" x14ac:dyDescent="0.25">
      <c r="A1747" s="189">
        <v>3746</v>
      </c>
      <c r="B1747" s="173" t="s">
        <v>1512</v>
      </c>
      <c r="C1747" s="190">
        <v>6.75</v>
      </c>
      <c r="D1747" s="190">
        <v>3.86</v>
      </c>
      <c r="E1747" s="189">
        <f t="shared" si="49"/>
        <v>6.75</v>
      </c>
    </row>
    <row r="1748" spans="1:5" x14ac:dyDescent="0.25">
      <c r="A1748" s="189">
        <v>3747</v>
      </c>
      <c r="B1748" s="173" t="s">
        <v>1513</v>
      </c>
      <c r="C1748" s="190">
        <v>20</v>
      </c>
      <c r="D1748" s="190">
        <v>20</v>
      </c>
      <c r="E1748" s="189" t="s">
        <v>13252</v>
      </c>
    </row>
    <row r="1749" spans="1:5" x14ac:dyDescent="0.25">
      <c r="A1749" s="169">
        <v>3748</v>
      </c>
      <c r="B1749" s="201" t="s">
        <v>13150</v>
      </c>
      <c r="C1749" s="190">
        <v>120</v>
      </c>
      <c r="D1749" s="190">
        <v>400</v>
      </c>
      <c r="E1749" s="189">
        <f t="shared" ref="E1749:E1812" si="50">IF(C1749&gt;D1749,C1749,D1749)</f>
        <v>400</v>
      </c>
    </row>
    <row r="1750" spans="1:5" x14ac:dyDescent="0.25">
      <c r="A1750" s="169">
        <v>3749</v>
      </c>
      <c r="B1750" s="201" t="s">
        <v>13151</v>
      </c>
      <c r="C1750" s="190">
        <v>2.5</v>
      </c>
      <c r="D1750" s="190">
        <v>2.5</v>
      </c>
      <c r="E1750" s="189">
        <f t="shared" si="50"/>
        <v>2.5</v>
      </c>
    </row>
    <row r="1751" spans="1:5" x14ac:dyDescent="0.25">
      <c r="A1751" s="189">
        <v>3750</v>
      </c>
      <c r="B1751" s="182" t="s">
        <v>1514</v>
      </c>
      <c r="C1751" s="190"/>
      <c r="D1751" s="190" t="s">
        <v>22</v>
      </c>
      <c r="E1751" s="189" t="s">
        <v>11533</v>
      </c>
    </row>
    <row r="1752" spans="1:5" x14ac:dyDescent="0.25">
      <c r="A1752" s="189">
        <v>3751</v>
      </c>
      <c r="B1752" s="182" t="s">
        <v>1515</v>
      </c>
      <c r="C1752" s="190"/>
      <c r="D1752" s="190" t="s">
        <v>22</v>
      </c>
      <c r="E1752" s="189" t="str">
        <f t="shared" si="50"/>
        <v>N/A</v>
      </c>
    </row>
    <row r="1753" spans="1:5" x14ac:dyDescent="0.25">
      <c r="A1753" s="189">
        <v>3752</v>
      </c>
      <c r="B1753" s="182" t="s">
        <v>1516</v>
      </c>
      <c r="C1753" s="190">
        <v>150</v>
      </c>
      <c r="D1753" s="190">
        <v>100</v>
      </c>
      <c r="E1753" s="189">
        <f t="shared" si="50"/>
        <v>150</v>
      </c>
    </row>
    <row r="1754" spans="1:5" x14ac:dyDescent="0.25">
      <c r="A1754" s="189">
        <v>3753</v>
      </c>
      <c r="B1754" s="201" t="s">
        <v>13152</v>
      </c>
      <c r="C1754" s="190"/>
      <c r="D1754" s="190">
        <v>8</v>
      </c>
      <c r="E1754" s="189">
        <f t="shared" si="50"/>
        <v>8</v>
      </c>
    </row>
    <row r="1755" spans="1:5" x14ac:dyDescent="0.25">
      <c r="A1755" s="189">
        <v>3754</v>
      </c>
      <c r="B1755" s="173" t="s">
        <v>1517</v>
      </c>
      <c r="C1755" s="190"/>
      <c r="D1755" s="190" t="s">
        <v>22</v>
      </c>
      <c r="E1755" s="189" t="str">
        <f t="shared" si="50"/>
        <v>N/A</v>
      </c>
    </row>
    <row r="1756" spans="1:5" x14ac:dyDescent="0.25">
      <c r="A1756" s="189">
        <v>3755</v>
      </c>
      <c r="B1756" s="182" t="s">
        <v>1518</v>
      </c>
      <c r="C1756" s="190"/>
      <c r="D1756" s="190">
        <v>1</v>
      </c>
      <c r="E1756" s="189">
        <f t="shared" si="50"/>
        <v>1</v>
      </c>
    </row>
    <row r="1757" spans="1:5" x14ac:dyDescent="0.25">
      <c r="A1757" s="189">
        <v>3756</v>
      </c>
      <c r="B1757" s="173" t="s">
        <v>1519</v>
      </c>
      <c r="C1757" s="190">
        <v>15</v>
      </c>
      <c r="D1757" s="190">
        <v>15</v>
      </c>
      <c r="E1757" s="189">
        <f t="shared" si="50"/>
        <v>15</v>
      </c>
    </row>
    <row r="1758" spans="1:5" x14ac:dyDescent="0.25">
      <c r="A1758" s="189">
        <v>3757</v>
      </c>
      <c r="B1758" s="182" t="s">
        <v>13153</v>
      </c>
      <c r="C1758" s="190">
        <v>10</v>
      </c>
      <c r="D1758" s="190">
        <v>10.4</v>
      </c>
      <c r="E1758" s="189">
        <f t="shared" si="50"/>
        <v>10.4</v>
      </c>
    </row>
    <row r="1759" spans="1:5" x14ac:dyDescent="0.25">
      <c r="A1759" s="189">
        <v>3758</v>
      </c>
      <c r="B1759" s="182" t="s">
        <v>13154</v>
      </c>
      <c r="C1759" s="190">
        <v>5</v>
      </c>
      <c r="D1759" s="190">
        <v>3</v>
      </c>
      <c r="E1759" s="189">
        <f t="shared" si="50"/>
        <v>5</v>
      </c>
    </row>
    <row r="1760" spans="1:5" x14ac:dyDescent="0.25">
      <c r="A1760" s="189">
        <v>3759</v>
      </c>
      <c r="B1760" s="173" t="s">
        <v>1520</v>
      </c>
      <c r="C1760" s="190"/>
      <c r="D1760" s="190">
        <v>0.02</v>
      </c>
      <c r="E1760" s="189">
        <f t="shared" si="50"/>
        <v>0.02</v>
      </c>
    </row>
    <row r="1761" spans="1:5" x14ac:dyDescent="0.25">
      <c r="A1761" s="189">
        <v>3760</v>
      </c>
      <c r="B1761" s="173" t="s">
        <v>1521</v>
      </c>
      <c r="C1761" s="190"/>
      <c r="D1761" s="190" t="s">
        <v>22</v>
      </c>
      <c r="E1761" s="189" t="str">
        <f t="shared" si="50"/>
        <v>N/A</v>
      </c>
    </row>
    <row r="1762" spans="1:5" x14ac:dyDescent="0.25">
      <c r="A1762" s="189">
        <v>3761</v>
      </c>
      <c r="B1762" s="173" t="s">
        <v>1522</v>
      </c>
      <c r="C1762" s="190">
        <v>0.5</v>
      </c>
      <c r="D1762" s="190">
        <v>0.5</v>
      </c>
      <c r="E1762" s="189">
        <f t="shared" si="50"/>
        <v>0.5</v>
      </c>
    </row>
    <row r="1763" spans="1:5" x14ac:dyDescent="0.25">
      <c r="A1763" s="189">
        <v>3762</v>
      </c>
      <c r="B1763" s="173" t="s">
        <v>1523</v>
      </c>
      <c r="C1763" s="190"/>
      <c r="D1763" s="190">
        <v>2</v>
      </c>
      <c r="E1763" s="189">
        <f t="shared" si="50"/>
        <v>2</v>
      </c>
    </row>
    <row r="1764" spans="1:5" x14ac:dyDescent="0.25">
      <c r="A1764" s="189">
        <v>3763</v>
      </c>
      <c r="B1764" s="173" t="s">
        <v>1524</v>
      </c>
      <c r="C1764" s="190"/>
      <c r="D1764" s="190">
        <v>2</v>
      </c>
      <c r="E1764" s="189">
        <f t="shared" si="50"/>
        <v>2</v>
      </c>
    </row>
    <row r="1765" spans="1:5" x14ac:dyDescent="0.25">
      <c r="A1765" s="189">
        <v>3764</v>
      </c>
      <c r="B1765" s="173" t="s">
        <v>1525</v>
      </c>
      <c r="C1765" s="190"/>
      <c r="D1765" s="190">
        <v>1</v>
      </c>
      <c r="E1765" s="189">
        <f t="shared" si="50"/>
        <v>1</v>
      </c>
    </row>
    <row r="1766" spans="1:5" x14ac:dyDescent="0.25">
      <c r="A1766" s="189">
        <v>3765</v>
      </c>
      <c r="B1766" s="173" t="s">
        <v>1526</v>
      </c>
      <c r="C1766" s="190"/>
      <c r="D1766" s="190" t="s">
        <v>22</v>
      </c>
      <c r="E1766" s="189" t="str">
        <f t="shared" si="50"/>
        <v>N/A</v>
      </c>
    </row>
    <row r="1767" spans="1:5" x14ac:dyDescent="0.25">
      <c r="A1767" s="189">
        <v>3766</v>
      </c>
      <c r="B1767" s="173" t="s">
        <v>1527</v>
      </c>
      <c r="C1767" s="190"/>
      <c r="D1767" s="190" t="s">
        <v>22</v>
      </c>
      <c r="E1767" s="189" t="str">
        <f t="shared" si="50"/>
        <v>N/A</v>
      </c>
    </row>
    <row r="1768" spans="1:5" x14ac:dyDescent="0.25">
      <c r="A1768" s="189">
        <v>3767</v>
      </c>
      <c r="B1768" s="182" t="s">
        <v>1528</v>
      </c>
      <c r="C1768" s="190"/>
      <c r="D1768" s="190" t="s">
        <v>22</v>
      </c>
      <c r="E1768" s="189" t="str">
        <f t="shared" si="50"/>
        <v>N/A</v>
      </c>
    </row>
    <row r="1769" spans="1:5" x14ac:dyDescent="0.25">
      <c r="A1769" s="189">
        <v>3768</v>
      </c>
      <c r="B1769" s="182" t="s">
        <v>1529</v>
      </c>
      <c r="C1769" s="190"/>
      <c r="D1769" s="190" t="s">
        <v>22</v>
      </c>
      <c r="E1769" s="189" t="str">
        <f t="shared" si="50"/>
        <v>N/A</v>
      </c>
    </row>
    <row r="1770" spans="1:5" x14ac:dyDescent="0.25">
      <c r="A1770" s="189">
        <v>3769</v>
      </c>
      <c r="B1770" s="182" t="s">
        <v>1530</v>
      </c>
      <c r="C1770" s="190"/>
      <c r="D1770" s="190" t="s">
        <v>22</v>
      </c>
      <c r="E1770" s="189" t="str">
        <f t="shared" si="50"/>
        <v>N/A</v>
      </c>
    </row>
    <row r="1771" spans="1:5" x14ac:dyDescent="0.25">
      <c r="A1771" s="189">
        <v>3770</v>
      </c>
      <c r="B1771" s="182" t="s">
        <v>1531</v>
      </c>
      <c r="C1771" s="190"/>
      <c r="D1771" s="190" t="s">
        <v>22</v>
      </c>
      <c r="E1771" s="189" t="str">
        <f t="shared" si="50"/>
        <v>N/A</v>
      </c>
    </row>
    <row r="1772" spans="1:5" x14ac:dyDescent="0.25">
      <c r="A1772" s="189">
        <v>3771</v>
      </c>
      <c r="B1772" s="182" t="s">
        <v>1532</v>
      </c>
      <c r="C1772" s="190"/>
      <c r="D1772" s="190" t="s">
        <v>22</v>
      </c>
      <c r="E1772" s="189" t="str">
        <f t="shared" si="50"/>
        <v>N/A</v>
      </c>
    </row>
    <row r="1773" spans="1:5" x14ac:dyDescent="0.25">
      <c r="A1773" s="189">
        <v>3772</v>
      </c>
      <c r="B1773" s="182" t="s">
        <v>1533</v>
      </c>
      <c r="C1773" s="190"/>
      <c r="D1773" s="190" t="s">
        <v>22</v>
      </c>
      <c r="E1773" s="189" t="str">
        <f t="shared" si="50"/>
        <v>N/A</v>
      </c>
    </row>
    <row r="1774" spans="1:5" x14ac:dyDescent="0.25">
      <c r="A1774" s="189">
        <v>3773</v>
      </c>
      <c r="B1774" s="182" t="s">
        <v>1534</v>
      </c>
      <c r="C1774" s="190"/>
      <c r="D1774" s="190">
        <v>130</v>
      </c>
      <c r="E1774" s="189">
        <f t="shared" si="50"/>
        <v>130</v>
      </c>
    </row>
    <row r="1775" spans="1:5" x14ac:dyDescent="0.25">
      <c r="A1775" s="189">
        <v>3774</v>
      </c>
      <c r="B1775" s="182" t="s">
        <v>1535</v>
      </c>
      <c r="C1775" s="190"/>
      <c r="D1775" s="190">
        <v>0.5</v>
      </c>
      <c r="E1775" s="189">
        <f t="shared" si="50"/>
        <v>0.5</v>
      </c>
    </row>
    <row r="1776" spans="1:5" x14ac:dyDescent="0.25">
      <c r="A1776" s="189">
        <v>3775</v>
      </c>
      <c r="B1776" s="182" t="s">
        <v>1536</v>
      </c>
      <c r="C1776" s="190"/>
      <c r="D1776" s="190">
        <v>0.3</v>
      </c>
      <c r="E1776" s="189">
        <f t="shared" si="50"/>
        <v>0.3</v>
      </c>
    </row>
    <row r="1777" spans="1:5" x14ac:dyDescent="0.25">
      <c r="A1777" s="189">
        <v>3776</v>
      </c>
      <c r="B1777" s="182" t="s">
        <v>1537</v>
      </c>
      <c r="C1777" s="190">
        <v>1.5</v>
      </c>
      <c r="D1777" s="190">
        <v>0.3</v>
      </c>
      <c r="E1777" s="189">
        <f t="shared" si="50"/>
        <v>1.5</v>
      </c>
    </row>
    <row r="1778" spans="1:5" x14ac:dyDescent="0.25">
      <c r="A1778" s="189">
        <v>3777</v>
      </c>
      <c r="B1778" s="182" t="s">
        <v>1538</v>
      </c>
      <c r="C1778" s="190">
        <v>3</v>
      </c>
      <c r="D1778" s="190">
        <v>0.5</v>
      </c>
      <c r="E1778" s="189">
        <f t="shared" si="50"/>
        <v>3</v>
      </c>
    </row>
    <row r="1779" spans="1:5" x14ac:dyDescent="0.25">
      <c r="A1779" s="189">
        <v>3778</v>
      </c>
      <c r="B1779" s="201" t="s">
        <v>13155</v>
      </c>
      <c r="C1779" s="190">
        <v>30</v>
      </c>
      <c r="D1779" s="190">
        <v>20</v>
      </c>
      <c r="E1779" s="189">
        <f t="shared" si="50"/>
        <v>30</v>
      </c>
    </row>
    <row r="1780" spans="1:5" x14ac:dyDescent="0.25">
      <c r="A1780" s="189">
        <v>3779</v>
      </c>
      <c r="B1780" s="182" t="s">
        <v>1539</v>
      </c>
      <c r="C1780" s="190">
        <v>2</v>
      </c>
      <c r="D1780" s="190">
        <v>1.5</v>
      </c>
      <c r="E1780" s="189">
        <f t="shared" si="50"/>
        <v>2</v>
      </c>
    </row>
    <row r="1781" spans="1:5" x14ac:dyDescent="0.25">
      <c r="A1781" s="189">
        <v>3780</v>
      </c>
      <c r="B1781" s="182" t="s">
        <v>13156</v>
      </c>
      <c r="C1781" s="190"/>
      <c r="D1781" s="190" t="s">
        <v>22</v>
      </c>
      <c r="E1781" s="189" t="str">
        <f t="shared" si="50"/>
        <v>N/A</v>
      </c>
    </row>
    <row r="1782" spans="1:5" x14ac:dyDescent="0.25">
      <c r="A1782" s="189">
        <v>3781</v>
      </c>
      <c r="B1782" s="173" t="s">
        <v>1540</v>
      </c>
      <c r="C1782" s="190"/>
      <c r="D1782" s="190" t="s">
        <v>22</v>
      </c>
      <c r="E1782" s="189" t="str">
        <f t="shared" si="50"/>
        <v>N/A</v>
      </c>
    </row>
    <row r="1783" spans="1:5" x14ac:dyDescent="0.25">
      <c r="A1783" s="189">
        <v>3782</v>
      </c>
      <c r="B1783" s="173" t="s">
        <v>1541</v>
      </c>
      <c r="C1783" s="190"/>
      <c r="D1783" s="190" t="s">
        <v>22</v>
      </c>
      <c r="E1783" s="189" t="str">
        <f t="shared" si="50"/>
        <v>N/A</v>
      </c>
    </row>
    <row r="1784" spans="1:5" x14ac:dyDescent="0.25">
      <c r="A1784" s="189">
        <v>3783</v>
      </c>
      <c r="B1784" s="173" t="s">
        <v>1542</v>
      </c>
      <c r="C1784" s="190">
        <v>60</v>
      </c>
      <c r="D1784" s="190">
        <v>60</v>
      </c>
      <c r="E1784" s="189">
        <f t="shared" si="50"/>
        <v>60</v>
      </c>
    </row>
    <row r="1785" spans="1:5" x14ac:dyDescent="0.25">
      <c r="A1785" s="169">
        <v>3784</v>
      </c>
      <c r="B1785" s="201" t="s">
        <v>13157</v>
      </c>
      <c r="C1785" s="190">
        <v>500</v>
      </c>
      <c r="D1785" s="190">
        <v>500</v>
      </c>
      <c r="E1785" s="189">
        <f t="shared" si="50"/>
        <v>500</v>
      </c>
    </row>
    <row r="1786" spans="1:5" x14ac:dyDescent="0.25">
      <c r="A1786" s="189">
        <v>3785</v>
      </c>
      <c r="B1786" s="173" t="s">
        <v>1543</v>
      </c>
      <c r="C1786" s="190">
        <v>0.03</v>
      </c>
      <c r="D1786" s="190">
        <v>0.02</v>
      </c>
      <c r="E1786" s="189">
        <f t="shared" si="50"/>
        <v>0.03</v>
      </c>
    </row>
    <row r="1787" spans="1:5" x14ac:dyDescent="0.25">
      <c r="A1787" s="189">
        <v>3786</v>
      </c>
      <c r="B1787" s="201" t="s">
        <v>13158</v>
      </c>
      <c r="C1787" s="190">
        <v>5</v>
      </c>
      <c r="D1787" s="190">
        <v>3</v>
      </c>
      <c r="E1787" s="189">
        <f t="shared" si="50"/>
        <v>5</v>
      </c>
    </row>
    <row r="1788" spans="1:5" x14ac:dyDescent="0.25">
      <c r="A1788" s="189">
        <v>3787</v>
      </c>
      <c r="B1788" s="173" t="s">
        <v>1544</v>
      </c>
      <c r="C1788" s="190"/>
      <c r="D1788" s="190" t="s">
        <v>22</v>
      </c>
      <c r="E1788" s="189" t="str">
        <f t="shared" si="50"/>
        <v>N/A</v>
      </c>
    </row>
    <row r="1789" spans="1:5" x14ac:dyDescent="0.25">
      <c r="A1789" s="189">
        <v>3788</v>
      </c>
      <c r="B1789" s="173" t="s">
        <v>1545</v>
      </c>
      <c r="C1789" s="190"/>
      <c r="D1789" s="190">
        <v>0.2</v>
      </c>
      <c r="E1789" s="189">
        <f t="shared" si="50"/>
        <v>0.2</v>
      </c>
    </row>
    <row r="1790" spans="1:5" x14ac:dyDescent="0.25">
      <c r="A1790" s="189">
        <v>3788</v>
      </c>
      <c r="B1790" s="173" t="s">
        <v>1545</v>
      </c>
      <c r="C1790" s="190"/>
      <c r="D1790" s="190">
        <v>0.2</v>
      </c>
      <c r="E1790" s="189">
        <f t="shared" si="50"/>
        <v>0.2</v>
      </c>
    </row>
    <row r="1791" spans="1:5" x14ac:dyDescent="0.25">
      <c r="A1791" s="189">
        <v>3789</v>
      </c>
      <c r="B1791" s="173" t="s">
        <v>1546</v>
      </c>
      <c r="C1791" s="190">
        <v>0.1</v>
      </c>
      <c r="D1791" s="190">
        <v>0.1</v>
      </c>
      <c r="E1791" s="189">
        <f t="shared" si="50"/>
        <v>0.1</v>
      </c>
    </row>
    <row r="1792" spans="1:5" x14ac:dyDescent="0.25">
      <c r="A1792" s="189">
        <v>3790</v>
      </c>
      <c r="B1792" s="173" t="s">
        <v>1547</v>
      </c>
      <c r="C1792" s="190"/>
      <c r="D1792" s="190">
        <v>0.3</v>
      </c>
      <c r="E1792" s="189">
        <f t="shared" si="50"/>
        <v>0.3</v>
      </c>
    </row>
    <row r="1793" spans="1:5" x14ac:dyDescent="0.25">
      <c r="A1793" s="189">
        <v>3791</v>
      </c>
      <c r="B1793" s="173" t="s">
        <v>1548</v>
      </c>
      <c r="C1793" s="190"/>
      <c r="D1793" s="190">
        <v>3</v>
      </c>
      <c r="E1793" s="189">
        <f t="shared" si="50"/>
        <v>3</v>
      </c>
    </row>
    <row r="1794" spans="1:5" x14ac:dyDescent="0.25">
      <c r="A1794" s="189">
        <v>3792</v>
      </c>
      <c r="B1794" s="182" t="s">
        <v>1549</v>
      </c>
      <c r="C1794" s="190">
        <v>0.03</v>
      </c>
      <c r="D1794" s="190">
        <v>0.04</v>
      </c>
      <c r="E1794" s="189">
        <f t="shared" si="50"/>
        <v>0.04</v>
      </c>
    </row>
    <row r="1795" spans="1:5" x14ac:dyDescent="0.25">
      <c r="A1795" s="189">
        <v>3793</v>
      </c>
      <c r="B1795" s="173" t="s">
        <v>12936</v>
      </c>
      <c r="C1795" s="190"/>
      <c r="D1795" s="190" t="s">
        <v>22</v>
      </c>
      <c r="E1795" s="189" t="str">
        <f t="shared" si="50"/>
        <v>N/A</v>
      </c>
    </row>
    <row r="1796" spans="1:5" x14ac:dyDescent="0.25">
      <c r="A1796" s="189">
        <v>3794</v>
      </c>
      <c r="B1796" s="182" t="s">
        <v>1550</v>
      </c>
      <c r="C1796" s="190">
        <v>5</v>
      </c>
      <c r="D1796" s="190">
        <v>5</v>
      </c>
      <c r="E1796" s="189">
        <f t="shared" si="50"/>
        <v>5</v>
      </c>
    </row>
    <row r="1797" spans="1:5" x14ac:dyDescent="0.25">
      <c r="A1797" s="189">
        <v>3795</v>
      </c>
      <c r="B1797" s="173" t="s">
        <v>1551</v>
      </c>
      <c r="C1797" s="190">
        <v>0.5</v>
      </c>
      <c r="D1797" s="190">
        <v>0.1</v>
      </c>
      <c r="E1797" s="189">
        <f t="shared" si="50"/>
        <v>0.5</v>
      </c>
    </row>
    <row r="1798" spans="1:5" x14ac:dyDescent="0.25">
      <c r="A1798" s="189">
        <v>3796</v>
      </c>
      <c r="B1798" s="173" t="s">
        <v>1552</v>
      </c>
      <c r="C1798" s="190">
        <v>20</v>
      </c>
      <c r="D1798" s="190">
        <v>80</v>
      </c>
      <c r="E1798" s="189">
        <f t="shared" si="50"/>
        <v>80</v>
      </c>
    </row>
    <row r="1799" spans="1:5" x14ac:dyDescent="0.25">
      <c r="A1799" s="189">
        <v>3797</v>
      </c>
      <c r="B1799" s="182" t="s">
        <v>1553</v>
      </c>
      <c r="C1799" s="190"/>
      <c r="D1799" s="190" t="s">
        <v>22</v>
      </c>
      <c r="E1799" s="189" t="str">
        <f t="shared" si="50"/>
        <v>N/A</v>
      </c>
    </row>
    <row r="1800" spans="1:5" x14ac:dyDescent="0.25">
      <c r="A1800" s="189">
        <v>3798</v>
      </c>
      <c r="B1800" s="182" t="s">
        <v>1554</v>
      </c>
      <c r="C1800" s="190">
        <v>500</v>
      </c>
      <c r="D1800" s="190">
        <v>500</v>
      </c>
      <c r="E1800" s="189">
        <f t="shared" si="50"/>
        <v>500</v>
      </c>
    </row>
    <row r="1801" spans="1:5" x14ac:dyDescent="0.25">
      <c r="A1801" s="189">
        <v>3799</v>
      </c>
      <c r="B1801" s="182" t="s">
        <v>1555</v>
      </c>
      <c r="C1801" s="190">
        <v>2</v>
      </c>
      <c r="D1801" s="190">
        <v>1</v>
      </c>
      <c r="E1801" s="189">
        <f t="shared" si="50"/>
        <v>2</v>
      </c>
    </row>
    <row r="1802" spans="1:5" x14ac:dyDescent="0.25">
      <c r="A1802" s="189">
        <v>3800</v>
      </c>
      <c r="B1802" s="182" t="s">
        <v>1556</v>
      </c>
      <c r="C1802" s="190"/>
      <c r="D1802" s="190" t="s">
        <v>22</v>
      </c>
      <c r="E1802" s="189" t="str">
        <f t="shared" si="50"/>
        <v>N/A</v>
      </c>
    </row>
    <row r="1803" spans="1:5" x14ac:dyDescent="0.25">
      <c r="A1803" s="189">
        <v>3801</v>
      </c>
      <c r="B1803" s="182" t="s">
        <v>13159</v>
      </c>
      <c r="C1803" s="190"/>
      <c r="D1803" s="190" t="s">
        <v>22</v>
      </c>
      <c r="E1803" s="189" t="str">
        <f t="shared" si="50"/>
        <v>N/A</v>
      </c>
    </row>
    <row r="1804" spans="1:5" x14ac:dyDescent="0.25">
      <c r="A1804" s="189">
        <v>3802</v>
      </c>
      <c r="B1804" s="182" t="s">
        <v>1557</v>
      </c>
      <c r="C1804" s="190">
        <v>5</v>
      </c>
      <c r="D1804" s="190">
        <v>5</v>
      </c>
      <c r="E1804" s="189">
        <f t="shared" si="50"/>
        <v>5</v>
      </c>
    </row>
    <row r="1805" spans="1:5" x14ac:dyDescent="0.25">
      <c r="A1805" s="189">
        <v>3803</v>
      </c>
      <c r="B1805" s="182" t="s">
        <v>1558</v>
      </c>
      <c r="C1805" s="190">
        <v>5</v>
      </c>
      <c r="D1805" s="190">
        <v>3</v>
      </c>
      <c r="E1805" s="189">
        <f t="shared" si="50"/>
        <v>5</v>
      </c>
    </row>
    <row r="1806" spans="1:5" x14ac:dyDescent="0.25">
      <c r="A1806" s="189">
        <v>3804</v>
      </c>
      <c r="B1806" s="173" t="s">
        <v>1559</v>
      </c>
      <c r="C1806" s="190">
        <v>8</v>
      </c>
      <c r="D1806" s="190"/>
      <c r="E1806" s="189">
        <f t="shared" si="50"/>
        <v>8</v>
      </c>
    </row>
    <row r="1807" spans="1:5" x14ac:dyDescent="0.25">
      <c r="A1807" s="169">
        <v>3805</v>
      </c>
      <c r="B1807" s="201" t="s">
        <v>13160</v>
      </c>
      <c r="C1807" s="190"/>
      <c r="D1807" s="190" t="s">
        <v>22</v>
      </c>
      <c r="E1807" s="189" t="str">
        <f t="shared" si="50"/>
        <v>N/A</v>
      </c>
    </row>
    <row r="1808" spans="1:5" x14ac:dyDescent="0.25">
      <c r="A1808" s="169">
        <v>3806</v>
      </c>
      <c r="B1808" s="201" t="s">
        <v>13161</v>
      </c>
      <c r="C1808" s="190"/>
      <c r="D1808" s="190" t="s">
        <v>22</v>
      </c>
      <c r="E1808" s="189" t="str">
        <f t="shared" si="50"/>
        <v>N/A</v>
      </c>
    </row>
    <row r="1809" spans="1:5" x14ac:dyDescent="0.25">
      <c r="A1809" s="169">
        <v>3807</v>
      </c>
      <c r="B1809" s="201" t="s">
        <v>13162</v>
      </c>
      <c r="C1809" s="190"/>
      <c r="D1809" s="190">
        <v>15</v>
      </c>
      <c r="E1809" s="189">
        <f t="shared" si="50"/>
        <v>15</v>
      </c>
    </row>
    <row r="1810" spans="1:5" x14ac:dyDescent="0.25">
      <c r="A1810" s="169">
        <v>3808</v>
      </c>
      <c r="B1810" s="201" t="s">
        <v>13163</v>
      </c>
      <c r="C1810" s="190"/>
      <c r="D1810" s="190">
        <v>15</v>
      </c>
      <c r="E1810" s="189">
        <f t="shared" si="50"/>
        <v>15</v>
      </c>
    </row>
    <row r="1811" spans="1:5" x14ac:dyDescent="0.25">
      <c r="A1811" s="169">
        <v>3809</v>
      </c>
      <c r="B1811" s="201" t="s">
        <v>13164</v>
      </c>
      <c r="C1811" s="190">
        <v>5</v>
      </c>
      <c r="D1811" s="190">
        <v>0.3</v>
      </c>
      <c r="E1811" s="189">
        <f t="shared" si="50"/>
        <v>5</v>
      </c>
    </row>
    <row r="1812" spans="1:5" x14ac:dyDescent="0.25">
      <c r="A1812" s="169">
        <v>3810</v>
      </c>
      <c r="B1812" s="201" t="s">
        <v>13165</v>
      </c>
      <c r="C1812" s="190">
        <v>150</v>
      </c>
      <c r="D1812" s="190">
        <v>150</v>
      </c>
      <c r="E1812" s="189">
        <f t="shared" si="50"/>
        <v>150</v>
      </c>
    </row>
    <row r="1813" spans="1:5" x14ac:dyDescent="0.25">
      <c r="A1813" s="189">
        <v>3811</v>
      </c>
      <c r="B1813" s="201" t="s">
        <v>1560</v>
      </c>
      <c r="C1813" s="190">
        <v>15</v>
      </c>
      <c r="D1813" s="190">
        <v>15</v>
      </c>
      <c r="E1813" s="189" t="s">
        <v>13252</v>
      </c>
    </row>
    <row r="1814" spans="1:5" x14ac:dyDescent="0.25">
      <c r="A1814" s="189">
        <v>3812</v>
      </c>
      <c r="B1814" s="182" t="s">
        <v>1561</v>
      </c>
      <c r="C1814" s="190"/>
      <c r="D1814" s="190">
        <v>400</v>
      </c>
      <c r="E1814" s="189">
        <f t="shared" ref="E1814:E1824" si="51">IF(C1814&gt;D1814,C1814,D1814)</f>
        <v>400</v>
      </c>
    </row>
    <row r="1815" spans="1:5" x14ac:dyDescent="0.25">
      <c r="A1815" s="189">
        <v>3813</v>
      </c>
      <c r="B1815" s="182" t="s">
        <v>1562</v>
      </c>
      <c r="C1815" s="190"/>
      <c r="D1815" s="190">
        <v>30</v>
      </c>
      <c r="E1815" s="189">
        <f t="shared" si="51"/>
        <v>30</v>
      </c>
    </row>
    <row r="1816" spans="1:5" x14ac:dyDescent="0.25">
      <c r="A1816" s="189">
        <v>3814</v>
      </c>
      <c r="B1816" s="182" t="s">
        <v>1563</v>
      </c>
      <c r="C1816" s="190">
        <v>10</v>
      </c>
      <c r="D1816" s="190">
        <v>10</v>
      </c>
      <c r="E1816" s="189">
        <f t="shared" si="51"/>
        <v>10</v>
      </c>
    </row>
    <row r="1817" spans="1:5" x14ac:dyDescent="0.25">
      <c r="A1817" s="189">
        <v>3815</v>
      </c>
      <c r="B1817" s="173" t="s">
        <v>1564</v>
      </c>
      <c r="C1817" s="190">
        <v>300</v>
      </c>
      <c r="D1817" s="190">
        <v>300</v>
      </c>
      <c r="E1817" s="189">
        <f t="shared" si="51"/>
        <v>300</v>
      </c>
    </row>
    <row r="1818" spans="1:5" x14ac:dyDescent="0.25">
      <c r="A1818" s="189">
        <v>3816</v>
      </c>
      <c r="B1818" s="182" t="s">
        <v>1565</v>
      </c>
      <c r="C1818" s="190">
        <v>0.1</v>
      </c>
      <c r="D1818" s="190">
        <v>0.05</v>
      </c>
      <c r="E1818" s="189">
        <f t="shared" si="51"/>
        <v>0.1</v>
      </c>
    </row>
    <row r="1819" spans="1:5" x14ac:dyDescent="0.25">
      <c r="A1819" s="189">
        <v>3817</v>
      </c>
      <c r="B1819" s="182" t="s">
        <v>1566</v>
      </c>
      <c r="C1819" s="190"/>
      <c r="D1819" s="190" t="s">
        <v>22</v>
      </c>
      <c r="E1819" s="189" t="str">
        <f t="shared" si="51"/>
        <v>N/A</v>
      </c>
    </row>
    <row r="1820" spans="1:5" x14ac:dyDescent="0.25">
      <c r="A1820" s="189">
        <v>3818</v>
      </c>
      <c r="B1820" s="201" t="s">
        <v>13166</v>
      </c>
      <c r="C1820" s="190">
        <v>150</v>
      </c>
      <c r="D1820" s="190">
        <v>500</v>
      </c>
      <c r="E1820" s="189">
        <f t="shared" si="51"/>
        <v>500</v>
      </c>
    </row>
    <row r="1821" spans="1:5" x14ac:dyDescent="0.25">
      <c r="A1821" s="189">
        <v>3819</v>
      </c>
      <c r="B1821" s="201" t="s">
        <v>13167</v>
      </c>
      <c r="C1821" s="190">
        <v>600</v>
      </c>
      <c r="D1821" s="190">
        <v>600</v>
      </c>
      <c r="E1821" s="189">
        <f t="shared" si="51"/>
        <v>600</v>
      </c>
    </row>
    <row r="1822" spans="1:5" x14ac:dyDescent="0.25">
      <c r="A1822" s="189">
        <v>3820</v>
      </c>
      <c r="B1822" s="173" t="s">
        <v>1567</v>
      </c>
      <c r="C1822" s="190"/>
      <c r="D1822" s="190">
        <v>2</v>
      </c>
      <c r="E1822" s="189">
        <f t="shared" si="51"/>
        <v>2</v>
      </c>
    </row>
    <row r="1823" spans="1:5" x14ac:dyDescent="0.25">
      <c r="A1823" s="189">
        <v>3821</v>
      </c>
      <c r="B1823" s="173" t="s">
        <v>1568</v>
      </c>
      <c r="C1823" s="190">
        <v>60</v>
      </c>
      <c r="D1823" s="190">
        <v>50</v>
      </c>
      <c r="E1823" s="189">
        <f t="shared" si="51"/>
        <v>60</v>
      </c>
    </row>
    <row r="1824" spans="1:5" x14ac:dyDescent="0.25">
      <c r="A1824" s="189">
        <v>3822</v>
      </c>
      <c r="B1824" s="173" t="s">
        <v>1569</v>
      </c>
      <c r="C1824" s="190">
        <v>5</v>
      </c>
      <c r="D1824" s="190">
        <v>1</v>
      </c>
      <c r="E1824" s="189">
        <f t="shared" si="51"/>
        <v>5</v>
      </c>
    </row>
    <row r="1825" spans="1:5" x14ac:dyDescent="0.25">
      <c r="A1825" s="189">
        <v>3823</v>
      </c>
      <c r="B1825" s="182" t="s">
        <v>1570</v>
      </c>
      <c r="C1825" s="190">
        <v>210</v>
      </c>
      <c r="D1825" s="190">
        <v>520</v>
      </c>
      <c r="E1825" s="189" t="s">
        <v>13252</v>
      </c>
    </row>
    <row r="1826" spans="1:5" x14ac:dyDescent="0.25">
      <c r="A1826" s="189">
        <v>3824</v>
      </c>
      <c r="B1826" s="182" t="s">
        <v>1571</v>
      </c>
      <c r="C1826" s="190">
        <v>5.0000000000000001E-3</v>
      </c>
      <c r="D1826" s="190">
        <v>5.0000000000000001E-3</v>
      </c>
      <c r="E1826" s="189">
        <f t="shared" ref="E1826:E1889" si="52">IF(C1826&gt;D1826,C1826,D1826)</f>
        <v>5.0000000000000001E-3</v>
      </c>
    </row>
    <row r="1827" spans="1:5" x14ac:dyDescent="0.25">
      <c r="A1827" s="189">
        <v>3825</v>
      </c>
      <c r="B1827" s="182" t="s">
        <v>1572</v>
      </c>
      <c r="C1827" s="190">
        <v>2</v>
      </c>
      <c r="D1827" s="190">
        <v>2</v>
      </c>
      <c r="E1827" s="189">
        <f t="shared" si="52"/>
        <v>2</v>
      </c>
    </row>
    <row r="1828" spans="1:5" x14ac:dyDescent="0.25">
      <c r="A1828" s="189">
        <v>3826</v>
      </c>
      <c r="B1828" s="182" t="s">
        <v>1573</v>
      </c>
      <c r="C1828" s="190"/>
      <c r="D1828" s="190" t="s">
        <v>22</v>
      </c>
      <c r="E1828" s="189" t="str">
        <f t="shared" si="52"/>
        <v>N/A</v>
      </c>
    </row>
    <row r="1829" spans="1:5" x14ac:dyDescent="0.25">
      <c r="A1829" s="189">
        <v>3827</v>
      </c>
      <c r="B1829" s="182" t="s">
        <v>1574</v>
      </c>
      <c r="C1829" s="190"/>
      <c r="D1829" s="190">
        <v>2</v>
      </c>
      <c r="E1829" s="189">
        <f t="shared" si="52"/>
        <v>2</v>
      </c>
    </row>
    <row r="1830" spans="1:5" x14ac:dyDescent="0.25">
      <c r="A1830" s="189">
        <v>3828</v>
      </c>
      <c r="B1830" s="182" t="s">
        <v>1575</v>
      </c>
      <c r="C1830" s="190"/>
      <c r="D1830" s="190" t="s">
        <v>22</v>
      </c>
      <c r="E1830" s="189" t="str">
        <f t="shared" si="52"/>
        <v>N/A</v>
      </c>
    </row>
    <row r="1831" spans="1:5" x14ac:dyDescent="0.25">
      <c r="A1831" s="189">
        <v>3829</v>
      </c>
      <c r="B1831" s="182" t="s">
        <v>1576</v>
      </c>
      <c r="C1831" s="190"/>
      <c r="D1831" s="190">
        <v>25</v>
      </c>
      <c r="E1831" s="189">
        <f t="shared" si="52"/>
        <v>25</v>
      </c>
    </row>
    <row r="1832" spans="1:5" x14ac:dyDescent="0.25">
      <c r="A1832" s="189">
        <v>3830</v>
      </c>
      <c r="B1832" s="173" t="s">
        <v>1577</v>
      </c>
      <c r="C1832" s="190">
        <v>2</v>
      </c>
      <c r="D1832" s="190">
        <v>0.5</v>
      </c>
      <c r="E1832" s="189">
        <f t="shared" si="52"/>
        <v>2</v>
      </c>
    </row>
    <row r="1833" spans="1:5" x14ac:dyDescent="0.25">
      <c r="A1833" s="189">
        <v>3831</v>
      </c>
      <c r="B1833" s="173" t="s">
        <v>1578</v>
      </c>
      <c r="C1833" s="190"/>
      <c r="D1833" s="190" t="s">
        <v>22</v>
      </c>
      <c r="E1833" s="189" t="str">
        <f t="shared" si="52"/>
        <v>N/A</v>
      </c>
    </row>
    <row r="1834" spans="1:5" x14ac:dyDescent="0.25">
      <c r="A1834" s="189">
        <v>3832</v>
      </c>
      <c r="B1834" s="182" t="s">
        <v>1579</v>
      </c>
      <c r="C1834" s="190"/>
      <c r="D1834" s="190" t="s">
        <v>22</v>
      </c>
      <c r="E1834" s="189" t="str">
        <f t="shared" si="52"/>
        <v>N/A</v>
      </c>
    </row>
    <row r="1835" spans="1:5" x14ac:dyDescent="0.25">
      <c r="A1835" s="189">
        <v>3833</v>
      </c>
      <c r="B1835" s="182" t="s">
        <v>1580</v>
      </c>
      <c r="C1835" s="190"/>
      <c r="D1835" s="190">
        <v>5</v>
      </c>
      <c r="E1835" s="189">
        <f t="shared" si="52"/>
        <v>5</v>
      </c>
    </row>
    <row r="1836" spans="1:5" x14ac:dyDescent="0.25">
      <c r="A1836" s="189">
        <v>3834</v>
      </c>
      <c r="B1836" s="182" t="s">
        <v>1581</v>
      </c>
      <c r="C1836" s="190"/>
      <c r="D1836" s="190" t="s">
        <v>22</v>
      </c>
      <c r="E1836" s="189" t="str">
        <f t="shared" si="52"/>
        <v>N/A</v>
      </c>
    </row>
    <row r="1837" spans="1:5" x14ac:dyDescent="0.25">
      <c r="A1837" s="189">
        <v>3835</v>
      </c>
      <c r="B1837" s="182" t="s">
        <v>1582</v>
      </c>
      <c r="C1837" s="190">
        <v>0.2</v>
      </c>
      <c r="D1837" s="190">
        <v>0.2</v>
      </c>
      <c r="E1837" s="189">
        <f t="shared" si="52"/>
        <v>0.2</v>
      </c>
    </row>
    <row r="1838" spans="1:5" x14ac:dyDescent="0.25">
      <c r="A1838" s="189">
        <v>3836</v>
      </c>
      <c r="B1838" s="182" t="s">
        <v>1583</v>
      </c>
      <c r="C1838" s="190"/>
      <c r="D1838" s="190" t="s">
        <v>22</v>
      </c>
      <c r="E1838" s="189" t="str">
        <f t="shared" si="52"/>
        <v>N/A</v>
      </c>
    </row>
    <row r="1839" spans="1:5" x14ac:dyDescent="0.25">
      <c r="A1839" s="189">
        <v>3837</v>
      </c>
      <c r="B1839" s="182" t="s">
        <v>1584</v>
      </c>
      <c r="C1839" s="190"/>
      <c r="D1839" s="190" t="s">
        <v>22</v>
      </c>
      <c r="E1839" s="189" t="str">
        <f t="shared" si="52"/>
        <v>N/A</v>
      </c>
    </row>
    <row r="1840" spans="1:5" x14ac:dyDescent="0.25">
      <c r="A1840" s="189">
        <v>3838</v>
      </c>
      <c r="B1840" s="182" t="s">
        <v>1585</v>
      </c>
      <c r="C1840" s="190">
        <v>13</v>
      </c>
      <c r="D1840" s="190">
        <v>39</v>
      </c>
      <c r="E1840" s="189">
        <f t="shared" si="52"/>
        <v>39</v>
      </c>
    </row>
    <row r="1841" spans="1:5" x14ac:dyDescent="0.25">
      <c r="A1841" s="189">
        <v>3839</v>
      </c>
      <c r="B1841" s="182" t="s">
        <v>1586</v>
      </c>
      <c r="C1841" s="190">
        <v>20</v>
      </c>
      <c r="D1841" s="190">
        <v>20</v>
      </c>
      <c r="E1841" s="189">
        <f t="shared" si="52"/>
        <v>20</v>
      </c>
    </row>
    <row r="1842" spans="1:5" x14ac:dyDescent="0.25">
      <c r="A1842" s="189">
        <v>3840</v>
      </c>
      <c r="B1842" s="182" t="s">
        <v>1587</v>
      </c>
      <c r="C1842" s="190">
        <v>25</v>
      </c>
      <c r="D1842" s="190">
        <v>5</v>
      </c>
      <c r="E1842" s="189">
        <f t="shared" si="52"/>
        <v>25</v>
      </c>
    </row>
    <row r="1843" spans="1:5" x14ac:dyDescent="0.25">
      <c r="A1843" s="189">
        <v>3841</v>
      </c>
      <c r="B1843" s="182" t="s">
        <v>13168</v>
      </c>
      <c r="C1843" s="190">
        <v>20</v>
      </c>
      <c r="D1843" s="190">
        <v>10</v>
      </c>
      <c r="E1843" s="189">
        <f t="shared" si="52"/>
        <v>20</v>
      </c>
    </row>
    <row r="1844" spans="1:5" x14ac:dyDescent="0.25">
      <c r="A1844" s="189">
        <v>3842</v>
      </c>
      <c r="B1844" s="173" t="s">
        <v>1588</v>
      </c>
      <c r="C1844" s="190"/>
      <c r="D1844" s="190">
        <v>5</v>
      </c>
      <c r="E1844" s="189">
        <f t="shared" si="52"/>
        <v>5</v>
      </c>
    </row>
    <row r="1845" spans="1:5" x14ac:dyDescent="0.25">
      <c r="A1845" s="189">
        <v>3843</v>
      </c>
      <c r="B1845" s="182" t="s">
        <v>1589</v>
      </c>
      <c r="C1845" s="190"/>
      <c r="D1845" s="190">
        <v>5</v>
      </c>
      <c r="E1845" s="189">
        <f t="shared" si="52"/>
        <v>5</v>
      </c>
    </row>
    <row r="1846" spans="1:5" x14ac:dyDescent="0.25">
      <c r="A1846" s="189">
        <v>3844</v>
      </c>
      <c r="B1846" s="201" t="s">
        <v>13169</v>
      </c>
      <c r="C1846" s="190"/>
      <c r="D1846" s="190">
        <v>1</v>
      </c>
      <c r="E1846" s="189">
        <f t="shared" si="52"/>
        <v>1</v>
      </c>
    </row>
    <row r="1847" spans="1:5" x14ac:dyDescent="0.25">
      <c r="A1847" s="189">
        <v>3845</v>
      </c>
      <c r="B1847" s="201" t="s">
        <v>13170</v>
      </c>
      <c r="C1847" s="190"/>
      <c r="D1847" s="190">
        <v>1</v>
      </c>
      <c r="E1847" s="189">
        <f t="shared" si="52"/>
        <v>1</v>
      </c>
    </row>
    <row r="1848" spans="1:5" x14ac:dyDescent="0.25">
      <c r="A1848" s="189">
        <v>3846</v>
      </c>
      <c r="B1848" s="173" t="s">
        <v>1590</v>
      </c>
      <c r="C1848" s="190">
        <v>11.8</v>
      </c>
      <c r="D1848" s="190">
        <v>56</v>
      </c>
      <c r="E1848" s="189" t="s">
        <v>13255</v>
      </c>
    </row>
    <row r="1849" spans="1:5" x14ac:dyDescent="0.25">
      <c r="A1849" s="189">
        <v>3847</v>
      </c>
      <c r="B1849" s="173" t="s">
        <v>12937</v>
      </c>
      <c r="C1849" s="190">
        <v>600</v>
      </c>
      <c r="D1849" s="190">
        <v>600</v>
      </c>
      <c r="E1849" s="189">
        <f t="shared" si="52"/>
        <v>600</v>
      </c>
    </row>
    <row r="1850" spans="1:5" x14ac:dyDescent="0.25">
      <c r="A1850" s="189">
        <v>3848</v>
      </c>
      <c r="B1850" s="201" t="s">
        <v>13171</v>
      </c>
      <c r="C1850" s="190">
        <v>20</v>
      </c>
      <c r="D1850" s="190">
        <v>10</v>
      </c>
      <c r="E1850" s="189">
        <f t="shared" si="52"/>
        <v>20</v>
      </c>
    </row>
    <row r="1851" spans="1:5" x14ac:dyDescent="0.25">
      <c r="A1851" s="169">
        <v>3849</v>
      </c>
      <c r="B1851" s="201" t="s">
        <v>13172</v>
      </c>
      <c r="C1851" s="190">
        <v>500</v>
      </c>
      <c r="D1851" s="190">
        <v>500</v>
      </c>
      <c r="E1851" s="189">
        <f t="shared" si="52"/>
        <v>500</v>
      </c>
    </row>
    <row r="1852" spans="1:5" x14ac:dyDescent="0.25">
      <c r="A1852" s="169">
        <v>3850</v>
      </c>
      <c r="B1852" s="173" t="s">
        <v>1591</v>
      </c>
      <c r="C1852" s="190">
        <v>0.1</v>
      </c>
      <c r="D1852" s="190">
        <v>0.05</v>
      </c>
      <c r="E1852" s="189">
        <f t="shared" si="52"/>
        <v>0.1</v>
      </c>
    </row>
    <row r="1853" spans="1:5" x14ac:dyDescent="0.25">
      <c r="A1853" s="169">
        <v>3851</v>
      </c>
      <c r="B1853" s="173" t="s">
        <v>1592</v>
      </c>
      <c r="C1853" s="190">
        <v>0.1</v>
      </c>
      <c r="D1853" s="190">
        <v>0.05</v>
      </c>
      <c r="E1853" s="189">
        <f t="shared" si="52"/>
        <v>0.1</v>
      </c>
    </row>
    <row r="1854" spans="1:5" x14ac:dyDescent="0.25">
      <c r="A1854" s="169">
        <v>3852</v>
      </c>
      <c r="B1854" s="173" t="s">
        <v>1593</v>
      </c>
      <c r="C1854" s="190">
        <v>0.1</v>
      </c>
      <c r="D1854" s="190">
        <v>0.05</v>
      </c>
      <c r="E1854" s="189">
        <f t="shared" si="52"/>
        <v>0.1</v>
      </c>
    </row>
    <row r="1855" spans="1:5" x14ac:dyDescent="0.25">
      <c r="A1855" s="169">
        <v>3853</v>
      </c>
      <c r="B1855" s="173" t="s">
        <v>1594</v>
      </c>
      <c r="C1855" s="190">
        <v>0.1</v>
      </c>
      <c r="D1855" s="190">
        <v>0.05</v>
      </c>
      <c r="E1855" s="189">
        <f t="shared" si="52"/>
        <v>0.1</v>
      </c>
    </row>
    <row r="1856" spans="1:5" x14ac:dyDescent="0.25">
      <c r="A1856" s="169">
        <v>3854</v>
      </c>
      <c r="B1856" s="173" t="s">
        <v>1595</v>
      </c>
      <c r="C1856" s="190"/>
      <c r="D1856" s="190">
        <v>0.02</v>
      </c>
      <c r="E1856" s="189">
        <f t="shared" si="52"/>
        <v>0.02</v>
      </c>
    </row>
    <row r="1857" spans="1:5" x14ac:dyDescent="0.25">
      <c r="A1857" s="169">
        <v>3855</v>
      </c>
      <c r="B1857" s="173" t="s">
        <v>1596</v>
      </c>
      <c r="C1857" s="190">
        <v>0.08</v>
      </c>
      <c r="D1857" s="190">
        <v>5</v>
      </c>
      <c r="E1857" s="189">
        <f t="shared" si="52"/>
        <v>5</v>
      </c>
    </row>
    <row r="1858" spans="1:5" x14ac:dyDescent="0.25">
      <c r="A1858" s="169">
        <v>3856</v>
      </c>
      <c r="B1858" s="173" t="s">
        <v>1597</v>
      </c>
      <c r="C1858" s="190"/>
      <c r="D1858" s="190">
        <v>3</v>
      </c>
      <c r="E1858" s="189">
        <f t="shared" si="52"/>
        <v>3</v>
      </c>
    </row>
    <row r="1859" spans="1:5" x14ac:dyDescent="0.25">
      <c r="A1859" s="189">
        <v>3857</v>
      </c>
      <c r="B1859" s="201" t="s">
        <v>13173</v>
      </c>
      <c r="C1859" s="190"/>
      <c r="D1859" s="190">
        <v>5</v>
      </c>
      <c r="E1859" s="189">
        <f t="shared" si="52"/>
        <v>5</v>
      </c>
    </row>
    <row r="1860" spans="1:5" x14ac:dyDescent="0.25">
      <c r="A1860" s="189">
        <v>3858</v>
      </c>
      <c r="B1860" s="173" t="s">
        <v>1598</v>
      </c>
      <c r="C1860" s="190"/>
      <c r="D1860" s="190">
        <v>5</v>
      </c>
      <c r="E1860" s="189">
        <f t="shared" si="52"/>
        <v>5</v>
      </c>
    </row>
    <row r="1861" spans="1:5" x14ac:dyDescent="0.25">
      <c r="A1861" s="189">
        <v>3859</v>
      </c>
      <c r="B1861" s="173" t="s">
        <v>13174</v>
      </c>
      <c r="C1861" s="190">
        <v>4</v>
      </c>
      <c r="D1861" s="190">
        <v>2</v>
      </c>
      <c r="E1861" s="189">
        <f t="shared" si="52"/>
        <v>4</v>
      </c>
    </row>
    <row r="1862" spans="1:5" x14ac:dyDescent="0.25">
      <c r="A1862" s="189">
        <v>3860</v>
      </c>
      <c r="B1862" s="173" t="s">
        <v>1599</v>
      </c>
      <c r="C1862" s="190">
        <v>2</v>
      </c>
      <c r="D1862" s="190">
        <v>2</v>
      </c>
      <c r="E1862" s="189">
        <f t="shared" si="52"/>
        <v>2</v>
      </c>
    </row>
    <row r="1863" spans="1:5" x14ac:dyDescent="0.25">
      <c r="A1863" s="189">
        <v>3861</v>
      </c>
      <c r="B1863" s="173" t="s">
        <v>1600</v>
      </c>
      <c r="C1863" s="190"/>
      <c r="D1863" s="190">
        <v>2</v>
      </c>
      <c r="E1863" s="189">
        <f t="shared" si="52"/>
        <v>2</v>
      </c>
    </row>
    <row r="1864" spans="1:5" x14ac:dyDescent="0.25">
      <c r="A1864" s="189">
        <v>3862</v>
      </c>
      <c r="B1864" s="201" t="s">
        <v>13175</v>
      </c>
      <c r="C1864" s="190"/>
      <c r="D1864" s="190">
        <v>5</v>
      </c>
      <c r="E1864" s="189">
        <f t="shared" si="52"/>
        <v>5</v>
      </c>
    </row>
    <row r="1865" spans="1:5" x14ac:dyDescent="0.25">
      <c r="A1865" s="189">
        <v>3863</v>
      </c>
      <c r="B1865" s="173" t="s">
        <v>1601</v>
      </c>
      <c r="C1865" s="190">
        <v>10</v>
      </c>
      <c r="D1865" s="190">
        <v>5</v>
      </c>
      <c r="E1865" s="189">
        <f t="shared" si="52"/>
        <v>10</v>
      </c>
    </row>
    <row r="1866" spans="1:5" x14ac:dyDescent="0.25">
      <c r="A1866" s="189">
        <v>3864</v>
      </c>
      <c r="B1866" s="201" t="s">
        <v>13176</v>
      </c>
      <c r="C1866" s="190">
        <v>1.4999999999999999E-2</v>
      </c>
      <c r="D1866" s="190">
        <v>5</v>
      </c>
      <c r="E1866" s="189">
        <f t="shared" si="52"/>
        <v>5</v>
      </c>
    </row>
    <row r="1867" spans="1:5" x14ac:dyDescent="0.25">
      <c r="A1867" s="189">
        <v>3865</v>
      </c>
      <c r="B1867" s="173" t="s">
        <v>1602</v>
      </c>
      <c r="C1867" s="190"/>
      <c r="D1867" s="190">
        <v>2</v>
      </c>
      <c r="E1867" s="189">
        <f t="shared" si="52"/>
        <v>2</v>
      </c>
    </row>
    <row r="1868" spans="1:5" x14ac:dyDescent="0.25">
      <c r="A1868" s="189">
        <v>3866</v>
      </c>
      <c r="B1868" s="173" t="s">
        <v>1603</v>
      </c>
      <c r="C1868" s="190"/>
      <c r="D1868" s="190">
        <v>0.5</v>
      </c>
      <c r="E1868" s="189">
        <f t="shared" si="52"/>
        <v>0.5</v>
      </c>
    </row>
    <row r="1869" spans="1:5" x14ac:dyDescent="0.25">
      <c r="A1869" s="189">
        <v>3867</v>
      </c>
      <c r="B1869" s="201" t="s">
        <v>13177</v>
      </c>
      <c r="C1869" s="190"/>
      <c r="D1869" s="190">
        <v>5</v>
      </c>
      <c r="E1869" s="189">
        <f t="shared" si="52"/>
        <v>5</v>
      </c>
    </row>
    <row r="1870" spans="1:5" x14ac:dyDescent="0.25">
      <c r="A1870" s="189">
        <v>3868</v>
      </c>
      <c r="B1870" s="173" t="s">
        <v>1604</v>
      </c>
      <c r="C1870" s="190"/>
      <c r="D1870" s="190">
        <v>1</v>
      </c>
      <c r="E1870" s="189">
        <f t="shared" si="52"/>
        <v>1</v>
      </c>
    </row>
    <row r="1871" spans="1:5" x14ac:dyDescent="0.25">
      <c r="A1871" s="189">
        <v>3869</v>
      </c>
      <c r="B1871" s="173" t="s">
        <v>1605</v>
      </c>
      <c r="C1871" s="190">
        <v>10</v>
      </c>
      <c r="D1871" s="190">
        <v>10</v>
      </c>
      <c r="E1871" s="189">
        <f t="shared" si="52"/>
        <v>10</v>
      </c>
    </row>
    <row r="1872" spans="1:5" x14ac:dyDescent="0.25">
      <c r="A1872" s="189">
        <v>3870</v>
      </c>
      <c r="B1872" s="173" t="s">
        <v>1606</v>
      </c>
      <c r="C1872" s="190">
        <v>5</v>
      </c>
      <c r="D1872" s="190">
        <v>10</v>
      </c>
      <c r="E1872" s="189">
        <f t="shared" si="52"/>
        <v>10</v>
      </c>
    </row>
    <row r="1873" spans="1:5" x14ac:dyDescent="0.25">
      <c r="A1873" s="189">
        <v>3871</v>
      </c>
      <c r="B1873" s="173" t="s">
        <v>1607</v>
      </c>
      <c r="C1873" s="190">
        <v>5</v>
      </c>
      <c r="D1873" s="190">
        <v>5</v>
      </c>
      <c r="E1873" s="189">
        <f t="shared" si="52"/>
        <v>5</v>
      </c>
    </row>
    <row r="1874" spans="1:5" x14ac:dyDescent="0.25">
      <c r="A1874" s="189">
        <v>3872</v>
      </c>
      <c r="B1874" s="173" t="s">
        <v>1608</v>
      </c>
      <c r="C1874" s="190"/>
      <c r="D1874" s="190">
        <v>2</v>
      </c>
      <c r="E1874" s="189">
        <f t="shared" si="52"/>
        <v>2</v>
      </c>
    </row>
    <row r="1875" spans="1:5" x14ac:dyDescent="0.25">
      <c r="A1875" s="189">
        <v>3873</v>
      </c>
      <c r="B1875" s="173" t="s">
        <v>1609</v>
      </c>
      <c r="C1875" s="190"/>
      <c r="D1875" s="190">
        <v>2</v>
      </c>
      <c r="E1875" s="189">
        <f t="shared" si="52"/>
        <v>2</v>
      </c>
    </row>
    <row r="1876" spans="1:5" x14ac:dyDescent="0.25">
      <c r="A1876" s="189">
        <v>3874</v>
      </c>
      <c r="B1876" s="173" t="s">
        <v>1610</v>
      </c>
      <c r="C1876" s="190"/>
      <c r="D1876" s="190">
        <v>5</v>
      </c>
      <c r="E1876" s="189">
        <f t="shared" si="52"/>
        <v>5</v>
      </c>
    </row>
    <row r="1877" spans="1:5" x14ac:dyDescent="0.25">
      <c r="A1877" s="189">
        <v>3875</v>
      </c>
      <c r="B1877" s="173" t="s">
        <v>1611</v>
      </c>
      <c r="C1877" s="190"/>
      <c r="D1877" s="190">
        <v>5</v>
      </c>
      <c r="E1877" s="189">
        <f t="shared" si="52"/>
        <v>5</v>
      </c>
    </row>
    <row r="1878" spans="1:5" x14ac:dyDescent="0.25">
      <c r="A1878" s="189">
        <v>3876</v>
      </c>
      <c r="B1878" s="201" t="s">
        <v>13178</v>
      </c>
      <c r="C1878" s="190"/>
      <c r="D1878" s="190">
        <v>5</v>
      </c>
      <c r="E1878" s="189">
        <f t="shared" si="52"/>
        <v>5</v>
      </c>
    </row>
    <row r="1879" spans="1:5" x14ac:dyDescent="0.25">
      <c r="A1879" s="189">
        <v>3877</v>
      </c>
      <c r="B1879" s="173" t="s">
        <v>1612</v>
      </c>
      <c r="C1879" s="190">
        <v>1</v>
      </c>
      <c r="D1879" s="190">
        <v>0.1</v>
      </c>
      <c r="E1879" s="189">
        <f t="shared" si="52"/>
        <v>1</v>
      </c>
    </row>
    <row r="1880" spans="1:5" x14ac:dyDescent="0.25">
      <c r="A1880" s="189">
        <v>3878</v>
      </c>
      <c r="B1880" s="201" t="s">
        <v>13179</v>
      </c>
      <c r="C1880" s="190">
        <v>2</v>
      </c>
      <c r="D1880" s="190">
        <v>2</v>
      </c>
      <c r="E1880" s="189">
        <f t="shared" si="52"/>
        <v>2</v>
      </c>
    </row>
    <row r="1881" spans="1:5" x14ac:dyDescent="0.25">
      <c r="A1881" s="189">
        <v>3879</v>
      </c>
      <c r="B1881" s="173" t="s">
        <v>1613</v>
      </c>
      <c r="C1881" s="190"/>
      <c r="D1881" s="190" t="s">
        <v>22</v>
      </c>
      <c r="E1881" s="189" t="str">
        <f t="shared" si="52"/>
        <v>N/A</v>
      </c>
    </row>
    <row r="1882" spans="1:5" x14ac:dyDescent="0.25">
      <c r="A1882" s="189">
        <v>3880</v>
      </c>
      <c r="B1882" s="173" t="s">
        <v>1614</v>
      </c>
      <c r="C1882" s="190"/>
      <c r="D1882" s="190" t="s">
        <v>22</v>
      </c>
      <c r="E1882" s="189" t="str">
        <f t="shared" si="52"/>
        <v>N/A</v>
      </c>
    </row>
    <row r="1883" spans="1:5" x14ac:dyDescent="0.25">
      <c r="A1883" s="189">
        <v>3881</v>
      </c>
      <c r="B1883" s="173" t="s">
        <v>1615</v>
      </c>
      <c r="C1883" s="190"/>
      <c r="D1883" s="190" t="s">
        <v>22</v>
      </c>
      <c r="E1883" s="189" t="str">
        <f t="shared" si="52"/>
        <v>N/A</v>
      </c>
    </row>
    <row r="1884" spans="1:5" x14ac:dyDescent="0.25">
      <c r="A1884" s="189">
        <v>3882</v>
      </c>
      <c r="B1884" s="173" t="s">
        <v>1616</v>
      </c>
      <c r="C1884" s="190"/>
      <c r="D1884" s="190">
        <v>0.5</v>
      </c>
      <c r="E1884" s="189">
        <f t="shared" si="52"/>
        <v>0.5</v>
      </c>
    </row>
    <row r="1885" spans="1:5" x14ac:dyDescent="0.25">
      <c r="A1885" s="189">
        <v>3883</v>
      </c>
      <c r="B1885" s="173" t="s">
        <v>1617</v>
      </c>
      <c r="C1885" s="190">
        <v>0.2</v>
      </c>
      <c r="D1885" s="190">
        <v>0.2</v>
      </c>
      <c r="E1885" s="189">
        <f t="shared" si="52"/>
        <v>0.2</v>
      </c>
    </row>
    <row r="1886" spans="1:5" x14ac:dyDescent="0.25">
      <c r="A1886" s="189">
        <v>3884</v>
      </c>
      <c r="B1886" s="173" t="s">
        <v>13180</v>
      </c>
      <c r="C1886" s="190">
        <v>0.2</v>
      </c>
      <c r="D1886" s="190">
        <v>0.5</v>
      </c>
      <c r="E1886" s="189">
        <f t="shared" si="52"/>
        <v>0.5</v>
      </c>
    </row>
    <row r="1887" spans="1:5" x14ac:dyDescent="0.25">
      <c r="A1887" s="189">
        <v>3885</v>
      </c>
      <c r="B1887" s="173" t="s">
        <v>1618</v>
      </c>
      <c r="C1887" s="190">
        <v>0.2</v>
      </c>
      <c r="D1887" s="190">
        <v>0.5</v>
      </c>
      <c r="E1887" s="189">
        <f t="shared" si="52"/>
        <v>0.5</v>
      </c>
    </row>
    <row r="1888" spans="1:5" x14ac:dyDescent="0.25">
      <c r="A1888" s="189">
        <v>3886</v>
      </c>
      <c r="B1888" s="173" t="s">
        <v>1619</v>
      </c>
      <c r="C1888" s="190">
        <v>10</v>
      </c>
      <c r="D1888" s="190">
        <v>5</v>
      </c>
      <c r="E1888" s="189">
        <f t="shared" si="52"/>
        <v>10</v>
      </c>
    </row>
    <row r="1889" spans="1:5" x14ac:dyDescent="0.25">
      <c r="A1889" s="169">
        <v>3887</v>
      </c>
      <c r="B1889" s="173" t="s">
        <v>13181</v>
      </c>
      <c r="C1889" s="190"/>
      <c r="D1889" s="190" t="s">
        <v>22</v>
      </c>
      <c r="E1889" s="189" t="str">
        <f t="shared" si="52"/>
        <v>N/A</v>
      </c>
    </row>
    <row r="1890" spans="1:5" x14ac:dyDescent="0.25">
      <c r="A1890" s="169">
        <v>3888</v>
      </c>
      <c r="B1890" s="173" t="s">
        <v>1620</v>
      </c>
      <c r="C1890" s="204">
        <v>15</v>
      </c>
      <c r="D1890" s="204">
        <v>5</v>
      </c>
      <c r="E1890" s="169">
        <f t="shared" ref="E1890:E1902" si="53">IF(C1890&gt;D1890,C1890,D1890)</f>
        <v>15</v>
      </c>
    </row>
    <row r="1891" spans="1:5" x14ac:dyDescent="0.25">
      <c r="A1891" s="169">
        <v>3889</v>
      </c>
      <c r="B1891" s="173" t="s">
        <v>1621</v>
      </c>
      <c r="C1891" s="190"/>
      <c r="D1891" s="190">
        <v>25</v>
      </c>
      <c r="E1891" s="189">
        <f t="shared" si="53"/>
        <v>25</v>
      </c>
    </row>
    <row r="1892" spans="1:5" x14ac:dyDescent="0.25">
      <c r="A1892" s="169">
        <v>3890</v>
      </c>
      <c r="B1892" s="173" t="s">
        <v>1622</v>
      </c>
      <c r="C1892" s="190">
        <v>5</v>
      </c>
      <c r="D1892" s="190">
        <v>2</v>
      </c>
      <c r="E1892" s="189">
        <f t="shared" si="53"/>
        <v>5</v>
      </c>
    </row>
    <row r="1893" spans="1:5" x14ac:dyDescent="0.25">
      <c r="A1893" s="189">
        <v>3891</v>
      </c>
      <c r="B1893" s="182" t="s">
        <v>1623</v>
      </c>
      <c r="C1893" s="190"/>
      <c r="D1893" s="190">
        <v>5</v>
      </c>
      <c r="E1893" s="189">
        <f t="shared" si="53"/>
        <v>5</v>
      </c>
    </row>
    <row r="1894" spans="1:5" x14ac:dyDescent="0.25">
      <c r="A1894" s="189">
        <v>3892</v>
      </c>
      <c r="B1894" s="182" t="s">
        <v>1624</v>
      </c>
      <c r="C1894" s="190"/>
      <c r="D1894" s="190">
        <v>10</v>
      </c>
      <c r="E1894" s="189">
        <f t="shared" si="53"/>
        <v>10</v>
      </c>
    </row>
    <row r="1895" spans="1:5" x14ac:dyDescent="0.25">
      <c r="A1895" s="189">
        <v>3893</v>
      </c>
      <c r="B1895" s="182" t="s">
        <v>1625</v>
      </c>
      <c r="C1895" s="190">
        <v>20</v>
      </c>
      <c r="D1895" s="190">
        <v>10</v>
      </c>
      <c r="E1895" s="189">
        <f t="shared" si="53"/>
        <v>20</v>
      </c>
    </row>
    <row r="1896" spans="1:5" x14ac:dyDescent="0.25">
      <c r="A1896" s="189">
        <v>3894</v>
      </c>
      <c r="B1896" s="182" t="s">
        <v>1626</v>
      </c>
      <c r="C1896" s="190">
        <v>0.05</v>
      </c>
      <c r="D1896" s="190">
        <v>0.01</v>
      </c>
      <c r="E1896" s="189">
        <f t="shared" si="53"/>
        <v>0.05</v>
      </c>
    </row>
    <row r="1897" spans="1:5" x14ac:dyDescent="0.25">
      <c r="A1897" s="189">
        <v>3895</v>
      </c>
      <c r="B1897" s="182" t="s">
        <v>1627</v>
      </c>
      <c r="C1897" s="190">
        <v>0.05</v>
      </c>
      <c r="D1897" s="190">
        <v>0.01</v>
      </c>
      <c r="E1897" s="189">
        <f t="shared" si="53"/>
        <v>0.05</v>
      </c>
    </row>
    <row r="1898" spans="1:5" x14ac:dyDescent="0.25">
      <c r="A1898" s="189">
        <v>3896</v>
      </c>
      <c r="B1898" s="182" t="s">
        <v>1628</v>
      </c>
      <c r="C1898" s="190">
        <v>0.05</v>
      </c>
      <c r="D1898" s="190">
        <v>5</v>
      </c>
      <c r="E1898" s="189">
        <f t="shared" si="53"/>
        <v>5</v>
      </c>
    </row>
    <row r="1899" spans="1:5" x14ac:dyDescent="0.25">
      <c r="A1899" s="189">
        <v>3898</v>
      </c>
      <c r="B1899" s="182" t="s">
        <v>1629</v>
      </c>
      <c r="C1899" s="190">
        <v>5.0000000000000001E-3</v>
      </c>
      <c r="D1899" s="192">
        <v>2.5000000000000001E-3</v>
      </c>
      <c r="E1899" s="189">
        <f t="shared" si="53"/>
        <v>5.0000000000000001E-3</v>
      </c>
    </row>
    <row r="1900" spans="1:5" x14ac:dyDescent="0.25">
      <c r="A1900" s="189">
        <v>3899</v>
      </c>
      <c r="B1900" s="182" t="s">
        <v>1630</v>
      </c>
      <c r="C1900" s="190">
        <v>182.2</v>
      </c>
      <c r="D1900" s="190">
        <v>137.19999999999999</v>
      </c>
      <c r="E1900" s="189">
        <f t="shared" si="53"/>
        <v>182.2</v>
      </c>
    </row>
    <row r="1901" spans="1:5" x14ac:dyDescent="0.25">
      <c r="A1901" s="189">
        <v>3900</v>
      </c>
      <c r="B1901" s="182" t="s">
        <v>1631</v>
      </c>
      <c r="C1901" s="190"/>
      <c r="D1901" s="190" t="s">
        <v>22</v>
      </c>
      <c r="E1901" s="189" t="str">
        <f t="shared" si="53"/>
        <v>N/A</v>
      </c>
    </row>
    <row r="1902" spans="1:5" x14ac:dyDescent="0.25">
      <c r="A1902" s="189">
        <v>3901</v>
      </c>
      <c r="B1902" s="182" t="s">
        <v>1632</v>
      </c>
      <c r="C1902" s="190"/>
      <c r="D1902" s="190" t="s">
        <v>22</v>
      </c>
      <c r="E1902" s="189" t="str">
        <f t="shared" si="53"/>
        <v>N/A</v>
      </c>
    </row>
    <row r="1903" spans="1:5" x14ac:dyDescent="0.25">
      <c r="A1903" s="189">
        <v>3902</v>
      </c>
      <c r="B1903" s="182" t="s">
        <v>1633</v>
      </c>
      <c r="C1903" s="190">
        <v>50</v>
      </c>
      <c r="D1903" s="190">
        <v>30</v>
      </c>
      <c r="E1903" s="189" t="s">
        <v>13252</v>
      </c>
    </row>
    <row r="1904" spans="1:5" x14ac:dyDescent="0.25">
      <c r="A1904" s="189">
        <v>3903</v>
      </c>
      <c r="B1904" s="173" t="s">
        <v>1634</v>
      </c>
      <c r="C1904" s="190">
        <v>0.5</v>
      </c>
      <c r="D1904" s="190">
        <v>0.5</v>
      </c>
      <c r="E1904" s="189">
        <f t="shared" ref="E1904:E1941" si="54">IF(C1904&gt;D1904,C1904,D1904)</f>
        <v>0.5</v>
      </c>
    </row>
    <row r="1905" spans="1:5" x14ac:dyDescent="0.25">
      <c r="A1905" s="189">
        <v>3906</v>
      </c>
      <c r="B1905" s="182" t="s">
        <v>1635</v>
      </c>
      <c r="C1905" s="190"/>
      <c r="D1905" s="190" t="s">
        <v>22</v>
      </c>
      <c r="E1905" s="189" t="str">
        <f t="shared" si="54"/>
        <v>N/A</v>
      </c>
    </row>
    <row r="1906" spans="1:5" x14ac:dyDescent="0.25">
      <c r="A1906" s="189">
        <v>3907</v>
      </c>
      <c r="B1906" s="173" t="s">
        <v>1636</v>
      </c>
      <c r="C1906" s="190"/>
      <c r="D1906" s="190">
        <v>1</v>
      </c>
      <c r="E1906" s="189">
        <f t="shared" si="54"/>
        <v>1</v>
      </c>
    </row>
    <row r="1907" spans="1:5" x14ac:dyDescent="0.25">
      <c r="A1907" s="189">
        <v>3908</v>
      </c>
      <c r="B1907" s="201" t="s">
        <v>13182</v>
      </c>
      <c r="C1907" s="190"/>
      <c r="D1907" s="190">
        <v>5</v>
      </c>
      <c r="E1907" s="189">
        <f t="shared" si="54"/>
        <v>5</v>
      </c>
    </row>
    <row r="1908" spans="1:5" x14ac:dyDescent="0.25">
      <c r="A1908" s="189">
        <v>3909</v>
      </c>
      <c r="B1908" s="173" t="s">
        <v>1637</v>
      </c>
      <c r="C1908" s="190"/>
      <c r="D1908" s="190">
        <v>5</v>
      </c>
      <c r="E1908" s="189">
        <f t="shared" si="54"/>
        <v>5</v>
      </c>
    </row>
    <row r="1909" spans="1:5" x14ac:dyDescent="0.25">
      <c r="A1909" s="189">
        <v>3910</v>
      </c>
      <c r="B1909" s="173" t="s">
        <v>1638</v>
      </c>
      <c r="C1909" s="190"/>
      <c r="D1909" s="190">
        <v>2</v>
      </c>
      <c r="E1909" s="189">
        <f t="shared" si="54"/>
        <v>2</v>
      </c>
    </row>
    <row r="1910" spans="1:5" x14ac:dyDescent="0.25">
      <c r="A1910" s="189">
        <v>3911</v>
      </c>
      <c r="B1910" s="182" t="s">
        <v>13183</v>
      </c>
      <c r="C1910" s="190">
        <v>0.5</v>
      </c>
      <c r="D1910" s="190">
        <v>2</v>
      </c>
      <c r="E1910" s="189">
        <f t="shared" si="54"/>
        <v>2</v>
      </c>
    </row>
    <row r="1911" spans="1:5" x14ac:dyDescent="0.25">
      <c r="A1911" s="189">
        <v>3912</v>
      </c>
      <c r="B1911" s="173" t="s">
        <v>1639</v>
      </c>
      <c r="C1911" s="190"/>
      <c r="D1911" s="190" t="s">
        <v>22</v>
      </c>
      <c r="E1911" s="189" t="str">
        <f t="shared" si="54"/>
        <v>N/A</v>
      </c>
    </row>
    <row r="1912" spans="1:5" x14ac:dyDescent="0.25">
      <c r="A1912" s="189">
        <v>3913</v>
      </c>
      <c r="B1912" s="173" t="s">
        <v>1640</v>
      </c>
      <c r="C1912" s="190">
        <v>2</v>
      </c>
      <c r="D1912" s="190">
        <v>5</v>
      </c>
      <c r="E1912" s="189">
        <f t="shared" si="54"/>
        <v>5</v>
      </c>
    </row>
    <row r="1913" spans="1:5" x14ac:dyDescent="0.25">
      <c r="A1913" s="189">
        <v>3914</v>
      </c>
      <c r="B1913" s="173" t="s">
        <v>1641</v>
      </c>
      <c r="C1913" s="190">
        <v>5</v>
      </c>
      <c r="D1913" s="190">
        <v>5</v>
      </c>
      <c r="E1913" s="189">
        <f t="shared" si="54"/>
        <v>5</v>
      </c>
    </row>
    <row r="1914" spans="1:5" x14ac:dyDescent="0.25">
      <c r="A1914" s="189">
        <v>3915</v>
      </c>
      <c r="B1914" s="182" t="s">
        <v>1642</v>
      </c>
      <c r="C1914" s="190">
        <v>0.5</v>
      </c>
      <c r="D1914" s="190">
        <v>1</v>
      </c>
      <c r="E1914" s="189">
        <f t="shared" si="54"/>
        <v>1</v>
      </c>
    </row>
    <row r="1915" spans="1:5" x14ac:dyDescent="0.25">
      <c r="A1915" s="189">
        <v>3916</v>
      </c>
      <c r="B1915" s="182" t="s">
        <v>1643</v>
      </c>
      <c r="C1915" s="190">
        <v>0.5</v>
      </c>
      <c r="D1915" s="190">
        <v>1</v>
      </c>
      <c r="E1915" s="189">
        <f t="shared" si="54"/>
        <v>1</v>
      </c>
    </row>
    <row r="1916" spans="1:5" x14ac:dyDescent="0.25">
      <c r="A1916" s="189">
        <v>3917</v>
      </c>
      <c r="B1916" s="182" t="s">
        <v>13184</v>
      </c>
      <c r="C1916" s="190"/>
      <c r="D1916" s="190">
        <v>1</v>
      </c>
      <c r="E1916" s="189">
        <f t="shared" si="54"/>
        <v>1</v>
      </c>
    </row>
    <row r="1917" spans="1:5" x14ac:dyDescent="0.25">
      <c r="A1917" s="189">
        <v>3918</v>
      </c>
      <c r="B1917" s="182" t="s">
        <v>1644</v>
      </c>
      <c r="C1917" s="190"/>
      <c r="D1917" s="190">
        <v>0.5</v>
      </c>
      <c r="E1917" s="189">
        <f t="shared" si="54"/>
        <v>0.5</v>
      </c>
    </row>
    <row r="1918" spans="1:5" x14ac:dyDescent="0.25">
      <c r="A1918" s="189">
        <v>3919</v>
      </c>
      <c r="B1918" s="182" t="s">
        <v>1645</v>
      </c>
      <c r="C1918" s="190">
        <v>1</v>
      </c>
      <c r="D1918" s="190">
        <v>3</v>
      </c>
      <c r="E1918" s="189">
        <f t="shared" si="54"/>
        <v>3</v>
      </c>
    </row>
    <row r="1919" spans="1:5" x14ac:dyDescent="0.25">
      <c r="A1919" s="189">
        <v>3919</v>
      </c>
      <c r="B1919" s="182" t="s">
        <v>1645</v>
      </c>
      <c r="C1919" s="190">
        <v>1</v>
      </c>
      <c r="D1919" s="190">
        <v>3</v>
      </c>
      <c r="E1919" s="189">
        <f t="shared" si="54"/>
        <v>3</v>
      </c>
    </row>
    <row r="1920" spans="1:5" x14ac:dyDescent="0.25">
      <c r="A1920" s="189">
        <v>3920</v>
      </c>
      <c r="B1920" s="182" t="s">
        <v>13185</v>
      </c>
      <c r="C1920" s="190"/>
      <c r="D1920" s="190">
        <v>1.5</v>
      </c>
      <c r="E1920" s="189">
        <f t="shared" si="54"/>
        <v>1.5</v>
      </c>
    </row>
    <row r="1921" spans="1:5" x14ac:dyDescent="0.25">
      <c r="A1921" s="189">
        <v>3921</v>
      </c>
      <c r="B1921" s="201" t="s">
        <v>13186</v>
      </c>
      <c r="C1921" s="190">
        <v>5</v>
      </c>
      <c r="D1921" s="190">
        <v>3</v>
      </c>
      <c r="E1921" s="189">
        <f t="shared" si="54"/>
        <v>5</v>
      </c>
    </row>
    <row r="1922" spans="1:5" x14ac:dyDescent="0.25">
      <c r="A1922" s="189">
        <v>3922</v>
      </c>
      <c r="B1922" s="173" t="s">
        <v>1646</v>
      </c>
      <c r="C1922" s="190">
        <v>1</v>
      </c>
      <c r="D1922" s="190">
        <v>6</v>
      </c>
      <c r="E1922" s="189">
        <f t="shared" si="54"/>
        <v>6</v>
      </c>
    </row>
    <row r="1923" spans="1:5" x14ac:dyDescent="0.25">
      <c r="A1923" s="189">
        <v>3923</v>
      </c>
      <c r="B1923" s="173" t="s">
        <v>1647</v>
      </c>
      <c r="C1923" s="190">
        <v>1</v>
      </c>
      <c r="D1923" s="190">
        <v>3</v>
      </c>
      <c r="E1923" s="189">
        <f t="shared" si="54"/>
        <v>3</v>
      </c>
    </row>
    <row r="1924" spans="1:5" x14ac:dyDescent="0.25">
      <c r="A1924" s="189">
        <v>3924</v>
      </c>
      <c r="B1924" s="173" t="s">
        <v>1648</v>
      </c>
      <c r="C1924" s="190"/>
      <c r="D1924" s="190">
        <v>10</v>
      </c>
      <c r="E1924" s="189">
        <f t="shared" si="54"/>
        <v>10</v>
      </c>
    </row>
    <row r="1925" spans="1:5" x14ac:dyDescent="0.25">
      <c r="A1925" s="189">
        <v>3925</v>
      </c>
      <c r="B1925" s="173" t="s">
        <v>1649</v>
      </c>
      <c r="C1925" s="190">
        <v>8</v>
      </c>
      <c r="D1925" s="190"/>
      <c r="E1925" s="189">
        <f t="shared" si="54"/>
        <v>8</v>
      </c>
    </row>
    <row r="1926" spans="1:5" x14ac:dyDescent="0.25">
      <c r="A1926" s="189">
        <v>3926</v>
      </c>
      <c r="B1926" s="201" t="s">
        <v>13187</v>
      </c>
      <c r="C1926" s="190"/>
      <c r="D1926" s="200">
        <v>4</v>
      </c>
      <c r="E1926" s="189">
        <f t="shared" si="54"/>
        <v>4</v>
      </c>
    </row>
    <row r="1927" spans="1:5" x14ac:dyDescent="0.25">
      <c r="A1927" s="189">
        <v>3927</v>
      </c>
      <c r="B1927" s="201" t="s">
        <v>13188</v>
      </c>
      <c r="C1927" s="190"/>
      <c r="D1927" s="190">
        <v>4</v>
      </c>
      <c r="E1927" s="189">
        <f t="shared" si="54"/>
        <v>4</v>
      </c>
    </row>
    <row r="1928" spans="1:5" x14ac:dyDescent="0.25">
      <c r="A1928" s="189">
        <v>3928</v>
      </c>
      <c r="B1928" s="182" t="s">
        <v>13189</v>
      </c>
      <c r="C1928" s="190">
        <v>150</v>
      </c>
      <c r="D1928" s="190">
        <v>80</v>
      </c>
      <c r="E1928" s="189">
        <f t="shared" si="54"/>
        <v>150</v>
      </c>
    </row>
    <row r="1929" spans="1:5" x14ac:dyDescent="0.25">
      <c r="A1929" s="189">
        <v>3929</v>
      </c>
      <c r="B1929" s="182" t="s">
        <v>13190</v>
      </c>
      <c r="C1929" s="190">
        <v>8</v>
      </c>
      <c r="D1929" s="190"/>
      <c r="E1929" s="189">
        <f t="shared" si="54"/>
        <v>8</v>
      </c>
    </row>
    <row r="1930" spans="1:5" x14ac:dyDescent="0.25">
      <c r="A1930" s="189">
        <v>3930</v>
      </c>
      <c r="B1930" s="201" t="s">
        <v>13191</v>
      </c>
      <c r="C1930" s="190"/>
      <c r="D1930" s="190">
        <v>4</v>
      </c>
      <c r="E1930" s="189">
        <f t="shared" si="54"/>
        <v>4</v>
      </c>
    </row>
    <row r="1931" spans="1:5" x14ac:dyDescent="0.25">
      <c r="A1931" s="189">
        <v>3931</v>
      </c>
      <c r="B1931" s="201" t="s">
        <v>13192</v>
      </c>
      <c r="C1931" s="190">
        <v>8</v>
      </c>
      <c r="D1931" s="190">
        <v>4</v>
      </c>
      <c r="E1931" s="189">
        <f t="shared" si="54"/>
        <v>8</v>
      </c>
    </row>
    <row r="1932" spans="1:5" x14ac:dyDescent="0.25">
      <c r="A1932" s="189">
        <v>3932</v>
      </c>
      <c r="B1932" s="201" t="s">
        <v>13193</v>
      </c>
      <c r="C1932" s="190"/>
      <c r="D1932" s="190">
        <v>4</v>
      </c>
      <c r="E1932" s="189">
        <f t="shared" si="54"/>
        <v>4</v>
      </c>
    </row>
    <row r="1933" spans="1:5" x14ac:dyDescent="0.25">
      <c r="A1933" s="189">
        <v>3933</v>
      </c>
      <c r="B1933" s="201" t="s">
        <v>13194</v>
      </c>
      <c r="C1933" s="190">
        <v>8</v>
      </c>
      <c r="D1933" s="190"/>
      <c r="E1933" s="189">
        <f t="shared" si="54"/>
        <v>8</v>
      </c>
    </row>
    <row r="1934" spans="1:5" x14ac:dyDescent="0.25">
      <c r="A1934" s="189">
        <v>3934</v>
      </c>
      <c r="B1934" s="201" t="s">
        <v>13195</v>
      </c>
      <c r="C1934" s="190">
        <v>8</v>
      </c>
      <c r="D1934" s="190"/>
      <c r="E1934" s="189">
        <f t="shared" si="54"/>
        <v>8</v>
      </c>
    </row>
    <row r="1935" spans="1:5" x14ac:dyDescent="0.25">
      <c r="A1935" s="189">
        <v>3935</v>
      </c>
      <c r="B1935" s="201" t="s">
        <v>13196</v>
      </c>
      <c r="C1935" s="190"/>
      <c r="D1935" s="190">
        <v>4</v>
      </c>
      <c r="E1935" s="189">
        <f t="shared" si="54"/>
        <v>4</v>
      </c>
    </row>
    <row r="1936" spans="1:5" x14ac:dyDescent="0.25">
      <c r="A1936" s="189">
        <v>3936</v>
      </c>
      <c r="B1936" s="201" t="s">
        <v>13197</v>
      </c>
      <c r="C1936" s="190">
        <v>8</v>
      </c>
      <c r="D1936" s="190"/>
      <c r="E1936" s="189">
        <f t="shared" si="54"/>
        <v>8</v>
      </c>
    </row>
    <row r="1937" spans="1:5" x14ac:dyDescent="0.25">
      <c r="A1937" s="189">
        <v>3937</v>
      </c>
      <c r="B1937" s="182" t="s">
        <v>13198</v>
      </c>
      <c r="C1937" s="190">
        <v>6</v>
      </c>
      <c r="D1937" s="190">
        <v>6</v>
      </c>
      <c r="E1937" s="189">
        <f t="shared" si="54"/>
        <v>6</v>
      </c>
    </row>
    <row r="1938" spans="1:5" x14ac:dyDescent="0.25">
      <c r="A1938" s="189">
        <v>3938</v>
      </c>
      <c r="B1938" s="182" t="s">
        <v>1650</v>
      </c>
      <c r="C1938" s="190"/>
      <c r="D1938" s="190" t="s">
        <v>22</v>
      </c>
      <c r="E1938" s="189" t="str">
        <f t="shared" si="54"/>
        <v>N/A</v>
      </c>
    </row>
    <row r="1939" spans="1:5" x14ac:dyDescent="0.25">
      <c r="A1939" s="189">
        <v>3939</v>
      </c>
      <c r="B1939" s="173" t="s">
        <v>1651</v>
      </c>
      <c r="C1939" s="190"/>
      <c r="D1939" s="190">
        <v>0.1</v>
      </c>
      <c r="E1939" s="189">
        <f t="shared" si="54"/>
        <v>0.1</v>
      </c>
    </row>
    <row r="1940" spans="1:5" x14ac:dyDescent="0.25">
      <c r="A1940" s="189">
        <v>3940</v>
      </c>
      <c r="B1940" s="173" t="s">
        <v>1652</v>
      </c>
      <c r="C1940" s="190">
        <v>1</v>
      </c>
      <c r="D1940" s="190">
        <v>1</v>
      </c>
      <c r="E1940" s="189">
        <f t="shared" si="54"/>
        <v>1</v>
      </c>
    </row>
    <row r="1941" spans="1:5" x14ac:dyDescent="0.25">
      <c r="A1941" s="189">
        <v>3941</v>
      </c>
      <c r="B1941" s="173" t="s">
        <v>1653</v>
      </c>
      <c r="C1941" s="190">
        <v>71</v>
      </c>
      <c r="D1941" s="190">
        <v>182</v>
      </c>
      <c r="E1941" s="189">
        <f t="shared" si="54"/>
        <v>182</v>
      </c>
    </row>
    <row r="1942" spans="1:5" x14ac:dyDescent="0.25">
      <c r="A1942" s="189">
        <v>3942</v>
      </c>
      <c r="B1942" s="173" t="s">
        <v>1654</v>
      </c>
      <c r="C1942" s="190">
        <v>50</v>
      </c>
      <c r="D1942" s="190">
        <v>10</v>
      </c>
      <c r="E1942" s="189" t="s">
        <v>13252</v>
      </c>
    </row>
    <row r="1943" spans="1:5" x14ac:dyDescent="0.25">
      <c r="A1943" s="189">
        <v>3943</v>
      </c>
      <c r="B1943" s="173" t="s">
        <v>1655</v>
      </c>
      <c r="C1943" s="190">
        <v>1</v>
      </c>
      <c r="D1943" s="190">
        <v>2</v>
      </c>
      <c r="E1943" s="189">
        <f t="shared" ref="E1943:E1949" si="55">IF(C1943&gt;D1943,C1943,D1943)</f>
        <v>2</v>
      </c>
    </row>
    <row r="1944" spans="1:5" x14ac:dyDescent="0.25">
      <c r="A1944" s="189">
        <v>3944</v>
      </c>
      <c r="B1944" s="173" t="s">
        <v>1656</v>
      </c>
      <c r="C1944" s="190">
        <v>1</v>
      </c>
      <c r="D1944" s="190">
        <v>2</v>
      </c>
      <c r="E1944" s="189">
        <f t="shared" si="55"/>
        <v>2</v>
      </c>
    </row>
    <row r="1945" spans="1:5" x14ac:dyDescent="0.25">
      <c r="A1945" s="189">
        <v>3945</v>
      </c>
      <c r="B1945" s="173" t="s">
        <v>1657</v>
      </c>
      <c r="C1945" s="190"/>
      <c r="D1945" s="190">
        <v>1</v>
      </c>
      <c r="E1945" s="189">
        <f t="shared" si="55"/>
        <v>1</v>
      </c>
    </row>
    <row r="1946" spans="1:5" x14ac:dyDescent="0.25">
      <c r="A1946" s="189">
        <v>3946</v>
      </c>
      <c r="B1946" s="173" t="s">
        <v>1658</v>
      </c>
      <c r="C1946" s="190"/>
      <c r="D1946" s="190">
        <v>10</v>
      </c>
      <c r="E1946" s="189">
        <f t="shared" si="55"/>
        <v>10</v>
      </c>
    </row>
    <row r="1947" spans="1:5" x14ac:dyDescent="0.25">
      <c r="A1947" s="189">
        <v>3947</v>
      </c>
      <c r="B1947" s="173" t="s">
        <v>1659</v>
      </c>
      <c r="C1947" s="190"/>
      <c r="D1947" s="190">
        <v>10</v>
      </c>
      <c r="E1947" s="189">
        <f t="shared" si="55"/>
        <v>10</v>
      </c>
    </row>
    <row r="1948" spans="1:5" x14ac:dyDescent="0.25">
      <c r="A1948" s="189">
        <v>3948</v>
      </c>
      <c r="B1948" s="173" t="s">
        <v>1660</v>
      </c>
      <c r="C1948" s="190"/>
      <c r="D1948" s="190">
        <v>10</v>
      </c>
      <c r="E1948" s="189">
        <f t="shared" si="55"/>
        <v>10</v>
      </c>
    </row>
    <row r="1949" spans="1:5" x14ac:dyDescent="0.25">
      <c r="A1949" s="189">
        <v>3949</v>
      </c>
      <c r="B1949" s="173" t="s">
        <v>1661</v>
      </c>
      <c r="C1949" s="190"/>
      <c r="D1949" s="190" t="s">
        <v>22</v>
      </c>
      <c r="E1949" s="189" t="str">
        <f t="shared" si="55"/>
        <v>N/A</v>
      </c>
    </row>
    <row r="1950" spans="1:5" x14ac:dyDescent="0.25">
      <c r="A1950" s="189">
        <v>3950</v>
      </c>
      <c r="B1950" s="173" t="s">
        <v>1662</v>
      </c>
      <c r="C1950" s="190">
        <v>0.8</v>
      </c>
      <c r="D1950" s="190">
        <v>14</v>
      </c>
      <c r="E1950" s="189" t="s">
        <v>13252</v>
      </c>
    </row>
    <row r="1951" spans="1:5" x14ac:dyDescent="0.25">
      <c r="A1951" s="189">
        <v>3951</v>
      </c>
      <c r="B1951" s="173" t="s">
        <v>1663</v>
      </c>
      <c r="C1951" s="190">
        <v>5</v>
      </c>
      <c r="D1951" s="190">
        <v>2</v>
      </c>
      <c r="E1951" s="189">
        <f t="shared" ref="E1951:E2011" si="56">IF(C1951&gt;D1951,C1951,D1951)</f>
        <v>5</v>
      </c>
    </row>
    <row r="1952" spans="1:5" x14ac:dyDescent="0.25">
      <c r="A1952" s="189">
        <v>3952</v>
      </c>
      <c r="B1952" s="173" t="s">
        <v>13199</v>
      </c>
      <c r="C1952" s="190">
        <v>0.5</v>
      </c>
      <c r="D1952" s="190">
        <v>0.5</v>
      </c>
      <c r="E1952" s="189">
        <f t="shared" si="56"/>
        <v>0.5</v>
      </c>
    </row>
    <row r="1953" spans="1:5" x14ac:dyDescent="0.25">
      <c r="A1953" s="189">
        <v>3953</v>
      </c>
      <c r="B1953" s="173" t="s">
        <v>13200</v>
      </c>
      <c r="C1953" s="190">
        <v>0.5</v>
      </c>
      <c r="D1953" s="190">
        <v>0.5</v>
      </c>
      <c r="E1953" s="189">
        <f t="shared" si="56"/>
        <v>0.5</v>
      </c>
    </row>
    <row r="1954" spans="1:5" x14ac:dyDescent="0.25">
      <c r="A1954" s="189">
        <v>3954</v>
      </c>
      <c r="B1954" s="173" t="s">
        <v>1664</v>
      </c>
      <c r="C1954" s="190"/>
      <c r="D1954" s="190">
        <v>3</v>
      </c>
      <c r="E1954" s="189">
        <f t="shared" si="56"/>
        <v>3</v>
      </c>
    </row>
    <row r="1955" spans="1:5" x14ac:dyDescent="0.25">
      <c r="A1955" s="189">
        <v>3955</v>
      </c>
      <c r="B1955" s="173" t="s">
        <v>1665</v>
      </c>
      <c r="C1955" s="190">
        <v>1</v>
      </c>
      <c r="D1955" s="190">
        <v>1</v>
      </c>
      <c r="E1955" s="189">
        <f t="shared" si="56"/>
        <v>1</v>
      </c>
    </row>
    <row r="1956" spans="1:5" x14ac:dyDescent="0.25">
      <c r="A1956" s="189">
        <v>3956</v>
      </c>
      <c r="B1956" s="173" t="s">
        <v>13201</v>
      </c>
      <c r="C1956" s="190">
        <v>0.5</v>
      </c>
      <c r="D1956" s="190">
        <v>2</v>
      </c>
      <c r="E1956" s="189">
        <f t="shared" si="56"/>
        <v>2</v>
      </c>
    </row>
    <row r="1957" spans="1:5" x14ac:dyDescent="0.25">
      <c r="A1957" s="169">
        <v>3957</v>
      </c>
      <c r="B1957" s="173" t="s">
        <v>1666</v>
      </c>
      <c r="C1957" s="190"/>
      <c r="D1957" s="190">
        <v>4</v>
      </c>
      <c r="E1957" s="189">
        <f t="shared" si="56"/>
        <v>4</v>
      </c>
    </row>
    <row r="1958" spans="1:5" x14ac:dyDescent="0.25">
      <c r="A1958" s="189">
        <v>3958</v>
      </c>
      <c r="B1958" s="182" t="s">
        <v>1667</v>
      </c>
      <c r="C1958" s="190"/>
      <c r="D1958" s="190" t="s">
        <v>22</v>
      </c>
      <c r="E1958" s="189" t="str">
        <f t="shared" si="56"/>
        <v>N/A</v>
      </c>
    </row>
    <row r="1959" spans="1:5" x14ac:dyDescent="0.25">
      <c r="A1959" s="189">
        <v>3959</v>
      </c>
      <c r="B1959" s="182" t="s">
        <v>1668</v>
      </c>
      <c r="C1959" s="190"/>
      <c r="D1959" s="190" t="s">
        <v>22</v>
      </c>
      <c r="E1959" s="189" t="str">
        <f t="shared" si="56"/>
        <v>N/A</v>
      </c>
    </row>
    <row r="1960" spans="1:5" x14ac:dyDescent="0.25">
      <c r="A1960" s="189">
        <v>3960</v>
      </c>
      <c r="B1960" s="182" t="s">
        <v>1669</v>
      </c>
      <c r="C1960" s="190">
        <v>100</v>
      </c>
      <c r="D1960" s="190">
        <v>100</v>
      </c>
      <c r="E1960" s="189">
        <f t="shared" si="56"/>
        <v>100</v>
      </c>
    </row>
    <row r="1961" spans="1:5" x14ac:dyDescent="0.25">
      <c r="A1961" s="189">
        <v>3961</v>
      </c>
      <c r="B1961" s="182" t="s">
        <v>1670</v>
      </c>
      <c r="C1961" s="190">
        <v>1</v>
      </c>
      <c r="D1961" s="190">
        <v>1</v>
      </c>
      <c r="E1961" s="189">
        <f t="shared" si="56"/>
        <v>1</v>
      </c>
    </row>
    <row r="1962" spans="1:5" x14ac:dyDescent="0.25">
      <c r="A1962" s="189">
        <v>3962</v>
      </c>
      <c r="B1962" s="173" t="s">
        <v>1671</v>
      </c>
      <c r="C1962" s="190"/>
      <c r="D1962" s="190">
        <v>1</v>
      </c>
      <c r="E1962" s="189">
        <f t="shared" si="56"/>
        <v>1</v>
      </c>
    </row>
    <row r="1963" spans="1:5" x14ac:dyDescent="0.25">
      <c r="A1963" s="189">
        <v>3963</v>
      </c>
      <c r="B1963" s="173" t="s">
        <v>1672</v>
      </c>
      <c r="C1963" s="190">
        <v>0.5</v>
      </c>
      <c r="D1963" s="190">
        <v>0.2</v>
      </c>
      <c r="E1963" s="189">
        <f t="shared" si="56"/>
        <v>0.5</v>
      </c>
    </row>
    <row r="1964" spans="1:5" x14ac:dyDescent="0.25">
      <c r="A1964" s="189">
        <v>3964</v>
      </c>
      <c r="B1964" s="182" t="s">
        <v>1673</v>
      </c>
      <c r="C1964" s="190">
        <v>3</v>
      </c>
      <c r="D1964" s="190">
        <v>0.6</v>
      </c>
      <c r="E1964" s="189">
        <f t="shared" si="56"/>
        <v>3</v>
      </c>
    </row>
    <row r="1965" spans="1:5" x14ac:dyDescent="0.25">
      <c r="A1965" s="189">
        <v>3965</v>
      </c>
      <c r="B1965" s="182" t="s">
        <v>1674</v>
      </c>
      <c r="C1965" s="190">
        <v>0.1</v>
      </c>
      <c r="D1965" s="190">
        <v>0.1</v>
      </c>
      <c r="E1965" s="189">
        <f t="shared" si="56"/>
        <v>0.1</v>
      </c>
    </row>
    <row r="1966" spans="1:5" x14ac:dyDescent="0.25">
      <c r="A1966" s="189">
        <v>3966</v>
      </c>
      <c r="B1966" s="173" t="s">
        <v>1675</v>
      </c>
      <c r="C1966" s="190">
        <v>10</v>
      </c>
      <c r="D1966" s="190">
        <v>10</v>
      </c>
      <c r="E1966" s="189">
        <f t="shared" si="56"/>
        <v>10</v>
      </c>
    </row>
    <row r="1967" spans="1:5" x14ac:dyDescent="0.25">
      <c r="A1967" s="189">
        <v>3967</v>
      </c>
      <c r="B1967" s="201" t="s">
        <v>13202</v>
      </c>
      <c r="C1967" s="190">
        <v>4</v>
      </c>
      <c r="D1967" s="190">
        <v>4</v>
      </c>
      <c r="E1967" s="189">
        <f t="shared" si="56"/>
        <v>4</v>
      </c>
    </row>
    <row r="1968" spans="1:5" x14ac:dyDescent="0.25">
      <c r="A1968" s="189">
        <v>3968</v>
      </c>
      <c r="B1968" s="182" t="s">
        <v>1676</v>
      </c>
      <c r="C1968" s="190">
        <v>8</v>
      </c>
      <c r="D1968" s="190">
        <v>4</v>
      </c>
      <c r="E1968" s="189">
        <f t="shared" si="56"/>
        <v>8</v>
      </c>
    </row>
    <row r="1969" spans="1:5" x14ac:dyDescent="0.25">
      <c r="A1969" s="189">
        <v>3969</v>
      </c>
      <c r="B1969" s="182" t="s">
        <v>13203</v>
      </c>
      <c r="C1969" s="190">
        <v>40</v>
      </c>
      <c r="D1969" s="190"/>
      <c r="E1969" s="189">
        <f t="shared" si="56"/>
        <v>40</v>
      </c>
    </row>
    <row r="1970" spans="1:5" x14ac:dyDescent="0.25">
      <c r="A1970" s="189">
        <v>3970</v>
      </c>
      <c r="B1970" s="173" t="s">
        <v>1677</v>
      </c>
      <c r="C1970" s="190">
        <v>8</v>
      </c>
      <c r="D1970" s="190">
        <v>8</v>
      </c>
      <c r="E1970" s="189">
        <f t="shared" si="56"/>
        <v>8</v>
      </c>
    </row>
    <row r="1971" spans="1:5" x14ac:dyDescent="0.25">
      <c r="A1971" s="189">
        <v>3971</v>
      </c>
      <c r="B1971" s="201" t="s">
        <v>13204</v>
      </c>
      <c r="C1971" s="190">
        <v>0.4</v>
      </c>
      <c r="D1971" s="190">
        <v>0.4</v>
      </c>
      <c r="E1971" s="189">
        <f t="shared" si="56"/>
        <v>0.4</v>
      </c>
    </row>
    <row r="1972" spans="1:5" x14ac:dyDescent="0.25">
      <c r="A1972" s="189">
        <v>3972</v>
      </c>
      <c r="B1972" s="201" t="s">
        <v>13205</v>
      </c>
      <c r="C1972" s="190">
        <v>2</v>
      </c>
      <c r="D1972" s="190">
        <v>2</v>
      </c>
      <c r="E1972" s="189">
        <f t="shared" si="56"/>
        <v>2</v>
      </c>
    </row>
    <row r="1973" spans="1:5" x14ac:dyDescent="0.25">
      <c r="A1973" s="189">
        <v>3973</v>
      </c>
      <c r="B1973" s="182" t="s">
        <v>13206</v>
      </c>
      <c r="C1973" s="190"/>
      <c r="D1973" s="190" t="s">
        <v>22</v>
      </c>
      <c r="E1973" s="189" t="str">
        <f t="shared" si="56"/>
        <v>N/A</v>
      </c>
    </row>
    <row r="1974" spans="1:5" x14ac:dyDescent="0.25">
      <c r="A1974" s="189">
        <v>3974</v>
      </c>
      <c r="B1974" s="173" t="s">
        <v>1678</v>
      </c>
      <c r="C1974" s="190">
        <v>4</v>
      </c>
      <c r="D1974" s="190">
        <v>4</v>
      </c>
      <c r="E1974" s="189">
        <f t="shared" si="56"/>
        <v>4</v>
      </c>
    </row>
    <row r="1975" spans="1:5" x14ac:dyDescent="0.25">
      <c r="A1975" s="189">
        <v>3975</v>
      </c>
      <c r="B1975" s="182" t="s">
        <v>13207</v>
      </c>
      <c r="C1975" s="190">
        <v>12</v>
      </c>
      <c r="D1975" s="190">
        <v>12</v>
      </c>
      <c r="E1975" s="189">
        <f t="shared" si="56"/>
        <v>12</v>
      </c>
    </row>
    <row r="1976" spans="1:5" x14ac:dyDescent="0.25">
      <c r="A1976" s="189">
        <v>3976</v>
      </c>
      <c r="B1976" s="182" t="s">
        <v>1679</v>
      </c>
      <c r="C1976" s="190">
        <v>5</v>
      </c>
      <c r="D1976" s="190">
        <v>5</v>
      </c>
      <c r="E1976" s="189">
        <f t="shared" si="56"/>
        <v>5</v>
      </c>
    </row>
    <row r="1977" spans="1:5" x14ac:dyDescent="0.25">
      <c r="A1977" s="189">
        <v>3977</v>
      </c>
      <c r="B1977" s="182" t="s">
        <v>1680</v>
      </c>
      <c r="C1977" s="190">
        <v>0.4</v>
      </c>
      <c r="D1977" s="190">
        <v>0.4</v>
      </c>
      <c r="E1977" s="189">
        <f t="shared" si="56"/>
        <v>0.4</v>
      </c>
    </row>
    <row r="1978" spans="1:5" x14ac:dyDescent="0.25">
      <c r="A1978" s="189">
        <v>3978</v>
      </c>
      <c r="B1978" s="182" t="s">
        <v>1681</v>
      </c>
      <c r="C1978" s="190">
        <v>1</v>
      </c>
      <c r="D1978" s="190">
        <v>1</v>
      </c>
      <c r="E1978" s="189">
        <f t="shared" si="56"/>
        <v>1</v>
      </c>
    </row>
    <row r="1979" spans="1:5" x14ac:dyDescent="0.25">
      <c r="A1979" s="189">
        <v>3979</v>
      </c>
      <c r="B1979" s="182" t="s">
        <v>1682</v>
      </c>
      <c r="C1979" s="190"/>
      <c r="D1979" s="190" t="s">
        <v>22</v>
      </c>
      <c r="E1979" s="189" t="str">
        <f t="shared" si="56"/>
        <v>N/A</v>
      </c>
    </row>
    <row r="1980" spans="1:5" x14ac:dyDescent="0.25">
      <c r="A1980" s="189">
        <v>3980</v>
      </c>
      <c r="B1980" s="182" t="s">
        <v>1683</v>
      </c>
      <c r="C1980" s="190">
        <v>10</v>
      </c>
      <c r="D1980" s="190">
        <v>10</v>
      </c>
      <c r="E1980" s="189">
        <f t="shared" si="56"/>
        <v>10</v>
      </c>
    </row>
    <row r="1981" spans="1:5" x14ac:dyDescent="0.25">
      <c r="A1981" s="189">
        <v>3981</v>
      </c>
      <c r="B1981" s="182" t="s">
        <v>1684</v>
      </c>
      <c r="C1981" s="190">
        <v>4</v>
      </c>
      <c r="D1981" s="190">
        <v>4</v>
      </c>
      <c r="E1981" s="189">
        <f t="shared" si="56"/>
        <v>4</v>
      </c>
    </row>
    <row r="1982" spans="1:5" x14ac:dyDescent="0.25">
      <c r="A1982" s="189">
        <v>3982</v>
      </c>
      <c r="B1982" s="173" t="s">
        <v>1685</v>
      </c>
      <c r="C1982" s="190">
        <v>3</v>
      </c>
      <c r="D1982" s="190">
        <v>4</v>
      </c>
      <c r="E1982" s="189">
        <f t="shared" si="56"/>
        <v>4</v>
      </c>
    </row>
    <row r="1983" spans="1:5" x14ac:dyDescent="0.25">
      <c r="A1983" s="189">
        <v>3983</v>
      </c>
      <c r="B1983" s="201" t="s">
        <v>13208</v>
      </c>
      <c r="C1983" s="190"/>
      <c r="D1983" s="200">
        <v>5</v>
      </c>
      <c r="E1983" s="189">
        <f t="shared" si="56"/>
        <v>5</v>
      </c>
    </row>
    <row r="1984" spans="1:5" x14ac:dyDescent="0.25">
      <c r="A1984" s="189">
        <v>3984</v>
      </c>
      <c r="B1984" s="182" t="s">
        <v>1686</v>
      </c>
      <c r="C1984" s="190">
        <v>100</v>
      </c>
      <c r="D1984" s="190">
        <v>50</v>
      </c>
      <c r="E1984" s="189">
        <f t="shared" si="56"/>
        <v>100</v>
      </c>
    </row>
    <row r="1985" spans="1:5" x14ac:dyDescent="0.25">
      <c r="A1985" s="189">
        <v>3985</v>
      </c>
      <c r="B1985" s="182" t="s">
        <v>1687</v>
      </c>
      <c r="C1985" s="190">
        <v>100</v>
      </c>
      <c r="D1985" s="190">
        <v>50</v>
      </c>
      <c r="E1985" s="189">
        <f t="shared" si="56"/>
        <v>100</v>
      </c>
    </row>
    <row r="1986" spans="1:5" x14ac:dyDescent="0.25">
      <c r="A1986" s="189">
        <v>3986</v>
      </c>
      <c r="B1986" s="182" t="s">
        <v>1688</v>
      </c>
      <c r="C1986" s="190">
        <v>300</v>
      </c>
      <c r="D1986" s="190">
        <v>100</v>
      </c>
      <c r="E1986" s="189">
        <f t="shared" si="56"/>
        <v>300</v>
      </c>
    </row>
    <row r="1987" spans="1:5" x14ac:dyDescent="0.25">
      <c r="A1987" s="189">
        <v>3988</v>
      </c>
      <c r="B1987" s="182" t="s">
        <v>1689</v>
      </c>
      <c r="C1987" s="190">
        <v>25</v>
      </c>
      <c r="D1987" s="190"/>
      <c r="E1987" s="189">
        <f t="shared" si="56"/>
        <v>25</v>
      </c>
    </row>
    <row r="1988" spans="1:5" x14ac:dyDescent="0.25">
      <c r="A1988" s="189">
        <v>3989</v>
      </c>
      <c r="B1988" s="182" t="s">
        <v>1690</v>
      </c>
      <c r="C1988" s="190">
        <v>8</v>
      </c>
      <c r="D1988" s="190">
        <v>8</v>
      </c>
      <c r="E1988" s="189">
        <f t="shared" si="56"/>
        <v>8</v>
      </c>
    </row>
    <row r="1989" spans="1:5" x14ac:dyDescent="0.25">
      <c r="A1989" s="189">
        <v>3990</v>
      </c>
      <c r="B1989" s="173" t="s">
        <v>1691</v>
      </c>
      <c r="C1989" s="190">
        <v>0.05</v>
      </c>
      <c r="D1989" s="200">
        <v>0.3</v>
      </c>
      <c r="E1989" s="202">
        <f t="shared" si="56"/>
        <v>0.3</v>
      </c>
    </row>
    <row r="1990" spans="1:5" x14ac:dyDescent="0.25">
      <c r="A1990" s="189">
        <v>3991</v>
      </c>
      <c r="B1990" s="173" t="s">
        <v>1692</v>
      </c>
      <c r="C1990" s="190">
        <v>15</v>
      </c>
      <c r="D1990" s="190">
        <v>3</v>
      </c>
      <c r="E1990" s="189">
        <f t="shared" si="56"/>
        <v>15</v>
      </c>
    </row>
    <row r="1991" spans="1:5" x14ac:dyDescent="0.25">
      <c r="A1991" s="169">
        <v>3992</v>
      </c>
      <c r="B1991" s="173" t="s">
        <v>1693</v>
      </c>
      <c r="C1991" s="190">
        <v>400</v>
      </c>
      <c r="D1991" s="190">
        <v>120</v>
      </c>
      <c r="E1991" s="189">
        <f t="shared" si="56"/>
        <v>400</v>
      </c>
    </row>
    <row r="1992" spans="1:5" x14ac:dyDescent="0.25">
      <c r="A1992" s="169">
        <v>3993</v>
      </c>
      <c r="B1992" s="201" t="s">
        <v>13209</v>
      </c>
      <c r="C1992" s="190"/>
      <c r="D1992" s="190" t="s">
        <v>22</v>
      </c>
      <c r="E1992" s="189" t="str">
        <f t="shared" si="56"/>
        <v>N/A</v>
      </c>
    </row>
    <row r="1993" spans="1:5" x14ac:dyDescent="0.25">
      <c r="A1993" s="169">
        <v>3994</v>
      </c>
      <c r="B1993" s="173" t="s">
        <v>1694</v>
      </c>
      <c r="C1993" s="190"/>
      <c r="D1993" s="190" t="s">
        <v>22</v>
      </c>
      <c r="E1993" s="189" t="str">
        <f t="shared" si="56"/>
        <v>N/A</v>
      </c>
    </row>
    <row r="1994" spans="1:5" x14ac:dyDescent="0.25">
      <c r="A1994" s="169">
        <v>3995</v>
      </c>
      <c r="B1994" s="173" t="s">
        <v>1695</v>
      </c>
      <c r="C1994" s="200">
        <v>0.05</v>
      </c>
      <c r="D1994" s="200"/>
      <c r="E1994" s="202">
        <f t="shared" si="56"/>
        <v>0.05</v>
      </c>
    </row>
    <row r="1995" spans="1:5" x14ac:dyDescent="0.25">
      <c r="A1995" s="169">
        <v>3996</v>
      </c>
      <c r="B1995" s="173" t="s">
        <v>1696</v>
      </c>
      <c r="C1995" s="190"/>
      <c r="D1995" s="190" t="s">
        <v>22</v>
      </c>
      <c r="E1995" s="189" t="str">
        <f t="shared" si="56"/>
        <v>N/A</v>
      </c>
    </row>
    <row r="1996" spans="1:5" x14ac:dyDescent="0.25">
      <c r="A1996" s="169">
        <v>3997</v>
      </c>
      <c r="B1996" s="173" t="s">
        <v>1697</v>
      </c>
      <c r="C1996" s="190">
        <v>5</v>
      </c>
      <c r="D1996" s="190">
        <v>1</v>
      </c>
      <c r="E1996" s="189">
        <f t="shared" si="56"/>
        <v>5</v>
      </c>
    </row>
    <row r="1997" spans="1:5" x14ac:dyDescent="0.25">
      <c r="A1997" s="189">
        <v>3998</v>
      </c>
      <c r="B1997" s="173" t="s">
        <v>1698</v>
      </c>
      <c r="C1997" s="190">
        <v>4</v>
      </c>
      <c r="D1997" s="190">
        <v>2</v>
      </c>
      <c r="E1997" s="189" t="s">
        <v>13252</v>
      </c>
    </row>
    <row r="1998" spans="1:5" x14ac:dyDescent="0.25">
      <c r="A1998" s="189">
        <v>3999</v>
      </c>
      <c r="B1998" s="173" t="s">
        <v>1699</v>
      </c>
      <c r="C1998" s="190">
        <v>1.5</v>
      </c>
      <c r="D1998" s="190">
        <v>1</v>
      </c>
      <c r="E1998" s="189">
        <f t="shared" si="56"/>
        <v>1.5</v>
      </c>
    </row>
    <row r="1999" spans="1:5" x14ac:dyDescent="0.25">
      <c r="A1999" s="189">
        <v>4000</v>
      </c>
      <c r="B1999" s="173" t="s">
        <v>1700</v>
      </c>
      <c r="C1999" s="190">
        <v>10</v>
      </c>
      <c r="D1999" s="190">
        <v>15</v>
      </c>
      <c r="E1999" s="189">
        <f t="shared" si="56"/>
        <v>15</v>
      </c>
    </row>
    <row r="2000" spans="1:5" x14ac:dyDescent="0.25">
      <c r="A2000" s="189">
        <v>4001</v>
      </c>
      <c r="B2000" s="173" t="s">
        <v>1701</v>
      </c>
      <c r="C2000" s="190">
        <v>1.5</v>
      </c>
      <c r="D2000" s="190">
        <v>1.5</v>
      </c>
      <c r="E2000" s="189">
        <f t="shared" si="56"/>
        <v>1.5</v>
      </c>
    </row>
    <row r="2001" spans="1:5" x14ac:dyDescent="0.25">
      <c r="A2001" s="189">
        <v>4002</v>
      </c>
      <c r="B2001" s="173" t="s">
        <v>1702</v>
      </c>
      <c r="C2001" s="190">
        <v>20</v>
      </c>
      <c r="D2001" s="190">
        <v>10</v>
      </c>
      <c r="E2001" s="189">
        <f t="shared" si="56"/>
        <v>20</v>
      </c>
    </row>
    <row r="2002" spans="1:5" x14ac:dyDescent="0.25">
      <c r="A2002" s="189">
        <v>4003</v>
      </c>
      <c r="B2002" s="173" t="s">
        <v>1703</v>
      </c>
      <c r="C2002" s="190"/>
      <c r="D2002" s="190">
        <v>4</v>
      </c>
      <c r="E2002" s="189">
        <f t="shared" si="56"/>
        <v>4</v>
      </c>
    </row>
    <row r="2003" spans="1:5" x14ac:dyDescent="0.25">
      <c r="A2003" s="189">
        <v>4004</v>
      </c>
      <c r="B2003" s="173" t="s">
        <v>1704</v>
      </c>
      <c r="C2003" s="190"/>
      <c r="D2003" s="190">
        <v>6</v>
      </c>
      <c r="E2003" s="189">
        <f t="shared" si="56"/>
        <v>6</v>
      </c>
    </row>
    <row r="2004" spans="1:5" x14ac:dyDescent="0.25">
      <c r="A2004" s="189">
        <v>4005</v>
      </c>
      <c r="B2004" s="173" t="s">
        <v>1705</v>
      </c>
      <c r="C2004" s="190"/>
      <c r="D2004" s="190">
        <v>7</v>
      </c>
      <c r="E2004" s="189">
        <f t="shared" si="56"/>
        <v>7</v>
      </c>
    </row>
    <row r="2005" spans="1:5" x14ac:dyDescent="0.25">
      <c r="A2005" s="189">
        <v>4006</v>
      </c>
      <c r="B2005" s="173" t="s">
        <v>12885</v>
      </c>
      <c r="C2005" s="190">
        <v>150</v>
      </c>
      <c r="D2005" s="190">
        <v>125</v>
      </c>
      <c r="E2005" s="189">
        <f t="shared" si="56"/>
        <v>150</v>
      </c>
    </row>
    <row r="2006" spans="1:5" x14ac:dyDescent="0.25">
      <c r="A2006" s="189">
        <v>4007</v>
      </c>
      <c r="B2006" s="173" t="s">
        <v>1706</v>
      </c>
      <c r="C2006" s="190">
        <v>12</v>
      </c>
      <c r="D2006" s="190">
        <v>12</v>
      </c>
      <c r="E2006" s="189">
        <f t="shared" si="56"/>
        <v>12</v>
      </c>
    </row>
    <row r="2007" spans="1:5" x14ac:dyDescent="0.25">
      <c r="A2007" s="189">
        <v>4008</v>
      </c>
      <c r="B2007" s="173" t="s">
        <v>13210</v>
      </c>
      <c r="C2007" s="190">
        <v>5</v>
      </c>
      <c r="D2007" s="190">
        <v>5</v>
      </c>
      <c r="E2007" s="189">
        <f t="shared" si="56"/>
        <v>5</v>
      </c>
    </row>
    <row r="2008" spans="1:5" x14ac:dyDescent="0.25">
      <c r="A2008" s="169">
        <v>4009</v>
      </c>
      <c r="B2008" s="173" t="s">
        <v>1707</v>
      </c>
      <c r="C2008" s="190"/>
      <c r="D2008" s="190">
        <v>10</v>
      </c>
      <c r="E2008" s="189">
        <f t="shared" si="56"/>
        <v>10</v>
      </c>
    </row>
    <row r="2009" spans="1:5" x14ac:dyDescent="0.25">
      <c r="A2009" s="189">
        <v>4010</v>
      </c>
      <c r="B2009" s="182" t="s">
        <v>1708</v>
      </c>
      <c r="C2009" s="190">
        <v>40</v>
      </c>
      <c r="D2009" s="190">
        <v>20</v>
      </c>
      <c r="E2009" s="189">
        <f t="shared" si="56"/>
        <v>40</v>
      </c>
    </row>
    <row r="2010" spans="1:5" x14ac:dyDescent="0.25">
      <c r="A2010" s="189">
        <v>4011</v>
      </c>
      <c r="B2010" s="182" t="s">
        <v>1709</v>
      </c>
      <c r="C2010" s="190">
        <v>16</v>
      </c>
      <c r="D2010" s="190">
        <v>16</v>
      </c>
      <c r="E2010" s="189">
        <f t="shared" si="56"/>
        <v>16</v>
      </c>
    </row>
    <row r="2011" spans="1:5" x14ac:dyDescent="0.25">
      <c r="A2011" s="189">
        <v>4012</v>
      </c>
      <c r="B2011" s="182" t="s">
        <v>1710</v>
      </c>
      <c r="C2011" s="190">
        <v>25</v>
      </c>
      <c r="D2011" s="190">
        <v>20</v>
      </c>
      <c r="E2011" s="189">
        <f t="shared" si="56"/>
        <v>25</v>
      </c>
    </row>
    <row r="2012" spans="1:5" x14ac:dyDescent="0.25">
      <c r="A2012" s="189">
        <v>4013</v>
      </c>
      <c r="B2012" s="182" t="s">
        <v>1711</v>
      </c>
      <c r="C2012" s="190">
        <v>10</v>
      </c>
      <c r="D2012" s="190">
        <v>200</v>
      </c>
      <c r="E2012" s="189" t="s">
        <v>13252</v>
      </c>
    </row>
    <row r="2013" spans="1:5" x14ac:dyDescent="0.25">
      <c r="A2013" s="189">
        <v>4014</v>
      </c>
      <c r="B2013" s="182" t="s">
        <v>1712</v>
      </c>
      <c r="C2013" s="190">
        <v>7.5</v>
      </c>
      <c r="D2013" s="190">
        <v>4</v>
      </c>
      <c r="E2013" s="189">
        <f t="shared" ref="E2013:E2043" si="57">IF(C2013&gt;D2013,C2013,D2013)</f>
        <v>7.5</v>
      </c>
    </row>
    <row r="2014" spans="1:5" x14ac:dyDescent="0.25">
      <c r="A2014" s="189">
        <v>4015</v>
      </c>
      <c r="B2014" s="182" t="s">
        <v>1713</v>
      </c>
      <c r="C2014" s="190">
        <v>3</v>
      </c>
      <c r="D2014" s="190">
        <v>1.5</v>
      </c>
      <c r="E2014" s="189">
        <f t="shared" si="57"/>
        <v>3</v>
      </c>
    </row>
    <row r="2015" spans="1:5" x14ac:dyDescent="0.25">
      <c r="A2015" s="189">
        <v>4016</v>
      </c>
      <c r="B2015" s="182" t="s">
        <v>1714</v>
      </c>
      <c r="C2015" s="190"/>
      <c r="D2015" s="190" t="s">
        <v>22</v>
      </c>
      <c r="E2015" s="189" t="str">
        <f t="shared" si="57"/>
        <v>N/A</v>
      </c>
    </row>
    <row r="2016" spans="1:5" x14ac:dyDescent="0.25">
      <c r="A2016" s="189">
        <v>4017</v>
      </c>
      <c r="B2016" s="173" t="s">
        <v>1715</v>
      </c>
      <c r="C2016" s="190"/>
      <c r="D2016" s="190" t="s">
        <v>22</v>
      </c>
      <c r="E2016" s="189" t="str">
        <f t="shared" si="57"/>
        <v>N/A</v>
      </c>
    </row>
    <row r="2017" spans="1:5" x14ac:dyDescent="0.25">
      <c r="A2017" s="189">
        <v>4018</v>
      </c>
      <c r="B2017" s="173" t="s">
        <v>1716</v>
      </c>
      <c r="C2017" s="190"/>
      <c r="D2017" s="190">
        <v>6</v>
      </c>
      <c r="E2017" s="189">
        <f t="shared" si="57"/>
        <v>6</v>
      </c>
    </row>
    <row r="2018" spans="1:5" x14ac:dyDescent="0.25">
      <c r="A2018" s="189">
        <v>4019</v>
      </c>
      <c r="B2018" s="173" t="s">
        <v>1717</v>
      </c>
      <c r="C2018" s="190">
        <v>2</v>
      </c>
      <c r="D2018" s="190">
        <v>0.8</v>
      </c>
      <c r="E2018" s="189">
        <f t="shared" si="57"/>
        <v>2</v>
      </c>
    </row>
    <row r="2019" spans="1:5" x14ac:dyDescent="0.25">
      <c r="A2019" s="189">
        <v>4020</v>
      </c>
      <c r="B2019" s="173" t="s">
        <v>1718</v>
      </c>
      <c r="C2019" s="190"/>
      <c r="D2019" s="190" t="s">
        <v>22</v>
      </c>
      <c r="E2019" s="189" t="str">
        <f t="shared" si="57"/>
        <v>N/A</v>
      </c>
    </row>
    <row r="2020" spans="1:5" x14ac:dyDescent="0.25">
      <c r="A2020" s="189">
        <v>4021</v>
      </c>
      <c r="B2020" s="173" t="s">
        <v>1719</v>
      </c>
      <c r="C2020" s="190">
        <v>2</v>
      </c>
      <c r="D2020" s="190">
        <v>0.8</v>
      </c>
      <c r="E2020" s="189">
        <f t="shared" si="57"/>
        <v>2</v>
      </c>
    </row>
    <row r="2021" spans="1:5" x14ac:dyDescent="0.25">
      <c r="A2021" s="189">
        <v>4022</v>
      </c>
      <c r="B2021" s="173" t="s">
        <v>1720</v>
      </c>
      <c r="C2021" s="190"/>
      <c r="D2021" s="204">
        <v>10</v>
      </c>
      <c r="E2021" s="169">
        <f t="shared" si="57"/>
        <v>10</v>
      </c>
    </row>
    <row r="2022" spans="1:5" x14ac:dyDescent="0.25">
      <c r="A2022" s="189">
        <v>4023</v>
      </c>
      <c r="B2022" s="173" t="s">
        <v>1721</v>
      </c>
      <c r="C2022" s="190">
        <v>120</v>
      </c>
      <c r="D2022" s="190">
        <v>120</v>
      </c>
      <c r="E2022" s="189">
        <f t="shared" si="57"/>
        <v>120</v>
      </c>
    </row>
    <row r="2023" spans="1:5" x14ac:dyDescent="0.25">
      <c r="A2023" s="189">
        <v>4024</v>
      </c>
      <c r="B2023" s="182" t="s">
        <v>1722</v>
      </c>
      <c r="C2023" s="190">
        <v>20</v>
      </c>
      <c r="D2023" s="190">
        <v>20</v>
      </c>
      <c r="E2023" s="189">
        <f t="shared" si="57"/>
        <v>20</v>
      </c>
    </row>
    <row r="2024" spans="1:5" x14ac:dyDescent="0.25">
      <c r="A2024" s="189">
        <v>4025</v>
      </c>
      <c r="B2024" s="173" t="s">
        <v>1723</v>
      </c>
      <c r="C2024" s="190"/>
      <c r="D2024" s="190">
        <v>0.8</v>
      </c>
      <c r="E2024" s="189" t="s">
        <v>13252</v>
      </c>
    </row>
    <row r="2025" spans="1:5" x14ac:dyDescent="0.25">
      <c r="A2025" s="189">
        <v>4026</v>
      </c>
      <c r="B2025" s="182" t="s">
        <v>1724</v>
      </c>
      <c r="C2025" s="190"/>
      <c r="D2025" s="190">
        <v>5</v>
      </c>
      <c r="E2025" s="189">
        <f t="shared" si="57"/>
        <v>5</v>
      </c>
    </row>
    <row r="2026" spans="1:5" x14ac:dyDescent="0.25">
      <c r="A2026" s="189">
        <v>4027</v>
      </c>
      <c r="B2026" s="173" t="s">
        <v>1725</v>
      </c>
      <c r="C2026" s="190">
        <v>0.1</v>
      </c>
      <c r="D2026" s="190">
        <v>0.1</v>
      </c>
      <c r="E2026" s="189">
        <f t="shared" si="57"/>
        <v>0.1</v>
      </c>
    </row>
    <row r="2027" spans="1:5" x14ac:dyDescent="0.25">
      <c r="A2027" s="189">
        <v>4028</v>
      </c>
      <c r="B2027" s="201" t="s">
        <v>13211</v>
      </c>
      <c r="C2027" s="190">
        <v>5000</v>
      </c>
      <c r="D2027" s="190"/>
      <c r="E2027" s="189">
        <f t="shared" si="57"/>
        <v>5000</v>
      </c>
    </row>
    <row r="2028" spans="1:5" x14ac:dyDescent="0.25">
      <c r="A2028" s="189">
        <v>4029</v>
      </c>
      <c r="B2028" s="182" t="s">
        <v>1726</v>
      </c>
      <c r="C2028" s="190">
        <v>0.1</v>
      </c>
      <c r="D2028" s="190">
        <v>0.1</v>
      </c>
      <c r="E2028" s="189">
        <f t="shared" si="57"/>
        <v>0.1</v>
      </c>
    </row>
    <row r="2029" spans="1:5" x14ac:dyDescent="0.25">
      <c r="A2029" s="189">
        <v>4030</v>
      </c>
      <c r="B2029" s="182" t="s">
        <v>13212</v>
      </c>
      <c r="C2029" s="190">
        <v>0.2</v>
      </c>
      <c r="D2029" s="190">
        <v>0.08</v>
      </c>
      <c r="E2029" s="189">
        <f t="shared" si="57"/>
        <v>0.2</v>
      </c>
    </row>
    <row r="2030" spans="1:5" x14ac:dyDescent="0.25">
      <c r="A2030" s="189">
        <v>4031</v>
      </c>
      <c r="B2030" s="182" t="s">
        <v>1727</v>
      </c>
      <c r="C2030" s="190">
        <v>600</v>
      </c>
      <c r="D2030" s="190">
        <v>100</v>
      </c>
      <c r="E2030" s="189">
        <f t="shared" si="57"/>
        <v>600</v>
      </c>
    </row>
    <row r="2031" spans="1:5" x14ac:dyDescent="0.25">
      <c r="A2031" s="189">
        <v>4032</v>
      </c>
      <c r="B2031" s="182" t="s">
        <v>1728</v>
      </c>
      <c r="C2031" s="190">
        <v>1</v>
      </c>
      <c r="D2031" s="190">
        <v>3</v>
      </c>
      <c r="E2031" s="189">
        <f t="shared" si="57"/>
        <v>3</v>
      </c>
    </row>
    <row r="2032" spans="1:5" x14ac:dyDescent="0.25">
      <c r="A2032" s="189">
        <v>4033</v>
      </c>
      <c r="B2032" s="182" t="s">
        <v>1729</v>
      </c>
      <c r="C2032" s="190"/>
      <c r="D2032" s="190" t="s">
        <v>22</v>
      </c>
      <c r="E2032" s="189" t="str">
        <f t="shared" si="57"/>
        <v>N/A</v>
      </c>
    </row>
    <row r="2033" spans="1:5" x14ac:dyDescent="0.25">
      <c r="A2033" s="189">
        <v>4034</v>
      </c>
      <c r="B2033" s="182" t="s">
        <v>1730</v>
      </c>
      <c r="C2033" s="190"/>
      <c r="D2033" s="190" t="s">
        <v>22</v>
      </c>
      <c r="E2033" s="189" t="str">
        <f t="shared" si="57"/>
        <v>N/A</v>
      </c>
    </row>
    <row r="2034" spans="1:5" x14ac:dyDescent="0.25">
      <c r="A2034" s="189">
        <v>4035</v>
      </c>
      <c r="B2034" s="173" t="s">
        <v>1731</v>
      </c>
      <c r="C2034" s="190">
        <v>4</v>
      </c>
      <c r="D2034" s="190">
        <v>6</v>
      </c>
      <c r="E2034" s="189">
        <f t="shared" si="57"/>
        <v>6</v>
      </c>
    </row>
    <row r="2035" spans="1:5" x14ac:dyDescent="0.25">
      <c r="A2035" s="189">
        <v>4036</v>
      </c>
      <c r="B2035" s="182" t="s">
        <v>1732</v>
      </c>
      <c r="C2035" s="190">
        <v>0.16</v>
      </c>
      <c r="D2035" s="190">
        <v>0.1</v>
      </c>
      <c r="E2035" s="189">
        <f t="shared" si="57"/>
        <v>0.16</v>
      </c>
    </row>
    <row r="2036" spans="1:5" x14ac:dyDescent="0.25">
      <c r="A2036" s="189">
        <v>4037</v>
      </c>
      <c r="B2036" s="182" t="s">
        <v>13213</v>
      </c>
      <c r="C2036" s="190">
        <v>0.1</v>
      </c>
      <c r="D2036" s="190">
        <v>0.1</v>
      </c>
      <c r="E2036" s="189">
        <f t="shared" si="57"/>
        <v>0.1</v>
      </c>
    </row>
    <row r="2037" spans="1:5" x14ac:dyDescent="0.25">
      <c r="A2037" s="189">
        <v>4038</v>
      </c>
      <c r="B2037" s="173" t="s">
        <v>1733</v>
      </c>
      <c r="C2037" s="190">
        <v>20</v>
      </c>
      <c r="D2037" s="190">
        <v>20</v>
      </c>
      <c r="E2037" s="189">
        <f t="shared" si="57"/>
        <v>20</v>
      </c>
    </row>
    <row r="2038" spans="1:5" x14ac:dyDescent="0.25">
      <c r="A2038" s="189">
        <v>4039</v>
      </c>
      <c r="B2038" s="201" t="s">
        <v>13214</v>
      </c>
      <c r="C2038" s="190"/>
      <c r="D2038" s="190" t="s">
        <v>22</v>
      </c>
      <c r="E2038" s="189" t="str">
        <f t="shared" si="57"/>
        <v>N/A</v>
      </c>
    </row>
    <row r="2039" spans="1:5" x14ac:dyDescent="0.25">
      <c r="A2039" s="189">
        <v>4040</v>
      </c>
      <c r="B2039" s="182" t="s">
        <v>1734</v>
      </c>
      <c r="C2039" s="190">
        <v>2</v>
      </c>
      <c r="D2039" s="190">
        <v>2</v>
      </c>
      <c r="E2039" s="189">
        <f t="shared" si="57"/>
        <v>2</v>
      </c>
    </row>
    <row r="2040" spans="1:5" x14ac:dyDescent="0.25">
      <c r="A2040" s="189">
        <v>4041</v>
      </c>
      <c r="B2040" s="182" t="s">
        <v>1735</v>
      </c>
      <c r="C2040" s="190">
        <v>0.4</v>
      </c>
      <c r="D2040" s="190">
        <v>0.4</v>
      </c>
      <c r="E2040" s="189">
        <f t="shared" si="57"/>
        <v>0.4</v>
      </c>
    </row>
    <row r="2041" spans="1:5" x14ac:dyDescent="0.25">
      <c r="A2041" s="189">
        <v>4042</v>
      </c>
      <c r="B2041" s="182" t="s">
        <v>1736</v>
      </c>
      <c r="C2041" s="190">
        <v>0.05</v>
      </c>
      <c r="D2041" s="190">
        <v>0.05</v>
      </c>
      <c r="E2041" s="189">
        <f t="shared" si="57"/>
        <v>0.05</v>
      </c>
    </row>
    <row r="2042" spans="1:5" x14ac:dyDescent="0.25">
      <c r="A2042" s="189">
        <v>4043</v>
      </c>
      <c r="B2042" s="201" t="s">
        <v>13215</v>
      </c>
      <c r="C2042" s="190">
        <v>0.06</v>
      </c>
      <c r="D2042" s="190">
        <v>0.06</v>
      </c>
      <c r="E2042" s="189">
        <f t="shared" si="57"/>
        <v>0.06</v>
      </c>
    </row>
    <row r="2043" spans="1:5" x14ac:dyDescent="0.25">
      <c r="A2043" s="189">
        <v>4044</v>
      </c>
      <c r="B2043" s="182" t="s">
        <v>1737</v>
      </c>
      <c r="C2043" s="190"/>
      <c r="D2043" s="200">
        <v>20</v>
      </c>
      <c r="E2043" s="189">
        <f t="shared" si="57"/>
        <v>20</v>
      </c>
    </row>
    <row r="2044" spans="1:5" x14ac:dyDescent="0.25">
      <c r="A2044" s="189">
        <v>4045</v>
      </c>
      <c r="B2044" s="182" t="s">
        <v>1738</v>
      </c>
      <c r="C2044" s="190">
        <v>200</v>
      </c>
      <c r="D2044" s="190">
        <v>200</v>
      </c>
      <c r="E2044" s="189" t="s">
        <v>13252</v>
      </c>
    </row>
    <row r="2045" spans="1:5" x14ac:dyDescent="0.25">
      <c r="A2045" s="189">
        <v>4046</v>
      </c>
      <c r="B2045" s="201" t="s">
        <v>13216</v>
      </c>
      <c r="C2045" s="190"/>
      <c r="D2045" s="190" t="s">
        <v>22</v>
      </c>
      <c r="E2045" s="189" t="str">
        <f t="shared" ref="E2045:E2922" si="58">IF(C2045&gt;D2045,C2045,D2045)</f>
        <v>N/A</v>
      </c>
    </row>
    <row r="2046" spans="1:5" x14ac:dyDescent="0.25">
      <c r="A2046" s="189">
        <v>4047</v>
      </c>
      <c r="B2046" s="201" t="s">
        <v>13217</v>
      </c>
      <c r="C2046" s="190"/>
      <c r="D2046" s="190">
        <v>15</v>
      </c>
      <c r="E2046" s="189">
        <f t="shared" si="58"/>
        <v>15</v>
      </c>
    </row>
    <row r="2047" spans="1:5" x14ac:dyDescent="0.25">
      <c r="A2047" s="189">
        <v>4048</v>
      </c>
      <c r="B2047" s="173" t="s">
        <v>1739</v>
      </c>
      <c r="C2047" s="190">
        <v>4</v>
      </c>
      <c r="D2047" s="190">
        <v>4</v>
      </c>
      <c r="E2047" s="189">
        <f t="shared" si="58"/>
        <v>4</v>
      </c>
    </row>
    <row r="2048" spans="1:5" x14ac:dyDescent="0.25">
      <c r="A2048" s="189">
        <v>4049</v>
      </c>
      <c r="B2048" s="182" t="s">
        <v>1740</v>
      </c>
      <c r="C2048" s="190"/>
      <c r="D2048" s="190">
        <v>20</v>
      </c>
      <c r="E2048" s="189">
        <f t="shared" si="58"/>
        <v>20</v>
      </c>
    </row>
    <row r="2049" spans="1:5" x14ac:dyDescent="0.25">
      <c r="A2049" s="189">
        <v>4050</v>
      </c>
      <c r="B2049" s="182" t="s">
        <v>1741</v>
      </c>
      <c r="C2049" s="190">
        <v>2</v>
      </c>
      <c r="D2049" s="190">
        <v>2</v>
      </c>
      <c r="E2049" s="189">
        <f t="shared" si="58"/>
        <v>2</v>
      </c>
    </row>
    <row r="2050" spans="1:5" x14ac:dyDescent="0.25">
      <c r="A2050" s="189">
        <v>4051</v>
      </c>
      <c r="B2050" s="182" t="s">
        <v>1742</v>
      </c>
      <c r="C2050" s="190">
        <v>100</v>
      </c>
      <c r="D2050" s="190">
        <v>100</v>
      </c>
      <c r="E2050" s="189">
        <f t="shared" si="58"/>
        <v>100</v>
      </c>
    </row>
    <row r="2051" spans="1:5" x14ac:dyDescent="0.25">
      <c r="A2051" s="189">
        <v>4052</v>
      </c>
      <c r="B2051" s="182" t="s">
        <v>1743</v>
      </c>
      <c r="C2051" s="190">
        <v>20</v>
      </c>
      <c r="D2051" s="190">
        <v>20</v>
      </c>
      <c r="E2051" s="189">
        <f t="shared" si="58"/>
        <v>20</v>
      </c>
    </row>
    <row r="2052" spans="1:5" x14ac:dyDescent="0.25">
      <c r="A2052" s="169">
        <v>4053</v>
      </c>
      <c r="B2052" s="201" t="s">
        <v>13218</v>
      </c>
      <c r="C2052" s="190">
        <v>50</v>
      </c>
      <c r="D2052" s="190">
        <v>50</v>
      </c>
      <c r="E2052" s="189">
        <f t="shared" si="58"/>
        <v>50</v>
      </c>
    </row>
    <row r="2053" spans="1:5" x14ac:dyDescent="0.25">
      <c r="A2053" s="169">
        <v>4054</v>
      </c>
      <c r="B2053" s="173" t="s">
        <v>1744</v>
      </c>
      <c r="C2053" s="190">
        <v>20</v>
      </c>
      <c r="D2053" s="190">
        <v>10</v>
      </c>
      <c r="E2053" s="189">
        <f t="shared" si="58"/>
        <v>20</v>
      </c>
    </row>
    <row r="2054" spans="1:5" x14ac:dyDescent="0.25">
      <c r="A2054" s="189">
        <v>4055</v>
      </c>
      <c r="B2054" s="173" t="s">
        <v>1745</v>
      </c>
      <c r="C2054" s="190">
        <v>20</v>
      </c>
      <c r="D2054" s="190">
        <v>20</v>
      </c>
      <c r="E2054" s="189">
        <f t="shared" si="58"/>
        <v>20</v>
      </c>
    </row>
    <row r="2055" spans="1:5" x14ac:dyDescent="0.25">
      <c r="A2055" s="189">
        <v>4056</v>
      </c>
      <c r="B2055" s="173" t="s">
        <v>1746</v>
      </c>
      <c r="C2055" s="190"/>
      <c r="D2055" s="190" t="s">
        <v>22</v>
      </c>
      <c r="E2055" s="189" t="str">
        <f t="shared" si="58"/>
        <v>N/A</v>
      </c>
    </row>
    <row r="2056" spans="1:5" x14ac:dyDescent="0.25">
      <c r="A2056" s="189">
        <v>4057</v>
      </c>
      <c r="B2056" s="173" t="s">
        <v>1747</v>
      </c>
      <c r="C2056" s="190"/>
      <c r="D2056" s="190">
        <v>1E-3</v>
      </c>
      <c r="E2056" s="189">
        <f t="shared" si="58"/>
        <v>1E-3</v>
      </c>
    </row>
    <row r="2057" spans="1:5" x14ac:dyDescent="0.25">
      <c r="A2057" s="189">
        <v>4058</v>
      </c>
      <c r="B2057" s="173" t="s">
        <v>1748</v>
      </c>
      <c r="C2057" s="190">
        <v>8</v>
      </c>
      <c r="D2057" s="190">
        <v>6</v>
      </c>
      <c r="E2057" s="189">
        <f t="shared" si="58"/>
        <v>8</v>
      </c>
    </row>
    <row r="2058" spans="1:5" x14ac:dyDescent="0.25">
      <c r="A2058" s="189">
        <v>4059</v>
      </c>
      <c r="B2058" s="173" t="s">
        <v>1749</v>
      </c>
      <c r="C2058" s="190"/>
      <c r="D2058" s="190" t="s">
        <v>22</v>
      </c>
      <c r="E2058" s="189" t="str">
        <f t="shared" si="58"/>
        <v>N/A</v>
      </c>
    </row>
    <row r="2059" spans="1:5" x14ac:dyDescent="0.25">
      <c r="A2059" s="169">
        <v>4060</v>
      </c>
      <c r="B2059" s="173" t="s">
        <v>1750</v>
      </c>
      <c r="C2059" s="190">
        <v>16</v>
      </c>
      <c r="D2059" s="190">
        <v>16</v>
      </c>
      <c r="E2059" s="189">
        <f t="shared" si="58"/>
        <v>16</v>
      </c>
    </row>
    <row r="2060" spans="1:5" x14ac:dyDescent="0.25">
      <c r="A2060" s="189">
        <v>4061</v>
      </c>
      <c r="B2060" s="182" t="s">
        <v>1751</v>
      </c>
      <c r="C2060" s="190">
        <v>5.0000000000000001E-3</v>
      </c>
      <c r="D2060" s="190">
        <v>2E-3</v>
      </c>
      <c r="E2060" s="189">
        <f t="shared" si="58"/>
        <v>5.0000000000000001E-3</v>
      </c>
    </row>
    <row r="2061" spans="1:5" x14ac:dyDescent="0.25">
      <c r="A2061" s="189">
        <v>4062</v>
      </c>
      <c r="B2061" s="182" t="s">
        <v>13219</v>
      </c>
      <c r="C2061" s="190">
        <v>2</v>
      </c>
      <c r="D2061" s="190">
        <v>2</v>
      </c>
      <c r="E2061" s="189">
        <f t="shared" si="58"/>
        <v>2</v>
      </c>
    </row>
    <row r="2062" spans="1:5" x14ac:dyDescent="0.25">
      <c r="A2062" s="189">
        <v>4063</v>
      </c>
      <c r="B2062" s="182" t="s">
        <v>1752</v>
      </c>
      <c r="C2062" s="190">
        <v>50</v>
      </c>
      <c r="D2062" s="190">
        <v>12</v>
      </c>
      <c r="E2062" s="189">
        <f t="shared" si="58"/>
        <v>50</v>
      </c>
    </row>
    <row r="2063" spans="1:5" x14ac:dyDescent="0.25">
      <c r="A2063" s="189">
        <v>4064</v>
      </c>
      <c r="B2063" s="182" t="s">
        <v>1753</v>
      </c>
      <c r="C2063" s="190">
        <v>0.2</v>
      </c>
      <c r="D2063" s="190">
        <v>0.08</v>
      </c>
      <c r="E2063" s="189">
        <f t="shared" si="58"/>
        <v>0.2</v>
      </c>
    </row>
    <row r="2064" spans="1:5" x14ac:dyDescent="0.25">
      <c r="A2064" s="189">
        <v>4065</v>
      </c>
      <c r="B2064" s="182" t="s">
        <v>1754</v>
      </c>
      <c r="C2064" s="190"/>
      <c r="D2064" s="190">
        <v>0.4</v>
      </c>
      <c r="E2064" s="189">
        <f t="shared" si="58"/>
        <v>0.4</v>
      </c>
    </row>
    <row r="2065" spans="1:5" x14ac:dyDescent="0.25">
      <c r="A2065" s="189">
        <v>4066</v>
      </c>
      <c r="B2065" s="182" t="s">
        <v>13220</v>
      </c>
      <c r="C2065" s="190">
        <v>0.05</v>
      </c>
      <c r="D2065" s="190">
        <v>0.05</v>
      </c>
      <c r="E2065" s="189">
        <f t="shared" si="58"/>
        <v>0.05</v>
      </c>
    </row>
    <row r="2066" spans="1:5" x14ac:dyDescent="0.25">
      <c r="A2066" s="189">
        <v>4067</v>
      </c>
      <c r="B2066" s="173" t="s">
        <v>1755</v>
      </c>
      <c r="C2066" s="190">
        <v>20</v>
      </c>
      <c r="D2066" s="190">
        <v>4</v>
      </c>
      <c r="E2066" s="189">
        <f t="shared" si="58"/>
        <v>20</v>
      </c>
    </row>
    <row r="2067" spans="1:5" x14ac:dyDescent="0.25">
      <c r="A2067" s="189">
        <v>4068</v>
      </c>
      <c r="B2067" s="173" t="s">
        <v>1756</v>
      </c>
      <c r="C2067" s="190"/>
      <c r="D2067" s="190">
        <v>5</v>
      </c>
      <c r="E2067" s="189">
        <f t="shared" si="58"/>
        <v>5</v>
      </c>
    </row>
    <row r="2068" spans="1:5" x14ac:dyDescent="0.25">
      <c r="A2068" s="189">
        <v>4069</v>
      </c>
      <c r="B2068" s="182" t="s">
        <v>12172</v>
      </c>
      <c r="C2068" s="189">
        <v>10</v>
      </c>
      <c r="D2068" s="189">
        <v>5</v>
      </c>
      <c r="E2068" s="189">
        <v>10</v>
      </c>
    </row>
    <row r="2069" spans="1:5" x14ac:dyDescent="0.25">
      <c r="A2069" s="189">
        <v>4070</v>
      </c>
      <c r="B2069" s="182" t="s">
        <v>12173</v>
      </c>
      <c r="C2069" s="189" t="s">
        <v>22</v>
      </c>
      <c r="D2069" s="189" t="s">
        <v>22</v>
      </c>
      <c r="E2069" s="189" t="s">
        <v>22</v>
      </c>
    </row>
    <row r="2070" spans="1:5" x14ac:dyDescent="0.25">
      <c r="A2070" s="189">
        <v>4071</v>
      </c>
      <c r="B2070" s="182" t="s">
        <v>12174</v>
      </c>
      <c r="C2070" s="189" t="s">
        <v>22</v>
      </c>
      <c r="D2070" s="189" t="s">
        <v>22</v>
      </c>
      <c r="E2070" s="189" t="s">
        <v>22</v>
      </c>
    </row>
    <row r="2071" spans="1:5" x14ac:dyDescent="0.25">
      <c r="A2071" s="189">
        <v>4072</v>
      </c>
      <c r="B2071" s="182" t="s">
        <v>12175</v>
      </c>
      <c r="C2071" s="189" t="s">
        <v>22</v>
      </c>
      <c r="D2071" s="189">
        <v>25</v>
      </c>
      <c r="E2071" s="189">
        <v>25</v>
      </c>
    </row>
    <row r="2072" spans="1:5" x14ac:dyDescent="0.25">
      <c r="A2072" s="189">
        <v>4073</v>
      </c>
      <c r="B2072" s="182" t="s">
        <v>12176</v>
      </c>
      <c r="C2072" s="189" t="s">
        <v>22</v>
      </c>
      <c r="D2072" s="189" t="s">
        <v>22</v>
      </c>
      <c r="E2072" s="189" t="s">
        <v>22</v>
      </c>
    </row>
    <row r="2073" spans="1:5" x14ac:dyDescent="0.25">
      <c r="A2073" s="189">
        <v>4074</v>
      </c>
      <c r="B2073" s="182" t="s">
        <v>12177</v>
      </c>
      <c r="C2073" s="189" t="s">
        <v>22</v>
      </c>
      <c r="D2073" s="189">
        <v>25</v>
      </c>
      <c r="E2073" s="189">
        <v>25</v>
      </c>
    </row>
    <row r="2074" spans="1:5" x14ac:dyDescent="0.25">
      <c r="A2074" s="189">
        <v>4075</v>
      </c>
      <c r="B2074" s="182" t="s">
        <v>12178</v>
      </c>
      <c r="C2074" s="189" t="s">
        <v>22</v>
      </c>
      <c r="D2074" s="189" t="s">
        <v>22</v>
      </c>
      <c r="E2074" s="189" t="s">
        <v>22</v>
      </c>
    </row>
    <row r="2075" spans="1:5" x14ac:dyDescent="0.25">
      <c r="A2075" s="189">
        <v>4076</v>
      </c>
      <c r="B2075" s="182" t="s">
        <v>12179</v>
      </c>
      <c r="C2075" s="189">
        <v>1.3</v>
      </c>
      <c r="D2075" s="189">
        <v>0.5</v>
      </c>
      <c r="E2075" s="189">
        <v>1.3</v>
      </c>
    </row>
    <row r="2076" spans="1:5" x14ac:dyDescent="0.25">
      <c r="A2076" s="189">
        <v>4077</v>
      </c>
      <c r="B2076" s="182" t="s">
        <v>12180</v>
      </c>
      <c r="C2076" s="189">
        <v>30</v>
      </c>
      <c r="D2076" s="189">
        <v>10</v>
      </c>
      <c r="E2076" s="189">
        <v>30</v>
      </c>
    </row>
    <row r="2077" spans="1:5" x14ac:dyDescent="0.25">
      <c r="A2077" s="189">
        <v>4078</v>
      </c>
      <c r="B2077" s="182" t="s">
        <v>12181</v>
      </c>
      <c r="C2077" s="189">
        <v>50</v>
      </c>
      <c r="D2077" s="189">
        <v>40</v>
      </c>
      <c r="E2077" s="189">
        <v>50</v>
      </c>
    </row>
    <row r="2078" spans="1:5" x14ac:dyDescent="0.25">
      <c r="A2078" s="189">
        <v>4079</v>
      </c>
      <c r="B2078" s="182" t="s">
        <v>12182</v>
      </c>
      <c r="C2078" s="189" t="s">
        <v>22</v>
      </c>
      <c r="D2078" s="189" t="s">
        <v>22</v>
      </c>
      <c r="E2078" s="189" t="s">
        <v>22</v>
      </c>
    </row>
    <row r="2079" spans="1:5" x14ac:dyDescent="0.25">
      <c r="A2079" s="189">
        <v>4080</v>
      </c>
      <c r="B2079" s="182" t="s">
        <v>12183</v>
      </c>
      <c r="C2079" s="189" t="s">
        <v>22</v>
      </c>
      <c r="D2079" s="189" t="s">
        <v>22</v>
      </c>
      <c r="E2079" s="189" t="s">
        <v>22</v>
      </c>
    </row>
    <row r="2080" spans="1:5" x14ac:dyDescent="0.25">
      <c r="A2080" s="189">
        <v>4081</v>
      </c>
      <c r="B2080" s="182" t="s">
        <v>12184</v>
      </c>
      <c r="C2080" s="189" t="s">
        <v>22</v>
      </c>
      <c r="D2080" s="189" t="s">
        <v>22</v>
      </c>
      <c r="E2080" s="189" t="s">
        <v>22</v>
      </c>
    </row>
    <row r="2081" spans="1:5" x14ac:dyDescent="0.25">
      <c r="A2081" s="189">
        <v>4082</v>
      </c>
      <c r="B2081" s="182" t="s">
        <v>12185</v>
      </c>
      <c r="C2081" s="189" t="s">
        <v>22</v>
      </c>
      <c r="D2081" s="189" t="s">
        <v>22</v>
      </c>
      <c r="E2081" s="189" t="s">
        <v>22</v>
      </c>
    </row>
    <row r="2082" spans="1:5" x14ac:dyDescent="0.25">
      <c r="A2082" s="189">
        <v>4083</v>
      </c>
      <c r="B2082" s="182" t="s">
        <v>12186</v>
      </c>
      <c r="C2082" s="189" t="s">
        <v>22</v>
      </c>
      <c r="D2082" s="189" t="s">
        <v>22</v>
      </c>
      <c r="E2082" s="189" t="s">
        <v>22</v>
      </c>
    </row>
    <row r="2083" spans="1:5" x14ac:dyDescent="0.25">
      <c r="A2083" s="189">
        <v>4084</v>
      </c>
      <c r="B2083" s="182" t="s">
        <v>12187</v>
      </c>
      <c r="C2083" s="189" t="s">
        <v>22</v>
      </c>
      <c r="D2083" s="189" t="s">
        <v>22</v>
      </c>
      <c r="E2083" s="189" t="s">
        <v>22</v>
      </c>
    </row>
    <row r="2084" spans="1:5" x14ac:dyDescent="0.25">
      <c r="A2084" s="189">
        <v>4085</v>
      </c>
      <c r="B2084" s="182" t="s">
        <v>12188</v>
      </c>
      <c r="C2084" s="189" t="s">
        <v>22</v>
      </c>
      <c r="D2084" s="189" t="s">
        <v>22</v>
      </c>
      <c r="E2084" s="189" t="s">
        <v>22</v>
      </c>
    </row>
    <row r="2085" spans="1:5" x14ac:dyDescent="0.25">
      <c r="A2085" s="189">
        <v>4086</v>
      </c>
      <c r="B2085" s="182" t="s">
        <v>12189</v>
      </c>
      <c r="C2085" s="189">
        <v>100</v>
      </c>
      <c r="D2085" s="189">
        <v>100</v>
      </c>
      <c r="E2085" s="189">
        <v>100</v>
      </c>
    </row>
    <row r="2086" spans="1:5" x14ac:dyDescent="0.25">
      <c r="A2086" s="189">
        <v>4087</v>
      </c>
      <c r="B2086" s="182" t="s">
        <v>12190</v>
      </c>
      <c r="C2086" s="189" t="s">
        <v>22</v>
      </c>
      <c r="D2086" s="189">
        <v>1</v>
      </c>
      <c r="E2086" s="189">
        <v>1</v>
      </c>
    </row>
    <row r="2087" spans="1:5" x14ac:dyDescent="0.25">
      <c r="A2087" s="189">
        <v>4088</v>
      </c>
      <c r="B2087" s="182" t="s">
        <v>12191</v>
      </c>
      <c r="C2087" s="189" t="s">
        <v>22</v>
      </c>
      <c r="D2087" s="189" t="s">
        <v>22</v>
      </c>
      <c r="E2087" s="189" t="s">
        <v>22</v>
      </c>
    </row>
    <row r="2088" spans="1:5" x14ac:dyDescent="0.25">
      <c r="A2088" s="189">
        <v>4089</v>
      </c>
      <c r="B2088" s="182" t="s">
        <v>12192</v>
      </c>
      <c r="C2088" s="189" t="s">
        <v>22</v>
      </c>
      <c r="D2088" s="189">
        <v>0.06</v>
      </c>
      <c r="E2088" s="189">
        <v>0.06</v>
      </c>
    </row>
    <row r="2089" spans="1:5" x14ac:dyDescent="0.25">
      <c r="A2089" s="189">
        <v>4090</v>
      </c>
      <c r="B2089" s="182" t="s">
        <v>12193</v>
      </c>
      <c r="C2089" s="189" t="s">
        <v>22</v>
      </c>
      <c r="D2089" s="189" t="s">
        <v>22</v>
      </c>
      <c r="E2089" s="189" t="s">
        <v>22</v>
      </c>
    </row>
    <row r="2090" spans="1:5" x14ac:dyDescent="0.25">
      <c r="A2090" s="189">
        <v>4091</v>
      </c>
      <c r="B2090" s="182" t="s">
        <v>12194</v>
      </c>
      <c r="C2090" s="189">
        <v>1.5</v>
      </c>
      <c r="D2090" s="189">
        <v>1.5</v>
      </c>
      <c r="E2090" s="189">
        <v>1.5</v>
      </c>
    </row>
    <row r="2091" spans="1:5" x14ac:dyDescent="0.25">
      <c r="A2091" s="189">
        <v>4092</v>
      </c>
      <c r="B2091" s="182" t="s">
        <v>12195</v>
      </c>
      <c r="C2091" s="189" t="s">
        <v>22</v>
      </c>
      <c r="D2091" s="189" t="s">
        <v>22</v>
      </c>
      <c r="E2091" s="189" t="s">
        <v>22</v>
      </c>
    </row>
    <row r="2092" spans="1:5" x14ac:dyDescent="0.25">
      <c r="A2092" s="189">
        <v>4093</v>
      </c>
      <c r="B2092" s="182" t="s">
        <v>12196</v>
      </c>
      <c r="C2092" s="189" t="s">
        <v>22</v>
      </c>
      <c r="D2092" s="189" t="s">
        <v>22</v>
      </c>
      <c r="E2092" s="189" t="s">
        <v>22</v>
      </c>
    </row>
    <row r="2093" spans="1:5" x14ac:dyDescent="0.25">
      <c r="A2093" s="189">
        <v>4094</v>
      </c>
      <c r="B2093" s="182" t="s">
        <v>12197</v>
      </c>
      <c r="C2093" s="189">
        <v>10</v>
      </c>
      <c r="D2093" s="189">
        <v>5</v>
      </c>
      <c r="E2093" s="189">
        <v>10</v>
      </c>
    </row>
    <row r="2094" spans="1:5" x14ac:dyDescent="0.25">
      <c r="A2094" s="189">
        <v>4095</v>
      </c>
      <c r="B2094" s="182" t="s">
        <v>12198</v>
      </c>
      <c r="C2094" s="189" t="s">
        <v>22</v>
      </c>
      <c r="D2094" s="189" t="s">
        <v>22</v>
      </c>
      <c r="E2094" s="189" t="s">
        <v>22</v>
      </c>
    </row>
    <row r="2095" spans="1:5" x14ac:dyDescent="0.25">
      <c r="A2095" s="189">
        <v>4096</v>
      </c>
      <c r="B2095" s="182" t="s">
        <v>12199</v>
      </c>
      <c r="C2095" s="189">
        <v>1</v>
      </c>
      <c r="D2095" s="189">
        <v>1</v>
      </c>
      <c r="E2095" s="189">
        <v>1</v>
      </c>
    </row>
    <row r="2096" spans="1:5" x14ac:dyDescent="0.25">
      <c r="A2096" s="189">
        <v>4097</v>
      </c>
      <c r="B2096" s="182" t="s">
        <v>12200</v>
      </c>
      <c r="C2096" s="189" t="s">
        <v>22</v>
      </c>
      <c r="D2096" s="189" t="s">
        <v>22</v>
      </c>
      <c r="E2096" s="189" t="s">
        <v>22</v>
      </c>
    </row>
    <row r="2097" spans="1:5" x14ac:dyDescent="0.25">
      <c r="A2097" s="189">
        <v>4098</v>
      </c>
      <c r="B2097" s="182" t="s">
        <v>12201</v>
      </c>
      <c r="C2097" s="189" t="s">
        <v>22</v>
      </c>
      <c r="D2097" s="189">
        <v>25</v>
      </c>
      <c r="E2097" s="189">
        <v>25</v>
      </c>
    </row>
    <row r="2098" spans="1:5" x14ac:dyDescent="0.25">
      <c r="A2098" s="189">
        <v>4099</v>
      </c>
      <c r="B2098" s="182" t="s">
        <v>12202</v>
      </c>
      <c r="C2098" s="189">
        <v>50</v>
      </c>
      <c r="D2098" s="189">
        <v>30</v>
      </c>
      <c r="E2098" s="189">
        <v>50</v>
      </c>
    </row>
    <row r="2099" spans="1:5" x14ac:dyDescent="0.25">
      <c r="A2099" s="189">
        <v>4100</v>
      </c>
      <c r="B2099" s="182" t="s">
        <v>12203</v>
      </c>
      <c r="C2099" s="189" t="s">
        <v>22</v>
      </c>
      <c r="D2099" s="189" t="s">
        <v>22</v>
      </c>
      <c r="E2099" s="189" t="s">
        <v>22</v>
      </c>
    </row>
    <row r="2100" spans="1:5" x14ac:dyDescent="0.25">
      <c r="A2100" s="189">
        <v>4101</v>
      </c>
      <c r="B2100" s="182" t="s">
        <v>12204</v>
      </c>
      <c r="C2100" s="189" t="s">
        <v>22</v>
      </c>
      <c r="D2100" s="189" t="s">
        <v>22</v>
      </c>
      <c r="E2100" s="189" t="s">
        <v>22</v>
      </c>
    </row>
    <row r="2101" spans="1:5" x14ac:dyDescent="0.25">
      <c r="A2101" s="189">
        <v>4102</v>
      </c>
      <c r="B2101" s="182" t="s">
        <v>12205</v>
      </c>
      <c r="C2101" s="189">
        <v>50</v>
      </c>
      <c r="D2101" s="189">
        <v>10</v>
      </c>
      <c r="E2101" s="189">
        <v>50</v>
      </c>
    </row>
    <row r="2102" spans="1:5" x14ac:dyDescent="0.25">
      <c r="A2102" s="189">
        <v>4103</v>
      </c>
      <c r="B2102" s="182" t="s">
        <v>12206</v>
      </c>
      <c r="C2102" s="189">
        <v>50</v>
      </c>
      <c r="D2102" s="189">
        <v>10</v>
      </c>
      <c r="E2102" s="189">
        <v>50</v>
      </c>
    </row>
    <row r="2103" spans="1:5" x14ac:dyDescent="0.25">
      <c r="A2103" s="189">
        <v>4104</v>
      </c>
      <c r="B2103" s="182" t="s">
        <v>12207</v>
      </c>
      <c r="C2103" s="189" t="s">
        <v>22</v>
      </c>
      <c r="D2103" s="189" t="s">
        <v>22</v>
      </c>
      <c r="E2103" s="189" t="s">
        <v>22</v>
      </c>
    </row>
    <row r="2104" spans="1:5" x14ac:dyDescent="0.25">
      <c r="A2104" s="189">
        <v>4105</v>
      </c>
      <c r="B2104" s="182" t="s">
        <v>12208</v>
      </c>
      <c r="C2104" s="189">
        <v>6</v>
      </c>
      <c r="D2104" s="189">
        <v>28</v>
      </c>
      <c r="E2104" s="189">
        <v>28</v>
      </c>
    </row>
    <row r="2105" spans="1:5" x14ac:dyDescent="0.25">
      <c r="A2105" s="189">
        <v>4106</v>
      </c>
      <c r="B2105" s="182" t="s">
        <v>12209</v>
      </c>
      <c r="C2105" s="189" t="s">
        <v>22</v>
      </c>
      <c r="D2105" s="189" t="s">
        <v>22</v>
      </c>
      <c r="E2105" s="189" t="s">
        <v>22</v>
      </c>
    </row>
    <row r="2106" spans="1:5" x14ac:dyDescent="0.25">
      <c r="A2106" s="189">
        <v>4107</v>
      </c>
      <c r="B2106" s="182" t="s">
        <v>12210</v>
      </c>
      <c r="C2106" s="189">
        <v>30</v>
      </c>
      <c r="D2106" s="189">
        <v>15</v>
      </c>
      <c r="E2106" s="189">
        <v>30</v>
      </c>
    </row>
    <row r="2107" spans="1:5" x14ac:dyDescent="0.25">
      <c r="A2107" s="189">
        <v>4108</v>
      </c>
      <c r="B2107" s="182" t="s">
        <v>12211</v>
      </c>
      <c r="C2107" s="189">
        <v>0.5</v>
      </c>
      <c r="D2107" s="189">
        <v>0.5</v>
      </c>
      <c r="E2107" s="189">
        <v>0.5</v>
      </c>
    </row>
    <row r="2108" spans="1:5" x14ac:dyDescent="0.25">
      <c r="A2108" s="189">
        <v>4109</v>
      </c>
      <c r="B2108" s="182" t="s">
        <v>12212</v>
      </c>
      <c r="C2108" s="189" t="s">
        <v>22</v>
      </c>
      <c r="D2108" s="189" t="s">
        <v>22</v>
      </c>
      <c r="E2108" s="189" t="s">
        <v>22</v>
      </c>
    </row>
    <row r="2109" spans="1:5" x14ac:dyDescent="0.25">
      <c r="A2109" s="189">
        <v>4110</v>
      </c>
      <c r="B2109" s="182" t="s">
        <v>12213</v>
      </c>
      <c r="C2109" s="189" t="s">
        <v>22</v>
      </c>
      <c r="D2109" s="189">
        <v>20</v>
      </c>
      <c r="E2109" s="189">
        <v>20</v>
      </c>
    </row>
    <row r="2110" spans="1:5" x14ac:dyDescent="0.25">
      <c r="A2110" s="189">
        <v>4111</v>
      </c>
      <c r="B2110" s="182" t="s">
        <v>12214</v>
      </c>
      <c r="C2110" s="189">
        <v>2</v>
      </c>
      <c r="D2110" s="189">
        <v>2</v>
      </c>
      <c r="E2110" s="189">
        <v>2</v>
      </c>
    </row>
    <row r="2111" spans="1:5" x14ac:dyDescent="0.25">
      <c r="A2111" s="189">
        <v>4112</v>
      </c>
      <c r="B2111" s="182" t="s">
        <v>12215</v>
      </c>
      <c r="C2111" s="189">
        <v>20</v>
      </c>
      <c r="D2111" s="189">
        <v>10</v>
      </c>
      <c r="E2111" s="189">
        <v>20</v>
      </c>
    </row>
    <row r="2112" spans="1:5" x14ac:dyDescent="0.25">
      <c r="A2112" s="189">
        <v>4113</v>
      </c>
      <c r="B2112" s="182" t="s">
        <v>12216</v>
      </c>
      <c r="C2112" s="189" t="s">
        <v>22</v>
      </c>
      <c r="D2112" s="189">
        <v>1</v>
      </c>
      <c r="E2112" s="189">
        <v>1</v>
      </c>
    </row>
    <row r="2113" spans="1:5" x14ac:dyDescent="0.25">
      <c r="A2113" s="189">
        <v>4114</v>
      </c>
      <c r="B2113" s="182" t="s">
        <v>12217</v>
      </c>
      <c r="C2113" s="189" t="s">
        <v>22</v>
      </c>
      <c r="D2113" s="189" t="s">
        <v>22</v>
      </c>
      <c r="E2113" s="189" t="s">
        <v>22</v>
      </c>
    </row>
    <row r="2114" spans="1:5" x14ac:dyDescent="0.25">
      <c r="A2114" s="189">
        <v>4115</v>
      </c>
      <c r="B2114" s="182" t="s">
        <v>12218</v>
      </c>
      <c r="C2114" s="189" t="s">
        <v>22</v>
      </c>
      <c r="D2114" s="189" t="s">
        <v>22</v>
      </c>
      <c r="E2114" s="189" t="s">
        <v>22</v>
      </c>
    </row>
    <row r="2115" spans="1:5" x14ac:dyDescent="0.25">
      <c r="A2115" s="189">
        <v>4116</v>
      </c>
      <c r="B2115" s="182" t="s">
        <v>12219</v>
      </c>
      <c r="C2115" s="189" t="s">
        <v>22</v>
      </c>
      <c r="D2115" s="189" t="s">
        <v>22</v>
      </c>
      <c r="E2115" s="189" t="s">
        <v>22</v>
      </c>
    </row>
    <row r="2116" spans="1:5" x14ac:dyDescent="0.25">
      <c r="A2116" s="189">
        <v>4117</v>
      </c>
      <c r="B2116" s="182" t="s">
        <v>12220</v>
      </c>
      <c r="C2116" s="189" t="s">
        <v>22</v>
      </c>
      <c r="D2116" s="189" t="s">
        <v>22</v>
      </c>
      <c r="E2116" s="189" t="s">
        <v>22</v>
      </c>
    </row>
    <row r="2117" spans="1:5" x14ac:dyDescent="0.25">
      <c r="A2117" s="189">
        <v>4118</v>
      </c>
      <c r="B2117" s="182" t="s">
        <v>12221</v>
      </c>
      <c r="C2117" s="189" t="s">
        <v>22</v>
      </c>
      <c r="D2117" s="189" t="s">
        <v>22</v>
      </c>
      <c r="E2117" s="189" t="s">
        <v>22</v>
      </c>
    </row>
    <row r="2118" spans="1:5" x14ac:dyDescent="0.25">
      <c r="A2118" s="189">
        <v>4119</v>
      </c>
      <c r="B2118" s="186" t="s">
        <v>12222</v>
      </c>
      <c r="C2118" s="189" t="s">
        <v>22</v>
      </c>
      <c r="D2118" s="189" t="s">
        <v>22</v>
      </c>
      <c r="E2118" s="189" t="s">
        <v>22</v>
      </c>
    </row>
    <row r="2119" spans="1:5" x14ac:dyDescent="0.25">
      <c r="A2119" s="189">
        <v>4120</v>
      </c>
      <c r="B2119" s="182" t="s">
        <v>12223</v>
      </c>
      <c r="C2119" s="189" t="s">
        <v>22</v>
      </c>
      <c r="D2119" s="189">
        <v>25</v>
      </c>
      <c r="E2119" s="189">
        <v>25</v>
      </c>
    </row>
    <row r="2120" spans="1:5" x14ac:dyDescent="0.25">
      <c r="A2120" s="189">
        <v>4121</v>
      </c>
      <c r="B2120" s="182" t="s">
        <v>12224</v>
      </c>
      <c r="C2120" s="189" t="s">
        <v>22</v>
      </c>
      <c r="D2120" s="189">
        <v>15</v>
      </c>
      <c r="E2120" s="189">
        <v>15</v>
      </c>
    </row>
    <row r="2121" spans="1:5" x14ac:dyDescent="0.25">
      <c r="A2121" s="189">
        <v>4122</v>
      </c>
      <c r="B2121" s="182" t="s">
        <v>12225</v>
      </c>
      <c r="C2121" s="189" t="s">
        <v>22</v>
      </c>
      <c r="D2121" s="189">
        <v>25</v>
      </c>
      <c r="E2121" s="189">
        <v>25</v>
      </c>
    </row>
    <row r="2122" spans="1:5" x14ac:dyDescent="0.25">
      <c r="A2122" s="189">
        <v>4123</v>
      </c>
      <c r="B2122" s="182" t="s">
        <v>12226</v>
      </c>
      <c r="C2122" s="189" t="s">
        <v>22</v>
      </c>
      <c r="D2122" s="189">
        <v>25</v>
      </c>
      <c r="E2122" s="189">
        <v>25</v>
      </c>
    </row>
    <row r="2123" spans="1:5" x14ac:dyDescent="0.25">
      <c r="A2123" s="189">
        <v>4124</v>
      </c>
      <c r="B2123" s="182" t="s">
        <v>12227</v>
      </c>
      <c r="C2123" s="189" t="s">
        <v>22</v>
      </c>
      <c r="D2123" s="189" t="s">
        <v>22</v>
      </c>
      <c r="E2123" s="189" t="s">
        <v>22</v>
      </c>
    </row>
    <row r="2124" spans="1:5" x14ac:dyDescent="0.25">
      <c r="A2124" s="189">
        <v>4125</v>
      </c>
      <c r="B2124" s="182" t="s">
        <v>12228</v>
      </c>
      <c r="C2124" s="189" t="s">
        <v>22</v>
      </c>
      <c r="D2124" s="189">
        <v>25</v>
      </c>
      <c r="E2124" s="189">
        <v>25</v>
      </c>
    </row>
    <row r="2125" spans="1:5" x14ac:dyDescent="0.25">
      <c r="A2125" s="189">
        <v>4126</v>
      </c>
      <c r="B2125" s="182" t="s">
        <v>12229</v>
      </c>
      <c r="C2125" s="189" t="s">
        <v>22</v>
      </c>
      <c r="D2125" s="189">
        <v>25</v>
      </c>
      <c r="E2125" s="189">
        <v>25</v>
      </c>
    </row>
    <row r="2126" spans="1:5" x14ac:dyDescent="0.25">
      <c r="A2126" s="189">
        <v>4127</v>
      </c>
      <c r="B2126" s="182" t="s">
        <v>12230</v>
      </c>
      <c r="C2126" s="189" t="s">
        <v>22</v>
      </c>
      <c r="D2126" s="189">
        <v>25</v>
      </c>
      <c r="E2126" s="189">
        <v>25</v>
      </c>
    </row>
    <row r="2127" spans="1:5" x14ac:dyDescent="0.25">
      <c r="A2127" s="189">
        <v>4128</v>
      </c>
      <c r="B2127" s="182" t="s">
        <v>12231</v>
      </c>
      <c r="C2127" s="189" t="s">
        <v>22</v>
      </c>
      <c r="D2127" s="189">
        <v>10</v>
      </c>
      <c r="E2127" s="189">
        <v>10</v>
      </c>
    </row>
    <row r="2128" spans="1:5" x14ac:dyDescent="0.25">
      <c r="A2128" s="169">
        <v>4129</v>
      </c>
      <c r="B2128" s="182" t="s">
        <v>12232</v>
      </c>
      <c r="C2128" s="189" t="s">
        <v>22</v>
      </c>
      <c r="D2128" s="189" t="s">
        <v>22</v>
      </c>
      <c r="E2128" s="189" t="s">
        <v>22</v>
      </c>
    </row>
    <row r="2129" spans="1:5" x14ac:dyDescent="0.25">
      <c r="A2129" s="189">
        <v>4130</v>
      </c>
      <c r="B2129" s="182" t="s">
        <v>12233</v>
      </c>
      <c r="C2129" s="189">
        <v>0.01</v>
      </c>
      <c r="D2129" s="189">
        <v>0.01</v>
      </c>
      <c r="E2129" s="189">
        <v>0.01</v>
      </c>
    </row>
    <row r="2130" spans="1:5" x14ac:dyDescent="0.25">
      <c r="A2130" s="189">
        <v>4131</v>
      </c>
      <c r="B2130" s="182" t="s">
        <v>12234</v>
      </c>
      <c r="C2130" s="189">
        <v>20</v>
      </c>
      <c r="D2130" s="189">
        <v>20</v>
      </c>
      <c r="E2130" s="189">
        <v>20</v>
      </c>
    </row>
    <row r="2131" spans="1:5" x14ac:dyDescent="0.25">
      <c r="A2131" s="189">
        <v>4132</v>
      </c>
      <c r="B2131" s="182" t="s">
        <v>12235</v>
      </c>
      <c r="C2131" s="189">
        <v>20</v>
      </c>
      <c r="D2131" s="189">
        <v>20</v>
      </c>
      <c r="E2131" s="189">
        <v>20</v>
      </c>
    </row>
    <row r="2132" spans="1:5" x14ac:dyDescent="0.25">
      <c r="A2132" s="189">
        <v>4133</v>
      </c>
      <c r="B2132" s="182" t="s">
        <v>12236</v>
      </c>
      <c r="C2132" s="189">
        <v>20</v>
      </c>
      <c r="D2132" s="189">
        <v>20</v>
      </c>
      <c r="E2132" s="189">
        <v>20</v>
      </c>
    </row>
    <row r="2133" spans="1:5" x14ac:dyDescent="0.25">
      <c r="A2133" s="189">
        <v>4134</v>
      </c>
      <c r="B2133" s="182" t="s">
        <v>12237</v>
      </c>
      <c r="C2133" s="189">
        <v>20</v>
      </c>
      <c r="D2133" s="189">
        <v>20</v>
      </c>
      <c r="E2133" s="189">
        <v>20</v>
      </c>
    </row>
    <row r="2134" spans="1:5" x14ac:dyDescent="0.25">
      <c r="A2134" s="189">
        <v>4135</v>
      </c>
      <c r="B2134" s="182" t="s">
        <v>12238</v>
      </c>
      <c r="C2134" s="189"/>
      <c r="D2134" s="189">
        <v>25</v>
      </c>
      <c r="E2134" s="189">
        <v>25</v>
      </c>
    </row>
    <row r="2135" spans="1:5" x14ac:dyDescent="0.25">
      <c r="A2135" s="189">
        <v>4136</v>
      </c>
      <c r="B2135" s="182" t="s">
        <v>12239</v>
      </c>
      <c r="C2135" s="189">
        <v>10</v>
      </c>
      <c r="D2135" s="189">
        <v>8</v>
      </c>
      <c r="E2135" s="189">
        <v>10</v>
      </c>
    </row>
    <row r="2136" spans="1:5" x14ac:dyDescent="0.25">
      <c r="A2136" s="189">
        <v>4137</v>
      </c>
      <c r="B2136" s="182" t="s">
        <v>12240</v>
      </c>
      <c r="C2136" s="189" t="s">
        <v>22</v>
      </c>
      <c r="D2136" s="189" t="s">
        <v>22</v>
      </c>
      <c r="E2136" s="189" t="s">
        <v>22</v>
      </c>
    </row>
    <row r="2137" spans="1:5" x14ac:dyDescent="0.25">
      <c r="A2137" s="189">
        <v>4138</v>
      </c>
      <c r="B2137" s="182" t="s">
        <v>12241</v>
      </c>
      <c r="C2137" s="189">
        <v>5</v>
      </c>
      <c r="D2137" s="189"/>
      <c r="E2137" s="189">
        <v>5</v>
      </c>
    </row>
    <row r="2138" spans="1:5" x14ac:dyDescent="0.25">
      <c r="A2138" s="189">
        <v>4139</v>
      </c>
      <c r="B2138" s="182" t="s">
        <v>12242</v>
      </c>
      <c r="C2138" s="189" t="s">
        <v>22</v>
      </c>
      <c r="D2138" s="189" t="s">
        <v>22</v>
      </c>
      <c r="E2138" s="189" t="s">
        <v>22</v>
      </c>
    </row>
    <row r="2139" spans="1:5" x14ac:dyDescent="0.25">
      <c r="A2139" s="189">
        <v>4140</v>
      </c>
      <c r="B2139" s="182" t="s">
        <v>12243</v>
      </c>
      <c r="C2139" s="189">
        <v>10</v>
      </c>
      <c r="D2139" s="189">
        <v>5</v>
      </c>
      <c r="E2139" s="189">
        <v>10</v>
      </c>
    </row>
    <row r="2140" spans="1:5" x14ac:dyDescent="0.25">
      <c r="A2140" s="189">
        <v>4141</v>
      </c>
      <c r="B2140" s="182" t="s">
        <v>12244</v>
      </c>
      <c r="C2140" s="189">
        <v>20</v>
      </c>
      <c r="D2140" s="189">
        <v>10</v>
      </c>
      <c r="E2140" s="189">
        <v>20</v>
      </c>
    </row>
    <row r="2141" spans="1:5" x14ac:dyDescent="0.25">
      <c r="A2141" s="189">
        <v>4142</v>
      </c>
      <c r="B2141" s="182" t="s">
        <v>12245</v>
      </c>
      <c r="C2141" s="189">
        <v>0.5</v>
      </c>
      <c r="D2141" s="189">
        <v>0.3</v>
      </c>
      <c r="E2141" s="189">
        <v>0.5</v>
      </c>
    </row>
    <row r="2142" spans="1:5" x14ac:dyDescent="0.25">
      <c r="A2142" s="189">
        <v>4143</v>
      </c>
      <c r="B2142" s="182" t="s">
        <v>12246</v>
      </c>
      <c r="C2142" s="189" t="s">
        <v>22</v>
      </c>
      <c r="D2142" s="189" t="s">
        <v>22</v>
      </c>
      <c r="E2142" s="189" t="s">
        <v>22</v>
      </c>
    </row>
    <row r="2143" spans="1:5" x14ac:dyDescent="0.25">
      <c r="A2143" s="189">
        <v>4144</v>
      </c>
      <c r="B2143" s="182" t="s">
        <v>12247</v>
      </c>
      <c r="C2143" s="189" t="s">
        <v>22</v>
      </c>
      <c r="D2143" s="189" t="s">
        <v>22</v>
      </c>
      <c r="E2143" s="189" t="s">
        <v>22</v>
      </c>
    </row>
    <row r="2144" spans="1:5" x14ac:dyDescent="0.25">
      <c r="A2144" s="189">
        <v>4145</v>
      </c>
      <c r="B2144" s="182" t="s">
        <v>12248</v>
      </c>
      <c r="C2144" s="189">
        <v>2</v>
      </c>
      <c r="D2144" s="189">
        <v>0.5</v>
      </c>
      <c r="E2144" s="189">
        <v>2</v>
      </c>
    </row>
    <row r="2145" spans="1:5" x14ac:dyDescent="0.25">
      <c r="A2145" s="189">
        <v>4146</v>
      </c>
      <c r="B2145" s="182" t="s">
        <v>12249</v>
      </c>
      <c r="C2145" s="189" t="s">
        <v>22</v>
      </c>
      <c r="D2145" s="189" t="s">
        <v>22</v>
      </c>
      <c r="E2145" s="189" t="s">
        <v>22</v>
      </c>
    </row>
    <row r="2146" spans="1:5" x14ac:dyDescent="0.25">
      <c r="A2146" s="189">
        <v>4147</v>
      </c>
      <c r="B2146" s="182" t="s">
        <v>12250</v>
      </c>
      <c r="C2146" s="189" t="s">
        <v>22</v>
      </c>
      <c r="D2146" s="189" t="s">
        <v>22</v>
      </c>
      <c r="E2146" s="189" t="s">
        <v>22</v>
      </c>
    </row>
    <row r="2147" spans="1:5" x14ac:dyDescent="0.25">
      <c r="A2147" s="189">
        <v>4148</v>
      </c>
      <c r="B2147" s="182" t="s">
        <v>12251</v>
      </c>
      <c r="C2147" s="189">
        <v>100</v>
      </c>
      <c r="D2147" s="189">
        <v>25</v>
      </c>
      <c r="E2147" s="189">
        <v>100</v>
      </c>
    </row>
    <row r="2148" spans="1:5" x14ac:dyDescent="0.25">
      <c r="A2148" s="189">
        <v>4149</v>
      </c>
      <c r="B2148" s="182" t="s">
        <v>12252</v>
      </c>
      <c r="C2148" s="189" t="s">
        <v>22</v>
      </c>
      <c r="D2148" s="189" t="s">
        <v>22</v>
      </c>
      <c r="E2148" s="189" t="s">
        <v>22</v>
      </c>
    </row>
    <row r="2149" spans="1:5" x14ac:dyDescent="0.25">
      <c r="A2149" s="189">
        <v>4150</v>
      </c>
      <c r="B2149" s="182" t="s">
        <v>12253</v>
      </c>
      <c r="C2149" s="189">
        <v>1</v>
      </c>
      <c r="D2149" s="189">
        <v>1</v>
      </c>
      <c r="E2149" s="189">
        <v>1</v>
      </c>
    </row>
    <row r="2150" spans="1:5" x14ac:dyDescent="0.25">
      <c r="A2150" s="189">
        <v>4151</v>
      </c>
      <c r="B2150" s="182" t="s">
        <v>12254</v>
      </c>
      <c r="C2150" s="189" t="s">
        <v>22</v>
      </c>
      <c r="D2150" s="189" t="s">
        <v>22</v>
      </c>
      <c r="E2150" s="189" t="s">
        <v>22</v>
      </c>
    </row>
    <row r="2151" spans="1:5" x14ac:dyDescent="0.25">
      <c r="A2151" s="189">
        <v>4152</v>
      </c>
      <c r="B2151" s="182" t="s">
        <v>12255</v>
      </c>
      <c r="C2151" s="189" t="s">
        <v>22</v>
      </c>
      <c r="D2151" s="189">
        <v>25</v>
      </c>
      <c r="E2151" s="189">
        <v>25</v>
      </c>
    </row>
    <row r="2152" spans="1:5" x14ac:dyDescent="0.25">
      <c r="A2152" s="189">
        <v>4153</v>
      </c>
      <c r="B2152" s="182" t="s">
        <v>12256</v>
      </c>
      <c r="C2152" s="189" t="s">
        <v>22</v>
      </c>
      <c r="D2152" s="189" t="s">
        <v>22</v>
      </c>
      <c r="E2152" s="189" t="s">
        <v>22</v>
      </c>
    </row>
    <row r="2153" spans="1:5" x14ac:dyDescent="0.25">
      <c r="A2153" s="189">
        <v>4154</v>
      </c>
      <c r="B2153" s="182" t="s">
        <v>12257</v>
      </c>
      <c r="C2153" s="189">
        <v>100</v>
      </c>
      <c r="D2153" s="189">
        <v>100</v>
      </c>
      <c r="E2153" s="189">
        <v>100</v>
      </c>
    </row>
    <row r="2154" spans="1:5" x14ac:dyDescent="0.25">
      <c r="A2154" s="189">
        <v>4155</v>
      </c>
      <c r="B2154" s="182" t="s">
        <v>12258</v>
      </c>
      <c r="C2154" s="189" t="s">
        <v>22</v>
      </c>
      <c r="D2154" s="189" t="s">
        <v>22</v>
      </c>
      <c r="E2154" s="189" t="s">
        <v>22</v>
      </c>
    </row>
    <row r="2155" spans="1:5" x14ac:dyDescent="0.25">
      <c r="A2155" s="189">
        <v>4156</v>
      </c>
      <c r="B2155" s="182" t="s">
        <v>12259</v>
      </c>
      <c r="C2155" s="189" t="s">
        <v>22</v>
      </c>
      <c r="D2155" s="189" t="s">
        <v>22</v>
      </c>
      <c r="E2155" s="189" t="s">
        <v>22</v>
      </c>
    </row>
    <row r="2156" spans="1:5" x14ac:dyDescent="0.25">
      <c r="A2156" s="189">
        <v>4157</v>
      </c>
      <c r="B2156" s="182" t="s">
        <v>12260</v>
      </c>
      <c r="C2156" s="189">
        <v>10</v>
      </c>
      <c r="D2156" s="189">
        <v>5</v>
      </c>
      <c r="E2156" s="189">
        <v>10</v>
      </c>
    </row>
    <row r="2157" spans="1:5" x14ac:dyDescent="0.25">
      <c r="A2157" s="189">
        <v>4158</v>
      </c>
      <c r="B2157" s="182" t="s">
        <v>12261</v>
      </c>
      <c r="C2157" s="189">
        <v>0.1</v>
      </c>
      <c r="D2157" s="189">
        <v>0.05</v>
      </c>
      <c r="E2157" s="189">
        <v>0.1</v>
      </c>
    </row>
    <row r="2158" spans="1:5" x14ac:dyDescent="0.25">
      <c r="A2158" s="189">
        <v>4159</v>
      </c>
      <c r="B2158" s="182" t="s">
        <v>12262</v>
      </c>
      <c r="C2158" s="189" t="s">
        <v>22</v>
      </c>
      <c r="D2158" s="189">
        <v>1</v>
      </c>
      <c r="E2158" s="189">
        <v>1</v>
      </c>
    </row>
    <row r="2159" spans="1:5" x14ac:dyDescent="0.25">
      <c r="A2159" s="189">
        <v>4160</v>
      </c>
      <c r="B2159" s="182" t="s">
        <v>12263</v>
      </c>
      <c r="C2159" s="189">
        <v>3</v>
      </c>
      <c r="D2159" s="189">
        <v>3</v>
      </c>
      <c r="E2159" s="189">
        <v>3</v>
      </c>
    </row>
    <row r="2160" spans="1:5" x14ac:dyDescent="0.25">
      <c r="A2160" s="189">
        <v>4161</v>
      </c>
      <c r="B2160" s="182" t="s">
        <v>12264</v>
      </c>
      <c r="C2160" s="189">
        <v>12</v>
      </c>
      <c r="D2160" s="189">
        <v>10</v>
      </c>
      <c r="E2160" s="189">
        <v>12</v>
      </c>
    </row>
    <row r="2161" spans="1:5" x14ac:dyDescent="0.25">
      <c r="A2161" s="189">
        <v>4162</v>
      </c>
      <c r="B2161" s="182" t="s">
        <v>12265</v>
      </c>
      <c r="C2161" s="189">
        <v>0.01</v>
      </c>
      <c r="D2161" s="189">
        <v>0.01</v>
      </c>
      <c r="E2161" s="189">
        <v>0.01</v>
      </c>
    </row>
    <row r="2162" spans="1:5" x14ac:dyDescent="0.25">
      <c r="A2162" s="189">
        <v>4163</v>
      </c>
      <c r="B2162" s="182" t="s">
        <v>12266</v>
      </c>
      <c r="C2162" s="189">
        <v>30</v>
      </c>
      <c r="D2162" s="189">
        <v>10</v>
      </c>
      <c r="E2162" s="189">
        <v>30</v>
      </c>
    </row>
    <row r="2163" spans="1:5" x14ac:dyDescent="0.25">
      <c r="A2163" s="189">
        <v>4164</v>
      </c>
      <c r="B2163" s="182" t="s">
        <v>12267</v>
      </c>
      <c r="C2163" s="189">
        <v>20</v>
      </c>
      <c r="D2163" s="189">
        <v>10</v>
      </c>
      <c r="E2163" s="189">
        <v>20</v>
      </c>
    </row>
    <row r="2164" spans="1:5" x14ac:dyDescent="0.25">
      <c r="A2164" s="189">
        <v>4165</v>
      </c>
      <c r="B2164" s="182" t="s">
        <v>12268</v>
      </c>
      <c r="C2164" s="189">
        <v>0.2</v>
      </c>
      <c r="D2164" s="189">
        <v>0.2</v>
      </c>
      <c r="E2164" s="189">
        <v>0.2</v>
      </c>
    </row>
    <row r="2165" spans="1:5" x14ac:dyDescent="0.25">
      <c r="A2165" s="189">
        <v>4166</v>
      </c>
      <c r="B2165" s="182" t="s">
        <v>12269</v>
      </c>
      <c r="C2165" s="189">
        <v>5</v>
      </c>
      <c r="D2165" s="189"/>
      <c r="E2165" s="189">
        <v>5</v>
      </c>
    </row>
    <row r="2166" spans="1:5" x14ac:dyDescent="0.25">
      <c r="A2166" s="189">
        <v>4167</v>
      </c>
      <c r="B2166" s="182" t="s">
        <v>12270</v>
      </c>
      <c r="C2166" s="189">
        <v>0.4</v>
      </c>
      <c r="D2166" s="189">
        <v>0.1</v>
      </c>
      <c r="E2166" s="189">
        <v>0.4</v>
      </c>
    </row>
    <row r="2167" spans="1:5" x14ac:dyDescent="0.25">
      <c r="A2167" s="189">
        <v>4168</v>
      </c>
      <c r="B2167" s="182" t="s">
        <v>12271</v>
      </c>
      <c r="C2167" s="189" t="s">
        <v>22</v>
      </c>
      <c r="D2167" s="189">
        <v>1</v>
      </c>
      <c r="E2167" s="189">
        <v>1</v>
      </c>
    </row>
    <row r="2168" spans="1:5" x14ac:dyDescent="0.25">
      <c r="A2168" s="189">
        <v>4169</v>
      </c>
      <c r="B2168" s="182" t="s">
        <v>12272</v>
      </c>
      <c r="C2168" s="189" t="s">
        <v>22</v>
      </c>
      <c r="D2168" s="189" t="s">
        <v>22</v>
      </c>
      <c r="E2168" s="189" t="s">
        <v>22</v>
      </c>
    </row>
    <row r="2169" spans="1:5" x14ac:dyDescent="0.25">
      <c r="A2169" s="189">
        <v>4170</v>
      </c>
      <c r="B2169" s="182" t="s">
        <v>12273</v>
      </c>
      <c r="C2169" s="189" t="s">
        <v>22</v>
      </c>
      <c r="D2169" s="189" t="s">
        <v>22</v>
      </c>
      <c r="E2169" s="189" t="s">
        <v>22</v>
      </c>
    </row>
    <row r="2170" spans="1:5" x14ac:dyDescent="0.25">
      <c r="A2170" s="189">
        <v>4171</v>
      </c>
      <c r="B2170" s="182" t="s">
        <v>12274</v>
      </c>
      <c r="C2170" s="189" t="s">
        <v>22</v>
      </c>
      <c r="D2170" s="189" t="s">
        <v>22</v>
      </c>
      <c r="E2170" s="189" t="s">
        <v>22</v>
      </c>
    </row>
    <row r="2171" spans="1:5" x14ac:dyDescent="0.25">
      <c r="A2171" s="189">
        <v>4172</v>
      </c>
      <c r="B2171" s="182" t="s">
        <v>12275</v>
      </c>
      <c r="C2171" s="189">
        <v>1</v>
      </c>
      <c r="D2171" s="189">
        <v>1</v>
      </c>
      <c r="E2171" s="189">
        <v>1</v>
      </c>
    </row>
    <row r="2172" spans="1:5" x14ac:dyDescent="0.25">
      <c r="A2172" s="189">
        <v>4173</v>
      </c>
      <c r="B2172" s="182" t="s">
        <v>12276</v>
      </c>
      <c r="C2172" s="189" t="s">
        <v>22</v>
      </c>
      <c r="D2172" s="189" t="s">
        <v>22</v>
      </c>
      <c r="E2172" s="189" t="s">
        <v>22</v>
      </c>
    </row>
    <row r="2173" spans="1:5" x14ac:dyDescent="0.25">
      <c r="A2173" s="189">
        <v>4174</v>
      </c>
      <c r="B2173" s="182" t="s">
        <v>12277</v>
      </c>
      <c r="C2173" s="189" t="s">
        <v>22</v>
      </c>
      <c r="D2173" s="189" t="s">
        <v>22</v>
      </c>
      <c r="E2173" s="189" t="s">
        <v>22</v>
      </c>
    </row>
    <row r="2174" spans="1:5" x14ac:dyDescent="0.25">
      <c r="A2174" s="189">
        <v>4175</v>
      </c>
      <c r="B2174" s="182" t="s">
        <v>12278</v>
      </c>
      <c r="C2174" s="189" t="s">
        <v>22</v>
      </c>
      <c r="D2174" s="189" t="s">
        <v>22</v>
      </c>
      <c r="E2174" s="189" t="s">
        <v>22</v>
      </c>
    </row>
    <row r="2175" spans="1:5" x14ac:dyDescent="0.25">
      <c r="A2175" s="189">
        <v>4176</v>
      </c>
      <c r="B2175" s="182" t="s">
        <v>12279</v>
      </c>
      <c r="C2175" s="189" t="s">
        <v>22</v>
      </c>
      <c r="D2175" s="189" t="s">
        <v>22</v>
      </c>
      <c r="E2175" s="189" t="s">
        <v>22</v>
      </c>
    </row>
    <row r="2176" spans="1:5" x14ac:dyDescent="0.25">
      <c r="A2176" s="189">
        <v>4177</v>
      </c>
      <c r="B2176" s="182" t="s">
        <v>12280</v>
      </c>
      <c r="C2176" s="189">
        <v>20</v>
      </c>
      <c r="D2176" s="189">
        <v>10</v>
      </c>
      <c r="E2176" s="189">
        <v>20</v>
      </c>
    </row>
    <row r="2177" spans="1:5" x14ac:dyDescent="0.25">
      <c r="A2177" s="189">
        <v>4178</v>
      </c>
      <c r="B2177" s="182" t="s">
        <v>12281</v>
      </c>
      <c r="C2177" s="189" t="s">
        <v>22</v>
      </c>
      <c r="D2177" s="189">
        <v>25</v>
      </c>
      <c r="E2177" s="189">
        <v>25</v>
      </c>
    </row>
    <row r="2178" spans="1:5" x14ac:dyDescent="0.25">
      <c r="A2178" s="189">
        <v>4179</v>
      </c>
      <c r="B2178" s="182" t="s">
        <v>12282</v>
      </c>
      <c r="C2178" s="189" t="s">
        <v>22</v>
      </c>
      <c r="D2178" s="189" t="s">
        <v>22</v>
      </c>
      <c r="E2178" s="189" t="s">
        <v>22</v>
      </c>
    </row>
    <row r="2179" spans="1:5" x14ac:dyDescent="0.25">
      <c r="A2179" s="189">
        <v>4180</v>
      </c>
      <c r="B2179" s="182" t="s">
        <v>12283</v>
      </c>
      <c r="C2179" s="189" t="s">
        <v>22</v>
      </c>
      <c r="D2179" s="189">
        <v>15</v>
      </c>
      <c r="E2179" s="189">
        <v>15</v>
      </c>
    </row>
    <row r="2180" spans="1:5" x14ac:dyDescent="0.25">
      <c r="A2180" s="189">
        <v>4181</v>
      </c>
      <c r="B2180" s="182" t="s">
        <v>12284</v>
      </c>
      <c r="C2180" s="189" t="s">
        <v>22</v>
      </c>
      <c r="D2180" s="189">
        <v>0.6</v>
      </c>
      <c r="E2180" s="189">
        <v>0.6</v>
      </c>
    </row>
    <row r="2181" spans="1:5" x14ac:dyDescent="0.25">
      <c r="A2181" s="189">
        <v>4182</v>
      </c>
      <c r="B2181" s="182" t="s">
        <v>12285</v>
      </c>
      <c r="C2181" s="189" t="s">
        <v>22</v>
      </c>
      <c r="D2181" s="189">
        <v>0.6</v>
      </c>
      <c r="E2181" s="189">
        <v>0.6</v>
      </c>
    </row>
    <row r="2182" spans="1:5" x14ac:dyDescent="0.25">
      <c r="A2182" s="189">
        <v>4183</v>
      </c>
      <c r="B2182" s="182" t="s">
        <v>12286</v>
      </c>
      <c r="C2182" s="189">
        <v>10</v>
      </c>
      <c r="D2182" s="189">
        <v>10</v>
      </c>
      <c r="E2182" s="189">
        <v>10</v>
      </c>
    </row>
    <row r="2183" spans="1:5" x14ac:dyDescent="0.25">
      <c r="A2183" s="189">
        <v>4184</v>
      </c>
      <c r="B2183" s="182" t="s">
        <v>12287</v>
      </c>
      <c r="C2183" s="189" t="s">
        <v>22</v>
      </c>
      <c r="D2183" s="189" t="s">
        <v>22</v>
      </c>
      <c r="E2183" s="189" t="s">
        <v>22</v>
      </c>
    </row>
    <row r="2184" spans="1:5" x14ac:dyDescent="0.25">
      <c r="A2184" s="189">
        <v>4185</v>
      </c>
      <c r="B2184" s="182" t="s">
        <v>12288</v>
      </c>
      <c r="C2184" s="189" t="s">
        <v>22</v>
      </c>
      <c r="D2184" s="189" t="s">
        <v>22</v>
      </c>
      <c r="E2184" s="189" t="s">
        <v>22</v>
      </c>
    </row>
    <row r="2185" spans="1:5" x14ac:dyDescent="0.25">
      <c r="A2185" s="189">
        <v>4186</v>
      </c>
      <c r="B2185" s="182" t="s">
        <v>12289</v>
      </c>
      <c r="C2185" s="189" t="s">
        <v>22</v>
      </c>
      <c r="D2185" s="189" t="s">
        <v>22</v>
      </c>
      <c r="E2185" s="189" t="s">
        <v>22</v>
      </c>
    </row>
    <row r="2186" spans="1:5" x14ac:dyDescent="0.25">
      <c r="A2186" s="189">
        <v>4187</v>
      </c>
      <c r="B2186" s="182" t="s">
        <v>12290</v>
      </c>
      <c r="C2186" s="189" t="s">
        <v>22</v>
      </c>
      <c r="D2186" s="189">
        <v>10</v>
      </c>
      <c r="E2186" s="189">
        <v>10</v>
      </c>
    </row>
    <row r="2187" spans="1:5" x14ac:dyDescent="0.25">
      <c r="A2187" s="189">
        <v>4188</v>
      </c>
      <c r="B2187" s="182" t="s">
        <v>12291</v>
      </c>
      <c r="C2187" s="189">
        <v>10</v>
      </c>
      <c r="D2187" s="189">
        <v>5</v>
      </c>
      <c r="E2187" s="189">
        <v>10</v>
      </c>
    </row>
    <row r="2188" spans="1:5" x14ac:dyDescent="0.25">
      <c r="A2188" s="189">
        <v>4189</v>
      </c>
      <c r="B2188" s="182" t="s">
        <v>12292</v>
      </c>
      <c r="C2188" s="189">
        <v>2</v>
      </c>
      <c r="D2188" s="189">
        <v>2</v>
      </c>
      <c r="E2188" s="189">
        <v>2</v>
      </c>
    </row>
    <row r="2189" spans="1:5" x14ac:dyDescent="0.25">
      <c r="A2189" s="169">
        <v>4190</v>
      </c>
      <c r="B2189" s="182" t="s">
        <v>12293</v>
      </c>
      <c r="C2189" s="189" t="s">
        <v>22</v>
      </c>
      <c r="D2189" s="189" t="s">
        <v>22</v>
      </c>
      <c r="E2189" s="189" t="s">
        <v>22</v>
      </c>
    </row>
    <row r="2190" spans="1:5" x14ac:dyDescent="0.25">
      <c r="A2190" s="189">
        <v>4191</v>
      </c>
      <c r="B2190" s="182" t="s">
        <v>12294</v>
      </c>
      <c r="C2190" s="189" t="s">
        <v>22</v>
      </c>
      <c r="D2190" s="189">
        <v>25</v>
      </c>
      <c r="E2190" s="189">
        <v>25</v>
      </c>
    </row>
    <row r="2191" spans="1:5" x14ac:dyDescent="0.25">
      <c r="A2191" s="189">
        <v>4192</v>
      </c>
      <c r="B2191" s="182" t="s">
        <v>12295</v>
      </c>
      <c r="C2191" s="189" t="s">
        <v>22</v>
      </c>
      <c r="D2191" s="189" t="s">
        <v>22</v>
      </c>
      <c r="E2191" s="189" t="s">
        <v>22</v>
      </c>
    </row>
    <row r="2192" spans="1:5" x14ac:dyDescent="0.25">
      <c r="A2192" s="189">
        <v>4193</v>
      </c>
      <c r="B2192" s="182" t="s">
        <v>12296</v>
      </c>
      <c r="C2192" s="189" t="s">
        <v>22</v>
      </c>
      <c r="D2192" s="189" t="s">
        <v>22</v>
      </c>
      <c r="E2192" s="189" t="s">
        <v>22</v>
      </c>
    </row>
    <row r="2193" spans="1:5" x14ac:dyDescent="0.25">
      <c r="A2193" s="189">
        <v>4194</v>
      </c>
      <c r="B2193" s="182" t="s">
        <v>12297</v>
      </c>
      <c r="C2193" s="189" t="s">
        <v>22</v>
      </c>
      <c r="D2193" s="189" t="s">
        <v>22</v>
      </c>
      <c r="E2193" s="189" t="s">
        <v>22</v>
      </c>
    </row>
    <row r="2194" spans="1:5" x14ac:dyDescent="0.25">
      <c r="A2194" s="189">
        <v>4195</v>
      </c>
      <c r="B2194" s="182" t="s">
        <v>12298</v>
      </c>
      <c r="C2194" s="189" t="s">
        <v>22</v>
      </c>
      <c r="D2194" s="189" t="s">
        <v>22</v>
      </c>
      <c r="E2194" s="189" t="s">
        <v>22</v>
      </c>
    </row>
    <row r="2195" spans="1:5" x14ac:dyDescent="0.25">
      <c r="A2195" s="189">
        <v>4196</v>
      </c>
      <c r="B2195" s="182" t="s">
        <v>12299</v>
      </c>
      <c r="C2195" s="189" t="s">
        <v>22</v>
      </c>
      <c r="D2195" s="189">
        <v>25</v>
      </c>
      <c r="E2195" s="189">
        <v>25</v>
      </c>
    </row>
    <row r="2196" spans="1:5" x14ac:dyDescent="0.25">
      <c r="A2196" s="189">
        <v>4197</v>
      </c>
      <c r="B2196" s="182" t="s">
        <v>12300</v>
      </c>
      <c r="C2196" s="189" t="s">
        <v>22</v>
      </c>
      <c r="D2196" s="189">
        <v>25</v>
      </c>
      <c r="E2196" s="189">
        <v>25</v>
      </c>
    </row>
    <row r="2197" spans="1:5" x14ac:dyDescent="0.25">
      <c r="A2197" s="189">
        <v>4198</v>
      </c>
      <c r="B2197" s="182" t="s">
        <v>12301</v>
      </c>
      <c r="C2197" s="189" t="s">
        <v>22</v>
      </c>
      <c r="D2197" s="189" t="s">
        <v>22</v>
      </c>
      <c r="E2197" s="189" t="s">
        <v>22</v>
      </c>
    </row>
    <row r="2198" spans="1:5" x14ac:dyDescent="0.25">
      <c r="A2198" s="189">
        <v>4199</v>
      </c>
      <c r="B2198" s="182" t="s">
        <v>12302</v>
      </c>
      <c r="C2198" s="189" t="s">
        <v>22</v>
      </c>
      <c r="D2198" s="189" t="s">
        <v>22</v>
      </c>
      <c r="E2198" s="189" t="s">
        <v>22</v>
      </c>
    </row>
    <row r="2199" spans="1:5" x14ac:dyDescent="0.25">
      <c r="A2199" s="189">
        <v>4200</v>
      </c>
      <c r="B2199" s="182" t="s">
        <v>12303</v>
      </c>
      <c r="C2199" s="189">
        <v>2</v>
      </c>
      <c r="D2199" s="189">
        <v>1</v>
      </c>
      <c r="E2199" s="189">
        <v>2</v>
      </c>
    </row>
    <row r="2200" spans="1:5" x14ac:dyDescent="0.25">
      <c r="A2200" s="189">
        <v>4201</v>
      </c>
      <c r="B2200" s="182" t="s">
        <v>12304</v>
      </c>
      <c r="C2200" s="189" t="s">
        <v>22</v>
      </c>
      <c r="D2200" s="189" t="s">
        <v>22</v>
      </c>
      <c r="E2200" s="189" t="s">
        <v>22</v>
      </c>
    </row>
    <row r="2201" spans="1:5" x14ac:dyDescent="0.25">
      <c r="A2201" s="189">
        <v>4202</v>
      </c>
      <c r="B2201" s="182" t="s">
        <v>12305</v>
      </c>
      <c r="C2201" s="189">
        <v>15</v>
      </c>
      <c r="D2201" s="189">
        <v>3</v>
      </c>
      <c r="E2201" s="189">
        <f t="shared" ref="E2201:E2217" si="59">IF(C2201&gt;D2201,C2201,D2201)</f>
        <v>15</v>
      </c>
    </row>
    <row r="2202" spans="1:5" x14ac:dyDescent="0.25">
      <c r="A2202" s="189">
        <v>4203</v>
      </c>
      <c r="B2202" s="182" t="s">
        <v>12306</v>
      </c>
      <c r="C2202" s="189">
        <v>15</v>
      </c>
      <c r="D2202" s="189">
        <v>3</v>
      </c>
      <c r="E2202" s="189">
        <f t="shared" si="59"/>
        <v>15</v>
      </c>
    </row>
    <row r="2203" spans="1:5" x14ac:dyDescent="0.25">
      <c r="A2203" s="189">
        <v>4204</v>
      </c>
      <c r="B2203" s="182" t="s">
        <v>12307</v>
      </c>
      <c r="C2203" s="189">
        <v>15</v>
      </c>
      <c r="D2203" s="189">
        <v>3</v>
      </c>
      <c r="E2203" s="189">
        <f t="shared" si="59"/>
        <v>15</v>
      </c>
    </row>
    <row r="2204" spans="1:5" x14ac:dyDescent="0.25">
      <c r="A2204" s="189">
        <v>4205</v>
      </c>
      <c r="B2204" s="182" t="s">
        <v>12308</v>
      </c>
      <c r="C2204" s="189">
        <v>15</v>
      </c>
      <c r="D2204" s="189">
        <v>3</v>
      </c>
      <c r="E2204" s="189">
        <f t="shared" si="59"/>
        <v>15</v>
      </c>
    </row>
    <row r="2205" spans="1:5" x14ac:dyDescent="0.25">
      <c r="A2205" s="189">
        <v>4206</v>
      </c>
      <c r="B2205" s="182" t="s">
        <v>12309</v>
      </c>
      <c r="C2205" s="189">
        <v>15</v>
      </c>
      <c r="D2205" s="189">
        <v>3</v>
      </c>
      <c r="E2205" s="189">
        <f t="shared" si="59"/>
        <v>15</v>
      </c>
    </row>
    <row r="2206" spans="1:5" x14ac:dyDescent="0.25">
      <c r="A2206" s="189">
        <v>4207</v>
      </c>
      <c r="B2206" s="182" t="s">
        <v>12310</v>
      </c>
      <c r="C2206" s="189" t="s">
        <v>22</v>
      </c>
      <c r="D2206" s="189" t="s">
        <v>22</v>
      </c>
      <c r="E2206" s="189" t="str">
        <f t="shared" si="59"/>
        <v>N/A</v>
      </c>
    </row>
    <row r="2207" spans="1:5" x14ac:dyDescent="0.25">
      <c r="A2207" s="189">
        <v>4208</v>
      </c>
      <c r="B2207" s="182" t="s">
        <v>12311</v>
      </c>
      <c r="C2207" s="189" t="s">
        <v>22</v>
      </c>
      <c r="D2207" s="189" t="s">
        <v>22</v>
      </c>
      <c r="E2207" s="189" t="str">
        <f t="shared" si="59"/>
        <v>N/A</v>
      </c>
    </row>
    <row r="2208" spans="1:5" x14ac:dyDescent="0.25">
      <c r="A2208" s="189">
        <v>4209</v>
      </c>
      <c r="B2208" s="182" t="s">
        <v>12312</v>
      </c>
      <c r="C2208" s="189" t="s">
        <v>22</v>
      </c>
      <c r="D2208" s="189">
        <v>25</v>
      </c>
      <c r="E2208" s="189">
        <v>25</v>
      </c>
    </row>
    <row r="2209" spans="1:5" x14ac:dyDescent="0.25">
      <c r="A2209" s="189">
        <v>4210</v>
      </c>
      <c r="B2209" s="182" t="s">
        <v>12313</v>
      </c>
      <c r="C2209" s="189">
        <v>0.5</v>
      </c>
      <c r="D2209" s="189">
        <v>0.5</v>
      </c>
      <c r="E2209" s="189">
        <f t="shared" si="59"/>
        <v>0.5</v>
      </c>
    </row>
    <row r="2210" spans="1:5" x14ac:dyDescent="0.25">
      <c r="A2210" s="189">
        <v>4211</v>
      </c>
      <c r="B2210" s="182" t="s">
        <v>12314</v>
      </c>
      <c r="C2210" s="189">
        <v>50</v>
      </c>
      <c r="D2210" s="189">
        <v>10</v>
      </c>
      <c r="E2210" s="189">
        <f t="shared" si="59"/>
        <v>50</v>
      </c>
    </row>
    <row r="2211" spans="1:5" x14ac:dyDescent="0.25">
      <c r="A2211" s="189">
        <v>4212</v>
      </c>
      <c r="B2211" s="182" t="s">
        <v>12315</v>
      </c>
      <c r="C2211" s="189">
        <v>50</v>
      </c>
      <c r="D2211" s="189">
        <v>10</v>
      </c>
      <c r="E2211" s="189">
        <f t="shared" si="59"/>
        <v>50</v>
      </c>
    </row>
    <row r="2212" spans="1:5" x14ac:dyDescent="0.25">
      <c r="A2212" s="189">
        <v>4213</v>
      </c>
      <c r="B2212" s="182" t="s">
        <v>12316</v>
      </c>
      <c r="C2212" s="189" t="s">
        <v>22</v>
      </c>
      <c r="D2212" s="189">
        <v>25</v>
      </c>
      <c r="E2212" s="189" t="str">
        <f t="shared" si="59"/>
        <v>N/A</v>
      </c>
    </row>
    <row r="2213" spans="1:5" x14ac:dyDescent="0.25">
      <c r="A2213" s="189">
        <v>4214</v>
      </c>
      <c r="B2213" s="182" t="s">
        <v>12317</v>
      </c>
      <c r="C2213" s="189" t="s">
        <v>22</v>
      </c>
      <c r="D2213" s="189" t="s">
        <v>22</v>
      </c>
      <c r="E2213" s="189" t="str">
        <f t="shared" si="59"/>
        <v>N/A</v>
      </c>
    </row>
    <row r="2214" spans="1:5" x14ac:dyDescent="0.25">
      <c r="A2214" s="189">
        <v>4215</v>
      </c>
      <c r="B2214" s="182" t="s">
        <v>12318</v>
      </c>
      <c r="C2214" s="189" t="s">
        <v>22</v>
      </c>
      <c r="D2214" s="189" t="s">
        <v>22</v>
      </c>
      <c r="E2214" s="189" t="str">
        <f t="shared" si="59"/>
        <v>N/A</v>
      </c>
    </row>
    <row r="2215" spans="1:5" x14ac:dyDescent="0.25">
      <c r="A2215" s="189">
        <v>4216</v>
      </c>
      <c r="B2215" s="182" t="s">
        <v>12319</v>
      </c>
      <c r="C2215" s="189" t="s">
        <v>22</v>
      </c>
      <c r="D2215" s="189" t="s">
        <v>22</v>
      </c>
      <c r="E2215" s="189" t="str">
        <f t="shared" si="59"/>
        <v>N/A</v>
      </c>
    </row>
    <row r="2216" spans="1:5" x14ac:dyDescent="0.25">
      <c r="A2216" s="189">
        <v>4217</v>
      </c>
      <c r="B2216" s="182" t="s">
        <v>12320</v>
      </c>
      <c r="C2216" s="189" t="s">
        <v>22</v>
      </c>
      <c r="D2216" s="189" t="s">
        <v>22</v>
      </c>
      <c r="E2216" s="189" t="str">
        <f t="shared" si="59"/>
        <v>N/A</v>
      </c>
    </row>
    <row r="2217" spans="1:5" x14ac:dyDescent="0.25">
      <c r="A2217" s="189">
        <v>4218</v>
      </c>
      <c r="B2217" s="182" t="s">
        <v>12321</v>
      </c>
      <c r="C2217" s="189" t="s">
        <v>22</v>
      </c>
      <c r="D2217" s="189" t="s">
        <v>22</v>
      </c>
      <c r="E2217" s="189" t="str">
        <f t="shared" si="59"/>
        <v>N/A</v>
      </c>
    </row>
    <row r="2218" spans="1:5" x14ac:dyDescent="0.25">
      <c r="A2218" s="170">
        <v>4219</v>
      </c>
      <c r="B2218" s="172" t="s">
        <v>12322</v>
      </c>
      <c r="C2218" s="175">
        <v>5000</v>
      </c>
      <c r="D2218" s="175">
        <v>4000</v>
      </c>
      <c r="E2218" s="175" t="s">
        <v>13252</v>
      </c>
    </row>
    <row r="2219" spans="1:5" x14ac:dyDescent="0.25">
      <c r="A2219" s="170">
        <v>4220</v>
      </c>
      <c r="B2219" s="172" t="s">
        <v>12323</v>
      </c>
      <c r="C2219" s="170">
        <v>150</v>
      </c>
      <c r="D2219" s="170">
        <v>100</v>
      </c>
      <c r="E2219" s="170" t="s">
        <v>13252</v>
      </c>
    </row>
    <row r="2220" spans="1:5" x14ac:dyDescent="0.25">
      <c r="A2220" s="170">
        <v>4221</v>
      </c>
      <c r="B2220" s="172" t="s">
        <v>12324</v>
      </c>
      <c r="C2220" s="170" t="s">
        <v>22</v>
      </c>
      <c r="D2220" s="170" t="s">
        <v>22</v>
      </c>
      <c r="E2220" s="170" t="s">
        <v>11533</v>
      </c>
    </row>
    <row r="2221" spans="1:5" x14ac:dyDescent="0.25">
      <c r="A2221" s="170">
        <v>4222</v>
      </c>
      <c r="B2221" s="172" t="s">
        <v>12325</v>
      </c>
      <c r="C2221" s="170">
        <v>1.5</v>
      </c>
      <c r="D2221" s="170">
        <v>1.5</v>
      </c>
      <c r="E2221" s="170" t="s">
        <v>13252</v>
      </c>
    </row>
    <row r="2222" spans="1:5" x14ac:dyDescent="0.25">
      <c r="A2222" s="189">
        <v>4223</v>
      </c>
      <c r="B2222" s="182" t="s">
        <v>12326</v>
      </c>
      <c r="C2222" s="195">
        <v>5000</v>
      </c>
      <c r="D2222" s="195">
        <v>5000</v>
      </c>
      <c r="E2222" s="195" t="s">
        <v>13252</v>
      </c>
    </row>
    <row r="2223" spans="1:5" x14ac:dyDescent="0.25">
      <c r="A2223" s="189">
        <v>4224</v>
      </c>
      <c r="B2223" s="182" t="s">
        <v>12327</v>
      </c>
      <c r="C2223" s="189">
        <v>800</v>
      </c>
      <c r="D2223" s="189">
        <v>800</v>
      </c>
      <c r="E2223" s="189" t="s">
        <v>13252</v>
      </c>
    </row>
    <row r="2224" spans="1:5" x14ac:dyDescent="0.25">
      <c r="A2224" s="189">
        <v>4225</v>
      </c>
      <c r="B2224" s="186" t="s">
        <v>12328</v>
      </c>
      <c r="C2224" s="189">
        <v>200</v>
      </c>
      <c r="D2224" s="189">
        <v>200</v>
      </c>
      <c r="E2224" s="189">
        <f t="shared" ref="E2224" si="60">IF(C2224&gt;D2224,C2224,D2224)</f>
        <v>200</v>
      </c>
    </row>
    <row r="2225" spans="1:5" x14ac:dyDescent="0.25">
      <c r="A2225" s="170">
        <v>4226</v>
      </c>
      <c r="B2225" s="172" t="s">
        <v>12329</v>
      </c>
      <c r="C2225" s="170">
        <v>100</v>
      </c>
      <c r="D2225" s="170">
        <v>100</v>
      </c>
      <c r="E2225" s="170" t="s">
        <v>13252</v>
      </c>
    </row>
    <row r="2226" spans="1:5" x14ac:dyDescent="0.25">
      <c r="A2226" s="170">
        <v>4227</v>
      </c>
      <c r="B2226" s="172" t="s">
        <v>12330</v>
      </c>
      <c r="C2226" s="175">
        <v>10000</v>
      </c>
      <c r="D2226" s="175">
        <v>20000</v>
      </c>
      <c r="E2226" s="175" t="s">
        <v>13252</v>
      </c>
    </row>
    <row r="2227" spans="1:5" x14ac:dyDescent="0.25">
      <c r="A2227" s="189">
        <v>4228</v>
      </c>
      <c r="B2227" s="182" t="s">
        <v>12331</v>
      </c>
      <c r="C2227" s="189">
        <v>800</v>
      </c>
      <c r="D2227" s="189">
        <v>800</v>
      </c>
      <c r="E2227" s="189">
        <f t="shared" ref="E2227" si="61">IF(C2227&gt;D2227,C2227,D2227)</f>
        <v>800</v>
      </c>
    </row>
    <row r="2228" spans="1:5" x14ac:dyDescent="0.25">
      <c r="A2228" s="170">
        <v>4229</v>
      </c>
      <c r="B2228" s="172" t="s">
        <v>12332</v>
      </c>
      <c r="C2228" s="170">
        <v>500</v>
      </c>
      <c r="D2228" s="170">
        <v>400</v>
      </c>
      <c r="E2228" s="170" t="s">
        <v>13252</v>
      </c>
    </row>
    <row r="2229" spans="1:5" x14ac:dyDescent="0.25">
      <c r="A2229" s="189">
        <v>4230</v>
      </c>
      <c r="B2229" s="182" t="s">
        <v>12333</v>
      </c>
      <c r="C2229" s="189">
        <v>300</v>
      </c>
      <c r="D2229" s="189">
        <v>300</v>
      </c>
      <c r="E2229" s="189">
        <f t="shared" ref="E2229:E2263" si="62">IF(C2229&gt;D2229,C2229,D2229)</f>
        <v>300</v>
      </c>
    </row>
    <row r="2230" spans="1:5" x14ac:dyDescent="0.25">
      <c r="A2230" s="189">
        <v>4231</v>
      </c>
      <c r="B2230" s="182" t="s">
        <v>12334</v>
      </c>
      <c r="C2230" s="189" t="s">
        <v>22</v>
      </c>
      <c r="D2230" s="189" t="s">
        <v>22</v>
      </c>
      <c r="E2230" s="189" t="str">
        <f t="shared" si="62"/>
        <v>N/A</v>
      </c>
    </row>
    <row r="2231" spans="1:5" x14ac:dyDescent="0.25">
      <c r="A2231" s="189">
        <v>4232</v>
      </c>
      <c r="B2231" s="182" t="s">
        <v>12335</v>
      </c>
      <c r="C2231" s="189" t="s">
        <v>22</v>
      </c>
      <c r="D2231" s="189" t="s">
        <v>22</v>
      </c>
      <c r="E2231" s="189" t="str">
        <f t="shared" si="62"/>
        <v>N/A</v>
      </c>
    </row>
    <row r="2232" spans="1:5" x14ac:dyDescent="0.25">
      <c r="A2232" s="189">
        <v>4233</v>
      </c>
      <c r="B2232" s="182" t="s">
        <v>12336</v>
      </c>
      <c r="C2232" s="189">
        <v>2</v>
      </c>
      <c r="D2232" s="189">
        <v>2</v>
      </c>
      <c r="E2232" s="189">
        <v>2</v>
      </c>
    </row>
    <row r="2233" spans="1:5" x14ac:dyDescent="0.25">
      <c r="A2233" s="189">
        <v>4234</v>
      </c>
      <c r="B2233" s="182" t="s">
        <v>12337</v>
      </c>
      <c r="C2233" s="189" t="s">
        <v>22</v>
      </c>
      <c r="D2233" s="189" t="s">
        <v>22</v>
      </c>
      <c r="E2233" s="189" t="str">
        <f t="shared" si="62"/>
        <v>N/A</v>
      </c>
    </row>
    <row r="2234" spans="1:5" x14ac:dyDescent="0.25">
      <c r="A2234" s="189">
        <v>4235</v>
      </c>
      <c r="B2234" s="182" t="s">
        <v>12338</v>
      </c>
      <c r="C2234" s="189" t="s">
        <v>22</v>
      </c>
      <c r="D2234" s="189" t="s">
        <v>22</v>
      </c>
      <c r="E2234" s="189" t="str">
        <f t="shared" si="62"/>
        <v>N/A</v>
      </c>
    </row>
    <row r="2235" spans="1:5" x14ac:dyDescent="0.25">
      <c r="A2235" s="189">
        <v>4236</v>
      </c>
      <c r="B2235" s="182" t="s">
        <v>12339</v>
      </c>
      <c r="C2235" s="189" t="s">
        <v>22</v>
      </c>
      <c r="D2235" s="189" t="s">
        <v>22</v>
      </c>
      <c r="E2235" s="189" t="str">
        <f t="shared" si="62"/>
        <v>N/A</v>
      </c>
    </row>
    <row r="2236" spans="1:5" x14ac:dyDescent="0.25">
      <c r="A2236" s="189">
        <v>4237</v>
      </c>
      <c r="B2236" s="182" t="s">
        <v>12340</v>
      </c>
      <c r="C2236" s="189" t="s">
        <v>22</v>
      </c>
      <c r="D2236" s="189" t="s">
        <v>22</v>
      </c>
      <c r="E2236" s="189" t="str">
        <f t="shared" si="62"/>
        <v>N/A</v>
      </c>
    </row>
    <row r="2237" spans="1:5" x14ac:dyDescent="0.25">
      <c r="A2237" s="189">
        <v>4238</v>
      </c>
      <c r="B2237" s="182" t="s">
        <v>12341</v>
      </c>
      <c r="C2237" s="189" t="s">
        <v>22</v>
      </c>
      <c r="D2237" s="189" t="s">
        <v>22</v>
      </c>
      <c r="E2237" s="189" t="str">
        <f t="shared" si="62"/>
        <v>N/A</v>
      </c>
    </row>
    <row r="2238" spans="1:5" x14ac:dyDescent="0.25">
      <c r="A2238" s="189">
        <v>4239</v>
      </c>
      <c r="B2238" s="182" t="s">
        <v>12342</v>
      </c>
      <c r="C2238" s="189" t="s">
        <v>22</v>
      </c>
      <c r="D2238" s="189" t="s">
        <v>22</v>
      </c>
      <c r="E2238" s="189" t="str">
        <f t="shared" si="62"/>
        <v>N/A</v>
      </c>
    </row>
    <row r="2239" spans="1:5" x14ac:dyDescent="0.25">
      <c r="A2239" s="189">
        <v>4240</v>
      </c>
      <c r="B2239" s="182" t="s">
        <v>12343</v>
      </c>
      <c r="C2239" s="189" t="s">
        <v>22</v>
      </c>
      <c r="D2239" s="189" t="s">
        <v>22</v>
      </c>
      <c r="E2239" s="189" t="str">
        <f t="shared" si="62"/>
        <v>N/A</v>
      </c>
    </row>
    <row r="2240" spans="1:5" x14ac:dyDescent="0.25">
      <c r="A2240" s="189">
        <v>4241</v>
      </c>
      <c r="B2240" s="182" t="s">
        <v>12344</v>
      </c>
      <c r="C2240" s="189" t="s">
        <v>22</v>
      </c>
      <c r="D2240" s="189" t="s">
        <v>22</v>
      </c>
      <c r="E2240" s="189" t="str">
        <f t="shared" si="62"/>
        <v>N/A</v>
      </c>
    </row>
    <row r="2241" spans="1:5" x14ac:dyDescent="0.25">
      <c r="A2241" s="189">
        <v>4242</v>
      </c>
      <c r="B2241" s="182" t="s">
        <v>12345</v>
      </c>
      <c r="C2241" s="189" t="s">
        <v>22</v>
      </c>
      <c r="D2241" s="189" t="s">
        <v>22</v>
      </c>
      <c r="E2241" s="189" t="str">
        <f t="shared" si="62"/>
        <v>N/A</v>
      </c>
    </row>
    <row r="2242" spans="1:5" x14ac:dyDescent="0.25">
      <c r="A2242" s="189">
        <v>4243</v>
      </c>
      <c r="B2242" s="182" t="s">
        <v>12346</v>
      </c>
      <c r="C2242" s="189" t="s">
        <v>22</v>
      </c>
      <c r="D2242" s="189" t="s">
        <v>22</v>
      </c>
      <c r="E2242" s="189" t="str">
        <f t="shared" si="62"/>
        <v>N/A</v>
      </c>
    </row>
    <row r="2243" spans="1:5" x14ac:dyDescent="0.25">
      <c r="A2243" s="189">
        <v>4244</v>
      </c>
      <c r="B2243" s="182" t="s">
        <v>12347</v>
      </c>
      <c r="C2243" s="189" t="s">
        <v>22</v>
      </c>
      <c r="D2243" s="189" t="s">
        <v>22</v>
      </c>
      <c r="E2243" s="189" t="str">
        <f t="shared" si="62"/>
        <v>N/A</v>
      </c>
    </row>
    <row r="2244" spans="1:5" x14ac:dyDescent="0.25">
      <c r="A2244" s="189">
        <v>4245</v>
      </c>
      <c r="B2244" s="182" t="s">
        <v>12348</v>
      </c>
      <c r="C2244" s="189" t="s">
        <v>22</v>
      </c>
      <c r="D2244" s="189" t="s">
        <v>22</v>
      </c>
      <c r="E2244" s="189" t="str">
        <f t="shared" si="62"/>
        <v>N/A</v>
      </c>
    </row>
    <row r="2245" spans="1:5" x14ac:dyDescent="0.25">
      <c r="A2245" s="189">
        <v>4246</v>
      </c>
      <c r="B2245" s="182" t="s">
        <v>12349</v>
      </c>
      <c r="C2245" s="189" t="s">
        <v>22</v>
      </c>
      <c r="D2245" s="189" t="s">
        <v>22</v>
      </c>
      <c r="E2245" s="189" t="str">
        <f t="shared" si="62"/>
        <v>N/A</v>
      </c>
    </row>
    <row r="2246" spans="1:5" x14ac:dyDescent="0.25">
      <c r="A2246" s="189">
        <v>4247</v>
      </c>
      <c r="B2246" s="182" t="s">
        <v>12350</v>
      </c>
      <c r="C2246" s="189" t="s">
        <v>22</v>
      </c>
      <c r="D2246" s="189" t="s">
        <v>22</v>
      </c>
      <c r="E2246" s="189" t="str">
        <f t="shared" si="62"/>
        <v>N/A</v>
      </c>
    </row>
    <row r="2247" spans="1:5" x14ac:dyDescent="0.25">
      <c r="A2247" s="189">
        <v>4248</v>
      </c>
      <c r="B2247" s="182" t="s">
        <v>12351</v>
      </c>
      <c r="C2247" s="189" t="s">
        <v>22</v>
      </c>
      <c r="D2247" s="189" t="s">
        <v>22</v>
      </c>
      <c r="E2247" s="189" t="str">
        <f t="shared" si="62"/>
        <v>N/A</v>
      </c>
    </row>
    <row r="2248" spans="1:5" x14ac:dyDescent="0.25">
      <c r="A2248" s="189">
        <v>4249</v>
      </c>
      <c r="B2248" s="182" t="s">
        <v>12352</v>
      </c>
      <c r="C2248" s="189" t="s">
        <v>22</v>
      </c>
      <c r="D2248" s="189" t="s">
        <v>22</v>
      </c>
      <c r="E2248" s="189" t="str">
        <f t="shared" si="62"/>
        <v>N/A</v>
      </c>
    </row>
    <row r="2249" spans="1:5" x14ac:dyDescent="0.25">
      <c r="A2249" s="189">
        <v>4250</v>
      </c>
      <c r="B2249" s="182" t="s">
        <v>12353</v>
      </c>
      <c r="C2249" s="189" t="s">
        <v>22</v>
      </c>
      <c r="D2249" s="189" t="s">
        <v>22</v>
      </c>
      <c r="E2249" s="189" t="str">
        <f t="shared" si="62"/>
        <v>N/A</v>
      </c>
    </row>
    <row r="2250" spans="1:5" x14ac:dyDescent="0.25">
      <c r="A2250" s="189">
        <v>4251</v>
      </c>
      <c r="B2250" s="182" t="s">
        <v>12354</v>
      </c>
      <c r="C2250" s="189" t="s">
        <v>22</v>
      </c>
      <c r="D2250" s="189" t="s">
        <v>22</v>
      </c>
      <c r="E2250" s="189" t="s">
        <v>13289</v>
      </c>
    </row>
    <row r="2251" spans="1:5" x14ac:dyDescent="0.25">
      <c r="A2251" s="189">
        <v>4252</v>
      </c>
      <c r="B2251" s="182" t="s">
        <v>12355</v>
      </c>
      <c r="C2251" s="189" t="s">
        <v>22</v>
      </c>
      <c r="D2251" s="189" t="s">
        <v>22</v>
      </c>
      <c r="E2251" s="189" t="str">
        <f t="shared" si="62"/>
        <v>N/A</v>
      </c>
    </row>
    <row r="2252" spans="1:5" x14ac:dyDescent="0.25">
      <c r="A2252" s="189">
        <v>4253</v>
      </c>
      <c r="B2252" s="182" t="s">
        <v>12356</v>
      </c>
      <c r="C2252" s="189">
        <v>8</v>
      </c>
      <c r="D2252" s="189">
        <v>2</v>
      </c>
      <c r="E2252" s="189">
        <f t="shared" si="62"/>
        <v>8</v>
      </c>
    </row>
    <row r="2253" spans="1:5" x14ac:dyDescent="0.25">
      <c r="A2253" s="189">
        <v>4254</v>
      </c>
      <c r="B2253" s="182" t="s">
        <v>12362</v>
      </c>
      <c r="C2253" s="189">
        <v>150</v>
      </c>
      <c r="D2253" s="189">
        <v>30</v>
      </c>
      <c r="E2253" s="189">
        <f t="shared" si="62"/>
        <v>150</v>
      </c>
    </row>
    <row r="2254" spans="1:5" x14ac:dyDescent="0.25">
      <c r="A2254" s="189">
        <v>4255</v>
      </c>
      <c r="B2254" s="182" t="s">
        <v>12363</v>
      </c>
      <c r="C2254" s="189" t="s">
        <v>22</v>
      </c>
      <c r="D2254" s="189" t="s">
        <v>22</v>
      </c>
      <c r="E2254" s="189" t="str">
        <f t="shared" si="62"/>
        <v>N/A</v>
      </c>
    </row>
    <row r="2255" spans="1:5" x14ac:dyDescent="0.25">
      <c r="A2255" s="189">
        <v>4256</v>
      </c>
      <c r="B2255" s="182" t="s">
        <v>12364</v>
      </c>
      <c r="C2255" s="189">
        <v>50</v>
      </c>
      <c r="D2255" s="189">
        <v>50</v>
      </c>
      <c r="E2255" s="189">
        <f t="shared" si="62"/>
        <v>50</v>
      </c>
    </row>
    <row r="2256" spans="1:5" x14ac:dyDescent="0.25">
      <c r="A2256" s="189">
        <v>4257</v>
      </c>
      <c r="B2256" s="182" t="s">
        <v>12365</v>
      </c>
      <c r="C2256" s="189">
        <v>15</v>
      </c>
      <c r="D2256" s="189">
        <v>15</v>
      </c>
      <c r="E2256" s="189">
        <f t="shared" si="62"/>
        <v>15</v>
      </c>
    </row>
    <row r="2257" spans="1:5" x14ac:dyDescent="0.25">
      <c r="A2257" s="189">
        <v>4258</v>
      </c>
      <c r="B2257" s="182" t="s">
        <v>12366</v>
      </c>
      <c r="C2257" s="189" t="s">
        <v>22</v>
      </c>
      <c r="D2257" s="189" t="s">
        <v>22</v>
      </c>
      <c r="E2257" s="189" t="str">
        <f t="shared" si="62"/>
        <v>N/A</v>
      </c>
    </row>
    <row r="2258" spans="1:5" x14ac:dyDescent="0.25">
      <c r="A2258" s="189">
        <v>4259</v>
      </c>
      <c r="B2258" s="182" t="s">
        <v>12367</v>
      </c>
      <c r="C2258" s="189" t="s">
        <v>22</v>
      </c>
      <c r="D2258" s="189" t="s">
        <v>22</v>
      </c>
      <c r="E2258" s="189" t="str">
        <f t="shared" si="62"/>
        <v>N/A</v>
      </c>
    </row>
    <row r="2259" spans="1:5" x14ac:dyDescent="0.25">
      <c r="A2259" s="189">
        <v>4260</v>
      </c>
      <c r="B2259" s="182" t="s">
        <v>12368</v>
      </c>
      <c r="C2259" s="189" t="s">
        <v>22</v>
      </c>
      <c r="D2259" s="189" t="s">
        <v>22</v>
      </c>
      <c r="E2259" s="189" t="str">
        <f t="shared" si="62"/>
        <v>N/A</v>
      </c>
    </row>
    <row r="2260" spans="1:5" x14ac:dyDescent="0.25">
      <c r="A2260" s="189">
        <v>4261</v>
      </c>
      <c r="B2260" s="182" t="s">
        <v>12369</v>
      </c>
      <c r="C2260" s="189">
        <v>0.5</v>
      </c>
      <c r="D2260" s="189">
        <v>0.5</v>
      </c>
      <c r="E2260" s="189">
        <f t="shared" si="62"/>
        <v>0.5</v>
      </c>
    </row>
    <row r="2261" spans="1:5" x14ac:dyDescent="0.25">
      <c r="A2261" s="189">
        <v>4262</v>
      </c>
      <c r="B2261" s="182" t="s">
        <v>12370</v>
      </c>
      <c r="C2261" s="189" t="s">
        <v>22</v>
      </c>
      <c r="D2261" s="189" t="s">
        <v>22</v>
      </c>
      <c r="E2261" s="189" t="str">
        <f t="shared" si="62"/>
        <v>N/A</v>
      </c>
    </row>
    <row r="2262" spans="1:5" x14ac:dyDescent="0.25">
      <c r="A2262" s="189">
        <v>4263</v>
      </c>
      <c r="B2262" s="182" t="s">
        <v>12371</v>
      </c>
      <c r="C2262" s="189" t="s">
        <v>22</v>
      </c>
      <c r="D2262" s="189" t="s">
        <v>22</v>
      </c>
      <c r="E2262" s="189" t="str">
        <f t="shared" si="62"/>
        <v>N/A</v>
      </c>
    </row>
    <row r="2263" spans="1:5" x14ac:dyDescent="0.25">
      <c r="A2263" s="189">
        <v>4264</v>
      </c>
      <c r="B2263" s="182" t="s">
        <v>12372</v>
      </c>
      <c r="C2263" s="189">
        <v>0.5</v>
      </c>
      <c r="D2263" s="189">
        <v>0.5</v>
      </c>
      <c r="E2263" s="189">
        <f t="shared" si="62"/>
        <v>0.5</v>
      </c>
    </row>
    <row r="2264" spans="1:5" x14ac:dyDescent="0.25">
      <c r="A2264" s="170">
        <v>4265</v>
      </c>
      <c r="B2264" s="172" t="s">
        <v>12373</v>
      </c>
      <c r="C2264" s="170">
        <v>30</v>
      </c>
      <c r="D2264" s="170">
        <v>30</v>
      </c>
      <c r="E2264" s="170" t="s">
        <v>13252</v>
      </c>
    </row>
    <row r="2265" spans="1:5" x14ac:dyDescent="0.25">
      <c r="A2265" s="170">
        <v>4266</v>
      </c>
      <c r="B2265" s="172" t="s">
        <v>12374</v>
      </c>
      <c r="C2265" s="170">
        <v>150</v>
      </c>
      <c r="D2265" s="170">
        <v>100</v>
      </c>
      <c r="E2265" s="170" t="s">
        <v>13252</v>
      </c>
    </row>
    <row r="2266" spans="1:5" x14ac:dyDescent="0.25">
      <c r="A2266" s="189">
        <v>4267</v>
      </c>
      <c r="B2266" s="182" t="s">
        <v>12375</v>
      </c>
      <c r="C2266" s="189" t="s">
        <v>22</v>
      </c>
      <c r="D2266" s="189">
        <v>2</v>
      </c>
      <c r="E2266" s="189">
        <v>2</v>
      </c>
    </row>
    <row r="2267" spans="1:5" x14ac:dyDescent="0.25">
      <c r="A2267" s="189">
        <v>4268</v>
      </c>
      <c r="B2267" s="182" t="s">
        <v>12376</v>
      </c>
      <c r="C2267" s="189">
        <v>25</v>
      </c>
      <c r="D2267" s="189">
        <v>25</v>
      </c>
      <c r="E2267" s="189">
        <f t="shared" ref="E2267" si="63">IF(C2267&gt;D2267,C2267,D2267)</f>
        <v>25</v>
      </c>
    </row>
    <row r="2268" spans="1:5" x14ac:dyDescent="0.25">
      <c r="A2268" s="189">
        <v>4269</v>
      </c>
      <c r="B2268" s="182" t="s">
        <v>12377</v>
      </c>
      <c r="C2268" s="189">
        <v>25</v>
      </c>
      <c r="D2268" s="189">
        <v>25</v>
      </c>
      <c r="E2268" s="189">
        <v>25</v>
      </c>
    </row>
    <row r="2269" spans="1:5" x14ac:dyDescent="0.25">
      <c r="A2269" s="189">
        <v>4270</v>
      </c>
      <c r="B2269" s="182" t="s">
        <v>12378</v>
      </c>
      <c r="C2269" s="189">
        <v>5</v>
      </c>
      <c r="D2269" s="189">
        <v>4</v>
      </c>
      <c r="E2269" s="189">
        <v>5</v>
      </c>
    </row>
    <row r="2270" spans="1:5" x14ac:dyDescent="0.25">
      <c r="A2270" s="189">
        <v>4271</v>
      </c>
      <c r="B2270" s="182" t="s">
        <v>12379</v>
      </c>
      <c r="C2270" s="189" t="s">
        <v>22</v>
      </c>
      <c r="D2270" s="189">
        <v>10</v>
      </c>
      <c r="E2270" s="189">
        <v>10</v>
      </c>
    </row>
    <row r="2271" spans="1:5" x14ac:dyDescent="0.25">
      <c r="A2271" s="189">
        <v>4272</v>
      </c>
      <c r="B2271" s="182" t="s">
        <v>12380</v>
      </c>
      <c r="C2271" s="189" t="s">
        <v>22</v>
      </c>
      <c r="D2271" s="189">
        <v>7.7</v>
      </c>
      <c r="E2271" s="189">
        <v>7.7</v>
      </c>
    </row>
    <row r="2272" spans="1:5" x14ac:dyDescent="0.25">
      <c r="A2272" s="189">
        <v>4273</v>
      </c>
      <c r="B2272" s="182" t="s">
        <v>12381</v>
      </c>
      <c r="C2272" s="189" t="s">
        <v>22</v>
      </c>
      <c r="D2272" s="189">
        <v>10</v>
      </c>
      <c r="E2272" s="189">
        <v>10</v>
      </c>
    </row>
    <row r="2273" spans="1:5" x14ac:dyDescent="0.25">
      <c r="A2273" s="189">
        <v>4274</v>
      </c>
      <c r="B2273" s="182" t="s">
        <v>12382</v>
      </c>
      <c r="C2273" s="189" t="s">
        <v>22</v>
      </c>
      <c r="D2273" s="189">
        <v>15</v>
      </c>
      <c r="E2273" s="189">
        <v>15</v>
      </c>
    </row>
    <row r="2274" spans="1:5" x14ac:dyDescent="0.25">
      <c r="A2274" s="189">
        <v>4275</v>
      </c>
      <c r="B2274" s="182" t="s">
        <v>12383</v>
      </c>
      <c r="C2274" s="189" t="s">
        <v>22</v>
      </c>
      <c r="D2274" s="189">
        <v>0.25</v>
      </c>
      <c r="E2274" s="189">
        <v>0.25</v>
      </c>
    </row>
    <row r="2275" spans="1:5" x14ac:dyDescent="0.25">
      <c r="A2275" s="189">
        <v>4276</v>
      </c>
      <c r="B2275" s="182" t="s">
        <v>12384</v>
      </c>
      <c r="C2275" s="189" t="s">
        <v>22</v>
      </c>
      <c r="D2275" s="189" t="s">
        <v>22</v>
      </c>
      <c r="E2275" s="189" t="s">
        <v>22</v>
      </c>
    </row>
    <row r="2276" spans="1:5" x14ac:dyDescent="0.25">
      <c r="A2276" s="189">
        <v>4277</v>
      </c>
      <c r="B2276" s="182" t="s">
        <v>12385</v>
      </c>
      <c r="C2276" s="189" t="s">
        <v>22</v>
      </c>
      <c r="D2276" s="189" t="s">
        <v>22</v>
      </c>
      <c r="E2276" s="189" t="s">
        <v>22</v>
      </c>
    </row>
    <row r="2277" spans="1:5" x14ac:dyDescent="0.25">
      <c r="A2277" s="189">
        <v>4278</v>
      </c>
      <c r="B2277" s="182" t="s">
        <v>12386</v>
      </c>
      <c r="C2277" s="189" t="s">
        <v>22</v>
      </c>
      <c r="D2277" s="189" t="s">
        <v>22</v>
      </c>
      <c r="E2277" s="189" t="s">
        <v>22</v>
      </c>
    </row>
    <row r="2278" spans="1:5" x14ac:dyDescent="0.25">
      <c r="A2278" s="189">
        <v>4279</v>
      </c>
      <c r="B2278" s="182" t="s">
        <v>12387</v>
      </c>
      <c r="C2278" s="189" t="s">
        <v>22</v>
      </c>
      <c r="D2278" s="189">
        <v>0.1</v>
      </c>
      <c r="E2278" s="189">
        <v>0.1</v>
      </c>
    </row>
    <row r="2279" spans="1:5" x14ac:dyDescent="0.25">
      <c r="A2279" s="189">
        <v>4280</v>
      </c>
      <c r="B2279" s="182" t="s">
        <v>12388</v>
      </c>
      <c r="C2279" s="189" t="s">
        <v>22</v>
      </c>
      <c r="D2279" s="189" t="s">
        <v>22</v>
      </c>
      <c r="E2279" s="189" t="s">
        <v>22</v>
      </c>
    </row>
    <row r="2280" spans="1:5" x14ac:dyDescent="0.25">
      <c r="A2280" s="189">
        <v>4281</v>
      </c>
      <c r="B2280" s="182" t="s">
        <v>12389</v>
      </c>
      <c r="C2280" s="189" t="s">
        <v>22</v>
      </c>
      <c r="D2280" s="189" t="s">
        <v>22</v>
      </c>
      <c r="E2280" s="189" t="s">
        <v>22</v>
      </c>
    </row>
    <row r="2281" spans="1:5" x14ac:dyDescent="0.25">
      <c r="A2281" s="189">
        <v>4282</v>
      </c>
      <c r="B2281" s="182" t="s">
        <v>12390</v>
      </c>
      <c r="C2281" s="189">
        <v>10</v>
      </c>
      <c r="D2281" s="189">
        <v>10</v>
      </c>
      <c r="E2281" s="189">
        <v>10</v>
      </c>
    </row>
    <row r="2282" spans="1:5" x14ac:dyDescent="0.25">
      <c r="A2282" s="170">
        <v>4283</v>
      </c>
      <c r="B2282" s="172" t="s">
        <v>12391</v>
      </c>
      <c r="C2282" s="170">
        <v>50</v>
      </c>
      <c r="D2282" s="170">
        <v>50</v>
      </c>
      <c r="E2282" s="170" t="s">
        <v>13252</v>
      </c>
    </row>
    <row r="2283" spans="1:5" x14ac:dyDescent="0.25">
      <c r="A2283" s="189">
        <v>4284</v>
      </c>
      <c r="B2283" s="182" t="s">
        <v>12392</v>
      </c>
      <c r="C2283" s="189">
        <v>20</v>
      </c>
      <c r="D2283" s="189">
        <v>20</v>
      </c>
      <c r="E2283" s="189">
        <v>20</v>
      </c>
    </row>
    <row r="2284" spans="1:5" x14ac:dyDescent="0.25">
      <c r="A2284" s="189">
        <v>4285</v>
      </c>
      <c r="B2284" s="182" t="s">
        <v>12393</v>
      </c>
      <c r="C2284" s="189">
        <v>40</v>
      </c>
      <c r="D2284" s="189">
        <v>40</v>
      </c>
      <c r="E2284" s="189">
        <v>40</v>
      </c>
    </row>
    <row r="2285" spans="1:5" x14ac:dyDescent="0.25">
      <c r="A2285" s="189">
        <v>4286</v>
      </c>
      <c r="B2285" s="182" t="s">
        <v>12394</v>
      </c>
      <c r="C2285" s="189">
        <v>10</v>
      </c>
      <c r="D2285" s="189">
        <v>50</v>
      </c>
      <c r="E2285" s="189">
        <v>50</v>
      </c>
    </row>
    <row r="2286" spans="1:5" x14ac:dyDescent="0.25">
      <c r="A2286" s="189">
        <v>4287</v>
      </c>
      <c r="B2286" s="182" t="s">
        <v>12395</v>
      </c>
      <c r="C2286" s="189">
        <v>10</v>
      </c>
      <c r="D2286" s="189">
        <v>50</v>
      </c>
      <c r="E2286" s="189">
        <v>50</v>
      </c>
    </row>
    <row r="2287" spans="1:5" x14ac:dyDescent="0.25">
      <c r="A2287" s="189">
        <v>4288</v>
      </c>
      <c r="B2287" s="182" t="s">
        <v>12396</v>
      </c>
      <c r="C2287" s="189">
        <v>200</v>
      </c>
      <c r="D2287" s="189">
        <v>100</v>
      </c>
      <c r="E2287" s="189" t="s">
        <v>13252</v>
      </c>
    </row>
    <row r="2288" spans="1:5" x14ac:dyDescent="0.25">
      <c r="A2288" s="189">
        <v>4289</v>
      </c>
      <c r="B2288" s="182" t="s">
        <v>12397</v>
      </c>
      <c r="C2288" s="189">
        <v>10</v>
      </c>
      <c r="D2288" s="189">
        <v>3</v>
      </c>
      <c r="E2288" s="189">
        <v>10</v>
      </c>
    </row>
    <row r="2289" spans="1:5" x14ac:dyDescent="0.25">
      <c r="A2289" s="189">
        <v>4290</v>
      </c>
      <c r="B2289" s="182" t="s">
        <v>12398</v>
      </c>
      <c r="C2289" s="189">
        <v>20</v>
      </c>
      <c r="D2289" s="189">
        <v>20</v>
      </c>
      <c r="E2289" s="189">
        <v>20</v>
      </c>
    </row>
    <row r="2290" spans="1:5" x14ac:dyDescent="0.25">
      <c r="A2290" s="189">
        <v>4291</v>
      </c>
      <c r="B2290" s="182" t="s">
        <v>12399</v>
      </c>
      <c r="C2290" s="189">
        <v>20</v>
      </c>
      <c r="D2290" s="189">
        <v>20</v>
      </c>
      <c r="E2290" s="189">
        <v>20</v>
      </c>
    </row>
    <row r="2291" spans="1:5" x14ac:dyDescent="0.25">
      <c r="A2291" s="189">
        <v>4292</v>
      </c>
      <c r="B2291" s="182" t="s">
        <v>12400</v>
      </c>
      <c r="C2291" s="189">
        <v>0.5</v>
      </c>
      <c r="D2291" s="189">
        <v>0.5</v>
      </c>
      <c r="E2291" s="189">
        <v>0.5</v>
      </c>
    </row>
    <row r="2292" spans="1:5" x14ac:dyDescent="0.25">
      <c r="A2292" s="189">
        <v>4293</v>
      </c>
      <c r="B2292" s="182" t="s">
        <v>12401</v>
      </c>
      <c r="C2292" s="189">
        <v>0.15</v>
      </c>
      <c r="D2292" s="189">
        <v>0.15</v>
      </c>
      <c r="E2292" s="189">
        <v>0.15</v>
      </c>
    </row>
    <row r="2293" spans="1:5" x14ac:dyDescent="0.25">
      <c r="A2293" s="189">
        <v>4294</v>
      </c>
      <c r="B2293" s="182" t="s">
        <v>12402</v>
      </c>
      <c r="C2293" s="189" t="s">
        <v>22</v>
      </c>
      <c r="D2293" s="189" t="s">
        <v>22</v>
      </c>
      <c r="E2293" s="189" t="s">
        <v>22</v>
      </c>
    </row>
    <row r="2294" spans="1:5" x14ac:dyDescent="0.25">
      <c r="A2294" s="189">
        <v>4295</v>
      </c>
      <c r="B2294" s="182" t="s">
        <v>12403</v>
      </c>
      <c r="C2294" s="189" t="s">
        <v>22</v>
      </c>
      <c r="D2294" s="189" t="s">
        <v>22</v>
      </c>
      <c r="E2294" s="189" t="s">
        <v>22</v>
      </c>
    </row>
    <row r="2295" spans="1:5" x14ac:dyDescent="0.25">
      <c r="A2295" s="189">
        <v>4296</v>
      </c>
      <c r="B2295" s="182" t="s">
        <v>12404</v>
      </c>
      <c r="C2295" s="189">
        <v>10</v>
      </c>
      <c r="D2295" s="189">
        <v>10</v>
      </c>
      <c r="E2295" s="189">
        <v>10</v>
      </c>
    </row>
    <row r="2296" spans="1:5" x14ac:dyDescent="0.25">
      <c r="A2296" s="189">
        <v>4297</v>
      </c>
      <c r="B2296" s="182" t="s">
        <v>12405</v>
      </c>
      <c r="C2296" s="189" t="s">
        <v>22</v>
      </c>
      <c r="D2296" s="189" t="s">
        <v>22</v>
      </c>
      <c r="E2296" s="189" t="s">
        <v>22</v>
      </c>
    </row>
    <row r="2297" spans="1:5" x14ac:dyDescent="0.25">
      <c r="A2297" s="189">
        <v>4298</v>
      </c>
      <c r="B2297" s="182" t="s">
        <v>12406</v>
      </c>
      <c r="C2297" s="189" t="s">
        <v>22</v>
      </c>
      <c r="D2297" s="189" t="s">
        <v>22</v>
      </c>
      <c r="E2297" s="189" t="s">
        <v>22</v>
      </c>
    </row>
    <row r="2298" spans="1:5" x14ac:dyDescent="0.25">
      <c r="A2298" s="189">
        <v>4299</v>
      </c>
      <c r="B2298" s="182" t="s">
        <v>12407</v>
      </c>
      <c r="C2298" s="189" t="s">
        <v>22</v>
      </c>
      <c r="D2298" s="189">
        <v>10</v>
      </c>
      <c r="E2298" s="189">
        <v>10</v>
      </c>
    </row>
    <row r="2299" spans="1:5" x14ac:dyDescent="0.25">
      <c r="A2299" s="189">
        <v>4300</v>
      </c>
      <c r="B2299" s="182" t="s">
        <v>12408</v>
      </c>
      <c r="C2299" s="189">
        <v>5</v>
      </c>
      <c r="D2299" s="189">
        <v>5</v>
      </c>
      <c r="E2299" s="189">
        <v>5</v>
      </c>
    </row>
    <row r="2300" spans="1:5" x14ac:dyDescent="0.25">
      <c r="A2300" s="189">
        <v>4301</v>
      </c>
      <c r="B2300" s="182" t="s">
        <v>12409</v>
      </c>
      <c r="C2300" s="189">
        <v>10</v>
      </c>
      <c r="D2300" s="189">
        <v>10</v>
      </c>
      <c r="E2300" s="189">
        <v>10</v>
      </c>
    </row>
    <row r="2301" spans="1:5" x14ac:dyDescent="0.25">
      <c r="A2301" s="189">
        <v>4302</v>
      </c>
      <c r="B2301" s="182" t="s">
        <v>12410</v>
      </c>
      <c r="C2301" s="189">
        <v>10</v>
      </c>
      <c r="D2301" s="189">
        <v>10</v>
      </c>
      <c r="E2301" s="189">
        <v>10</v>
      </c>
    </row>
    <row r="2302" spans="1:5" ht="30" x14ac:dyDescent="0.25">
      <c r="A2302" s="189">
        <v>4303</v>
      </c>
      <c r="B2302" s="186" t="s">
        <v>12411</v>
      </c>
      <c r="C2302" s="189">
        <v>20</v>
      </c>
      <c r="D2302" s="189">
        <v>10</v>
      </c>
      <c r="E2302" s="189">
        <v>20</v>
      </c>
    </row>
    <row r="2303" spans="1:5" x14ac:dyDescent="0.25">
      <c r="A2303" s="189">
        <v>4304</v>
      </c>
      <c r="B2303" s="182" t="s">
        <v>12412</v>
      </c>
      <c r="C2303" s="189" t="s">
        <v>22</v>
      </c>
      <c r="D2303" s="189">
        <v>25</v>
      </c>
      <c r="E2303" s="189">
        <v>25</v>
      </c>
    </row>
    <row r="2304" spans="1:5" x14ac:dyDescent="0.25">
      <c r="A2304" s="189">
        <v>4305</v>
      </c>
      <c r="B2304" s="182" t="s">
        <v>12413</v>
      </c>
      <c r="C2304" s="189" t="s">
        <v>22</v>
      </c>
      <c r="D2304" s="189">
        <v>25</v>
      </c>
      <c r="E2304" s="189">
        <v>25</v>
      </c>
    </row>
    <row r="2305" spans="1:5" x14ac:dyDescent="0.25">
      <c r="A2305" s="189">
        <v>4306</v>
      </c>
      <c r="B2305" s="182" t="s">
        <v>12414</v>
      </c>
      <c r="C2305" s="189">
        <v>10</v>
      </c>
      <c r="D2305" s="189">
        <v>8</v>
      </c>
      <c r="E2305" s="189">
        <v>10</v>
      </c>
    </row>
    <row r="2306" spans="1:5" x14ac:dyDescent="0.25">
      <c r="A2306" s="189">
        <v>4307</v>
      </c>
      <c r="B2306" s="182" t="s">
        <v>12415</v>
      </c>
      <c r="C2306" s="189" t="s">
        <v>22</v>
      </c>
      <c r="D2306" s="189">
        <v>0.3</v>
      </c>
      <c r="E2306" s="189">
        <v>0.3</v>
      </c>
    </row>
    <row r="2307" spans="1:5" x14ac:dyDescent="0.25">
      <c r="A2307" s="189">
        <v>4308</v>
      </c>
      <c r="B2307" s="182" t="s">
        <v>12416</v>
      </c>
      <c r="C2307" s="189">
        <v>150</v>
      </c>
      <c r="D2307" s="189">
        <v>50</v>
      </c>
      <c r="E2307" s="189">
        <v>150</v>
      </c>
    </row>
    <row r="2308" spans="1:5" x14ac:dyDescent="0.25">
      <c r="A2308" s="189">
        <v>4309</v>
      </c>
      <c r="B2308" s="182" t="s">
        <v>12417</v>
      </c>
      <c r="C2308" s="189">
        <v>400</v>
      </c>
      <c r="D2308" s="189">
        <v>50</v>
      </c>
      <c r="E2308" s="189">
        <v>400</v>
      </c>
    </row>
    <row r="2309" spans="1:5" x14ac:dyDescent="0.25">
      <c r="A2309" s="189">
        <v>4310</v>
      </c>
      <c r="B2309" s="182" t="s">
        <v>12418</v>
      </c>
      <c r="C2309" s="189">
        <v>20</v>
      </c>
      <c r="D2309" s="189">
        <v>25</v>
      </c>
      <c r="E2309" s="189">
        <v>25</v>
      </c>
    </row>
    <row r="2310" spans="1:5" x14ac:dyDescent="0.25">
      <c r="A2310" s="189">
        <v>4311</v>
      </c>
      <c r="B2310" s="182" t="s">
        <v>12419</v>
      </c>
      <c r="C2310" s="189">
        <v>2</v>
      </c>
      <c r="D2310" s="189">
        <v>1</v>
      </c>
      <c r="E2310" s="189">
        <v>2</v>
      </c>
    </row>
    <row r="2311" spans="1:5" x14ac:dyDescent="0.25">
      <c r="A2311" s="189">
        <v>4312</v>
      </c>
      <c r="B2311" s="182" t="s">
        <v>12420</v>
      </c>
      <c r="C2311" s="189">
        <v>10</v>
      </c>
      <c r="D2311" s="189">
        <v>5</v>
      </c>
      <c r="E2311" s="189">
        <v>10</v>
      </c>
    </row>
    <row r="2312" spans="1:5" x14ac:dyDescent="0.25">
      <c r="A2312" s="189">
        <v>4313</v>
      </c>
      <c r="B2312" s="182" t="s">
        <v>12421</v>
      </c>
      <c r="C2312" s="189">
        <v>800</v>
      </c>
      <c r="D2312" s="189">
        <v>800</v>
      </c>
      <c r="E2312" s="189">
        <v>800</v>
      </c>
    </row>
    <row r="2313" spans="1:5" x14ac:dyDescent="0.25">
      <c r="A2313" s="189">
        <v>4314</v>
      </c>
      <c r="B2313" s="182" t="s">
        <v>12422</v>
      </c>
      <c r="C2313" s="189">
        <v>4</v>
      </c>
      <c r="D2313" s="189">
        <v>9</v>
      </c>
      <c r="E2313" s="189">
        <v>9</v>
      </c>
    </row>
    <row r="2314" spans="1:5" x14ac:dyDescent="0.25">
      <c r="A2314" s="189">
        <v>4315</v>
      </c>
      <c r="B2314" s="182" t="s">
        <v>12423</v>
      </c>
      <c r="C2314" s="189" t="s">
        <v>22</v>
      </c>
      <c r="D2314" s="189" t="s">
        <v>22</v>
      </c>
      <c r="E2314" s="189" t="s">
        <v>22</v>
      </c>
    </row>
    <row r="2315" spans="1:5" x14ac:dyDescent="0.25">
      <c r="A2315" s="189">
        <v>4316</v>
      </c>
      <c r="B2315" s="182" t="s">
        <v>12424</v>
      </c>
      <c r="C2315" s="189" t="s">
        <v>22</v>
      </c>
      <c r="D2315" s="189">
        <v>10</v>
      </c>
      <c r="E2315" s="189">
        <v>10</v>
      </c>
    </row>
    <row r="2316" spans="1:5" x14ac:dyDescent="0.25">
      <c r="A2316" s="189">
        <v>4317</v>
      </c>
      <c r="B2316" s="182" t="s">
        <v>12425</v>
      </c>
      <c r="C2316" s="189">
        <v>4.5</v>
      </c>
      <c r="D2316" s="189">
        <v>0.9</v>
      </c>
      <c r="E2316" s="189">
        <v>4.5</v>
      </c>
    </row>
    <row r="2317" spans="1:5" x14ac:dyDescent="0.25">
      <c r="A2317" s="189">
        <v>4318</v>
      </c>
      <c r="B2317" s="182" t="s">
        <v>12426</v>
      </c>
      <c r="C2317" s="189" t="s">
        <v>22</v>
      </c>
      <c r="D2317" s="189">
        <v>1</v>
      </c>
      <c r="E2317" s="189">
        <v>1</v>
      </c>
    </row>
    <row r="2318" spans="1:5" x14ac:dyDescent="0.25">
      <c r="A2318" s="189">
        <v>4319</v>
      </c>
      <c r="B2318" s="182" t="s">
        <v>12427</v>
      </c>
      <c r="C2318" s="189" t="s">
        <v>22</v>
      </c>
      <c r="D2318" s="189">
        <v>1</v>
      </c>
      <c r="E2318" s="189">
        <v>1</v>
      </c>
    </row>
    <row r="2319" spans="1:5" x14ac:dyDescent="0.25">
      <c r="A2319" s="189">
        <v>4320</v>
      </c>
      <c r="B2319" s="182" t="s">
        <v>12428</v>
      </c>
      <c r="C2319" s="189" t="s">
        <v>22</v>
      </c>
      <c r="D2319" s="189" t="s">
        <v>22</v>
      </c>
      <c r="E2319" s="189" t="s">
        <v>22</v>
      </c>
    </row>
    <row r="2320" spans="1:5" x14ac:dyDescent="0.25">
      <c r="A2320" s="189">
        <v>4321</v>
      </c>
      <c r="B2320" s="182" t="s">
        <v>12429</v>
      </c>
      <c r="C2320" s="189" t="s">
        <v>22</v>
      </c>
      <c r="D2320" s="189" t="s">
        <v>22</v>
      </c>
      <c r="E2320" s="189" t="s">
        <v>22</v>
      </c>
    </row>
    <row r="2321" spans="1:5" x14ac:dyDescent="0.25">
      <c r="A2321" s="189">
        <v>4322</v>
      </c>
      <c r="B2321" s="182" t="s">
        <v>12430</v>
      </c>
      <c r="C2321" s="189" t="s">
        <v>22</v>
      </c>
      <c r="D2321" s="189" t="s">
        <v>22</v>
      </c>
      <c r="E2321" s="189" t="s">
        <v>22</v>
      </c>
    </row>
    <row r="2322" spans="1:5" x14ac:dyDescent="0.25">
      <c r="A2322" s="189">
        <v>4323</v>
      </c>
      <c r="B2322" s="182" t="s">
        <v>12431</v>
      </c>
      <c r="C2322" s="189">
        <v>10</v>
      </c>
      <c r="D2322" s="189">
        <v>3</v>
      </c>
      <c r="E2322" s="189">
        <v>10</v>
      </c>
    </row>
    <row r="2323" spans="1:5" x14ac:dyDescent="0.25">
      <c r="A2323" s="189">
        <v>4324</v>
      </c>
      <c r="B2323" s="182" t="s">
        <v>12432</v>
      </c>
      <c r="C2323" s="189">
        <v>1</v>
      </c>
      <c r="D2323" s="189">
        <v>1</v>
      </c>
      <c r="E2323" s="189">
        <v>1</v>
      </c>
    </row>
    <row r="2324" spans="1:5" x14ac:dyDescent="0.25">
      <c r="A2324" s="189">
        <v>4325</v>
      </c>
      <c r="B2324" s="182" t="s">
        <v>12433</v>
      </c>
      <c r="C2324" s="189">
        <v>1</v>
      </c>
      <c r="D2324" s="189">
        <v>1</v>
      </c>
      <c r="E2324" s="189">
        <v>1</v>
      </c>
    </row>
    <row r="2325" spans="1:5" x14ac:dyDescent="0.25">
      <c r="A2325" s="189">
        <v>4326</v>
      </c>
      <c r="B2325" s="182" t="s">
        <v>12434</v>
      </c>
      <c r="C2325" s="189">
        <v>10</v>
      </c>
      <c r="D2325" s="189">
        <v>10</v>
      </c>
      <c r="E2325" s="189">
        <v>10</v>
      </c>
    </row>
    <row r="2326" spans="1:5" x14ac:dyDescent="0.25">
      <c r="A2326" s="189">
        <v>4327</v>
      </c>
      <c r="B2326" s="182" t="s">
        <v>12435</v>
      </c>
      <c r="C2326" s="189">
        <v>300</v>
      </c>
      <c r="D2326" s="189">
        <v>200</v>
      </c>
      <c r="E2326" s="189">
        <v>300</v>
      </c>
    </row>
    <row r="2327" spans="1:5" x14ac:dyDescent="0.25">
      <c r="A2327" s="189">
        <v>4328</v>
      </c>
      <c r="B2327" s="182" t="s">
        <v>12436</v>
      </c>
      <c r="C2327" s="189">
        <v>10</v>
      </c>
      <c r="D2327" s="189">
        <v>5</v>
      </c>
      <c r="E2327" s="189">
        <v>10</v>
      </c>
    </row>
    <row r="2328" spans="1:5" x14ac:dyDescent="0.25">
      <c r="A2328" s="189">
        <v>4329</v>
      </c>
      <c r="B2328" s="182" t="s">
        <v>12437</v>
      </c>
      <c r="C2328" s="189">
        <v>5</v>
      </c>
      <c r="D2328" s="189">
        <v>5</v>
      </c>
      <c r="E2328" s="189">
        <v>5</v>
      </c>
    </row>
    <row r="2329" spans="1:5" x14ac:dyDescent="0.25">
      <c r="A2329" s="189">
        <v>4330</v>
      </c>
      <c r="B2329" s="182" t="s">
        <v>12438</v>
      </c>
      <c r="C2329" s="189">
        <v>5</v>
      </c>
      <c r="D2329" s="189">
        <v>5</v>
      </c>
      <c r="E2329" s="189">
        <v>5</v>
      </c>
    </row>
    <row r="2330" spans="1:5" x14ac:dyDescent="0.25">
      <c r="A2330" s="189">
        <v>4331</v>
      </c>
      <c r="B2330" s="182" t="s">
        <v>12439</v>
      </c>
      <c r="C2330" s="189">
        <v>5</v>
      </c>
      <c r="D2330" s="189">
        <v>5</v>
      </c>
      <c r="E2330" s="189">
        <v>5</v>
      </c>
    </row>
    <row r="2331" spans="1:5" x14ac:dyDescent="0.25">
      <c r="A2331" s="189">
        <v>4332</v>
      </c>
      <c r="B2331" s="182" t="s">
        <v>12440</v>
      </c>
      <c r="C2331" s="189">
        <v>5</v>
      </c>
      <c r="D2331" s="189">
        <v>5</v>
      </c>
      <c r="E2331" s="189">
        <v>5</v>
      </c>
    </row>
    <row r="2332" spans="1:5" x14ac:dyDescent="0.25">
      <c r="A2332" s="189">
        <v>4333</v>
      </c>
      <c r="B2332" s="182" t="s">
        <v>12441</v>
      </c>
      <c r="C2332" s="189" t="s">
        <v>22</v>
      </c>
      <c r="D2332" s="189" t="s">
        <v>22</v>
      </c>
      <c r="E2332" s="189" t="s">
        <v>22</v>
      </c>
    </row>
    <row r="2333" spans="1:5" x14ac:dyDescent="0.25">
      <c r="A2333" s="189">
        <v>4334</v>
      </c>
      <c r="B2333" s="182" t="s">
        <v>12442</v>
      </c>
      <c r="C2333" s="189" t="s">
        <v>22</v>
      </c>
      <c r="D2333" s="189" t="s">
        <v>22</v>
      </c>
      <c r="E2333" s="189" t="s">
        <v>22</v>
      </c>
    </row>
    <row r="2334" spans="1:5" x14ac:dyDescent="0.25">
      <c r="A2334" s="189">
        <v>4335</v>
      </c>
      <c r="B2334" s="182" t="s">
        <v>12443</v>
      </c>
      <c r="C2334" s="189" t="s">
        <v>22</v>
      </c>
      <c r="D2334" s="189">
        <v>10</v>
      </c>
      <c r="E2334" s="189">
        <v>10</v>
      </c>
    </row>
    <row r="2335" spans="1:5" x14ac:dyDescent="0.25">
      <c r="A2335" s="189">
        <v>4336</v>
      </c>
      <c r="B2335" s="182" t="s">
        <v>12444</v>
      </c>
      <c r="C2335" s="189" t="s">
        <v>22</v>
      </c>
      <c r="D2335" s="189" t="s">
        <v>22</v>
      </c>
      <c r="E2335" s="189" t="s">
        <v>22</v>
      </c>
    </row>
    <row r="2336" spans="1:5" x14ac:dyDescent="0.25">
      <c r="A2336" s="189">
        <v>4337</v>
      </c>
      <c r="B2336" s="182" t="s">
        <v>12445</v>
      </c>
      <c r="C2336" s="189">
        <v>2</v>
      </c>
      <c r="D2336" s="189">
        <v>1</v>
      </c>
      <c r="E2336" s="189">
        <v>2</v>
      </c>
    </row>
    <row r="2337" spans="1:5" x14ac:dyDescent="0.25">
      <c r="A2337" s="189">
        <v>4338</v>
      </c>
      <c r="B2337" s="182" t="s">
        <v>12446</v>
      </c>
      <c r="C2337" s="189" t="s">
        <v>22</v>
      </c>
      <c r="D2337" s="189">
        <v>100</v>
      </c>
      <c r="E2337" s="189">
        <v>100</v>
      </c>
    </row>
    <row r="2338" spans="1:5" x14ac:dyDescent="0.25">
      <c r="A2338" s="189">
        <v>4339</v>
      </c>
      <c r="B2338" s="182" t="s">
        <v>12447</v>
      </c>
      <c r="C2338" s="189" t="s">
        <v>22</v>
      </c>
      <c r="D2338" s="189">
        <v>100</v>
      </c>
      <c r="E2338" s="189">
        <v>100</v>
      </c>
    </row>
    <row r="2339" spans="1:5" x14ac:dyDescent="0.25">
      <c r="A2339" s="189">
        <v>4340</v>
      </c>
      <c r="B2339" s="182" t="s">
        <v>12448</v>
      </c>
      <c r="C2339" s="189" t="s">
        <v>22</v>
      </c>
      <c r="D2339" s="189">
        <v>100</v>
      </c>
      <c r="E2339" s="189">
        <v>100</v>
      </c>
    </row>
    <row r="2340" spans="1:5" x14ac:dyDescent="0.25">
      <c r="A2340" s="189">
        <v>4341</v>
      </c>
      <c r="B2340" s="182" t="s">
        <v>12449</v>
      </c>
      <c r="C2340" s="189" t="s">
        <v>22</v>
      </c>
      <c r="D2340" s="189">
        <v>15</v>
      </c>
      <c r="E2340" s="189">
        <v>15</v>
      </c>
    </row>
    <row r="2341" spans="1:5" x14ac:dyDescent="0.25">
      <c r="A2341" s="189">
        <v>4342</v>
      </c>
      <c r="B2341" s="182" t="s">
        <v>12450</v>
      </c>
      <c r="C2341" s="189">
        <v>2.5</v>
      </c>
      <c r="D2341" s="189">
        <v>1.5</v>
      </c>
      <c r="E2341" s="189">
        <v>2.5</v>
      </c>
    </row>
    <row r="2342" spans="1:5" x14ac:dyDescent="0.25">
      <c r="A2342" s="189">
        <v>4343</v>
      </c>
      <c r="B2342" s="182" t="s">
        <v>12451</v>
      </c>
      <c r="C2342" s="189" t="s">
        <v>22</v>
      </c>
      <c r="D2342" s="189">
        <v>50</v>
      </c>
      <c r="E2342" s="189">
        <v>50</v>
      </c>
    </row>
    <row r="2343" spans="1:5" x14ac:dyDescent="0.25">
      <c r="A2343" s="189">
        <v>4344</v>
      </c>
      <c r="B2343" s="182" t="s">
        <v>12452</v>
      </c>
      <c r="C2343" s="189" t="s">
        <v>22</v>
      </c>
      <c r="D2343" s="189">
        <v>50</v>
      </c>
      <c r="E2343" s="189">
        <v>50</v>
      </c>
    </row>
    <row r="2344" spans="1:5" x14ac:dyDescent="0.25">
      <c r="A2344" s="189">
        <v>4345</v>
      </c>
      <c r="B2344" s="182" t="s">
        <v>12453</v>
      </c>
      <c r="C2344" s="189" t="s">
        <v>22</v>
      </c>
      <c r="D2344" s="189" t="s">
        <v>22</v>
      </c>
      <c r="E2344" s="189" t="s">
        <v>22</v>
      </c>
    </row>
    <row r="2345" spans="1:5" x14ac:dyDescent="0.25">
      <c r="A2345" s="189">
        <v>4346</v>
      </c>
      <c r="B2345" s="182" t="s">
        <v>12454</v>
      </c>
      <c r="C2345" s="189" t="s">
        <v>22</v>
      </c>
      <c r="D2345" s="189">
        <v>100</v>
      </c>
      <c r="E2345" s="189">
        <v>100</v>
      </c>
    </row>
    <row r="2346" spans="1:5" x14ac:dyDescent="0.25">
      <c r="A2346" s="189">
        <v>4347</v>
      </c>
      <c r="B2346" s="182" t="s">
        <v>12455</v>
      </c>
      <c r="C2346" s="189" t="s">
        <v>22</v>
      </c>
      <c r="D2346" s="189" t="s">
        <v>22</v>
      </c>
      <c r="E2346" s="189" t="s">
        <v>22</v>
      </c>
    </row>
    <row r="2347" spans="1:5" x14ac:dyDescent="0.25">
      <c r="A2347" s="189">
        <v>4348</v>
      </c>
      <c r="B2347" s="182" t="s">
        <v>12456</v>
      </c>
      <c r="C2347" s="189" t="s">
        <v>22</v>
      </c>
      <c r="D2347" s="189">
        <v>0.5</v>
      </c>
      <c r="E2347" s="189">
        <v>0.5</v>
      </c>
    </row>
    <row r="2348" spans="1:5" x14ac:dyDescent="0.25">
      <c r="A2348" s="189">
        <v>4349</v>
      </c>
      <c r="B2348" s="182" t="s">
        <v>12457</v>
      </c>
      <c r="C2348" s="189">
        <v>2.5</v>
      </c>
      <c r="D2348" s="189">
        <v>1.5</v>
      </c>
      <c r="E2348" s="189">
        <v>2.5</v>
      </c>
    </row>
    <row r="2349" spans="1:5" x14ac:dyDescent="0.25">
      <c r="A2349" s="189">
        <v>4350</v>
      </c>
      <c r="B2349" s="182" t="s">
        <v>12458</v>
      </c>
      <c r="C2349" s="189" t="s">
        <v>22</v>
      </c>
      <c r="D2349" s="189" t="s">
        <v>22</v>
      </c>
      <c r="E2349" s="189" t="s">
        <v>22</v>
      </c>
    </row>
    <row r="2350" spans="1:5" x14ac:dyDescent="0.25">
      <c r="A2350" s="189">
        <v>4351</v>
      </c>
      <c r="B2350" s="182" t="s">
        <v>12459</v>
      </c>
      <c r="C2350" s="189" t="s">
        <v>22</v>
      </c>
      <c r="D2350" s="189">
        <v>0.04</v>
      </c>
      <c r="E2350" s="189">
        <v>0.04</v>
      </c>
    </row>
    <row r="2351" spans="1:5" x14ac:dyDescent="0.25">
      <c r="A2351" s="189">
        <v>4352</v>
      </c>
      <c r="B2351" s="182" t="s">
        <v>12460</v>
      </c>
      <c r="C2351" s="189" t="s">
        <v>22</v>
      </c>
      <c r="D2351" s="189" t="s">
        <v>22</v>
      </c>
      <c r="E2351" s="189" t="s">
        <v>22</v>
      </c>
    </row>
    <row r="2352" spans="1:5" x14ac:dyDescent="0.25">
      <c r="A2352" s="189">
        <v>4353</v>
      </c>
      <c r="B2352" s="182" t="s">
        <v>12461</v>
      </c>
      <c r="C2352" s="189" t="s">
        <v>22</v>
      </c>
      <c r="D2352" s="189" t="s">
        <v>22</v>
      </c>
      <c r="E2352" s="189" t="s">
        <v>22</v>
      </c>
    </row>
    <row r="2353" spans="1:5" x14ac:dyDescent="0.25">
      <c r="A2353" s="189">
        <v>4354</v>
      </c>
      <c r="B2353" s="182" t="s">
        <v>12462</v>
      </c>
      <c r="C2353" s="189">
        <v>7.5</v>
      </c>
      <c r="D2353" s="189">
        <v>5</v>
      </c>
      <c r="E2353" s="189">
        <v>7.5</v>
      </c>
    </row>
    <row r="2354" spans="1:5" x14ac:dyDescent="0.25">
      <c r="A2354" s="189">
        <v>4355</v>
      </c>
      <c r="B2354" s="182" t="s">
        <v>12463</v>
      </c>
      <c r="C2354" s="189" t="s">
        <v>22</v>
      </c>
      <c r="D2354" s="189" t="s">
        <v>22</v>
      </c>
      <c r="E2354" s="189" t="s">
        <v>22</v>
      </c>
    </row>
    <row r="2355" spans="1:5" x14ac:dyDescent="0.25">
      <c r="A2355" s="189">
        <v>4356</v>
      </c>
      <c r="B2355" s="182" t="s">
        <v>12464</v>
      </c>
      <c r="C2355" s="189">
        <v>15</v>
      </c>
      <c r="D2355" s="189">
        <v>15</v>
      </c>
      <c r="E2355" s="189">
        <v>15</v>
      </c>
    </row>
    <row r="2356" spans="1:5" x14ac:dyDescent="0.25">
      <c r="A2356" s="189">
        <v>4357</v>
      </c>
      <c r="B2356" s="182" t="s">
        <v>12465</v>
      </c>
      <c r="C2356" s="189" t="s">
        <v>22</v>
      </c>
      <c r="D2356" s="189" t="s">
        <v>22</v>
      </c>
      <c r="E2356" s="189" t="s">
        <v>22</v>
      </c>
    </row>
    <row r="2357" spans="1:5" x14ac:dyDescent="0.25">
      <c r="A2357" s="189">
        <v>4358</v>
      </c>
      <c r="B2357" s="182" t="s">
        <v>12466</v>
      </c>
      <c r="C2357" s="189">
        <v>10</v>
      </c>
      <c r="D2357" s="189">
        <v>3</v>
      </c>
      <c r="E2357" s="189">
        <v>10</v>
      </c>
    </row>
    <row r="2358" spans="1:5" x14ac:dyDescent="0.25">
      <c r="A2358" s="189">
        <v>4359</v>
      </c>
      <c r="B2358" s="182" t="s">
        <v>12467</v>
      </c>
      <c r="C2358" s="189" t="s">
        <v>22</v>
      </c>
      <c r="D2358" s="189">
        <v>15</v>
      </c>
      <c r="E2358" s="189">
        <v>15</v>
      </c>
    </row>
    <row r="2359" spans="1:5" x14ac:dyDescent="0.25">
      <c r="A2359" s="189">
        <v>4360</v>
      </c>
      <c r="B2359" s="182" t="s">
        <v>12468</v>
      </c>
      <c r="C2359" s="189" t="s">
        <v>22</v>
      </c>
      <c r="D2359" s="189" t="s">
        <v>22</v>
      </c>
      <c r="E2359" s="189" t="s">
        <v>22</v>
      </c>
    </row>
    <row r="2360" spans="1:5" x14ac:dyDescent="0.25">
      <c r="A2360" s="189">
        <v>4361</v>
      </c>
      <c r="B2360" s="182" t="s">
        <v>12469</v>
      </c>
      <c r="C2360" s="189">
        <v>2.5</v>
      </c>
      <c r="D2360" s="189">
        <v>1.5</v>
      </c>
      <c r="E2360" s="189">
        <v>2.5</v>
      </c>
    </row>
    <row r="2361" spans="1:5" x14ac:dyDescent="0.25">
      <c r="A2361" s="189">
        <v>4362</v>
      </c>
      <c r="B2361" s="182" t="s">
        <v>12470</v>
      </c>
      <c r="C2361" s="189" t="s">
        <v>22</v>
      </c>
      <c r="D2361" s="189" t="s">
        <v>22</v>
      </c>
      <c r="E2361" s="189" t="s">
        <v>22</v>
      </c>
    </row>
    <row r="2362" spans="1:5" x14ac:dyDescent="0.25">
      <c r="A2362" s="189">
        <v>4363</v>
      </c>
      <c r="B2362" s="182" t="s">
        <v>12471</v>
      </c>
      <c r="C2362" s="189" t="s">
        <v>22</v>
      </c>
      <c r="D2362" s="189" t="s">
        <v>22</v>
      </c>
      <c r="E2362" s="189" t="s">
        <v>22</v>
      </c>
    </row>
    <row r="2363" spans="1:5" x14ac:dyDescent="0.25">
      <c r="A2363" s="189">
        <v>4364</v>
      </c>
      <c r="B2363" s="182" t="s">
        <v>12472</v>
      </c>
      <c r="C2363" s="189" t="s">
        <v>22</v>
      </c>
      <c r="D2363" s="189">
        <v>10</v>
      </c>
      <c r="E2363" s="189">
        <v>10</v>
      </c>
    </row>
    <row r="2364" spans="1:5" x14ac:dyDescent="0.25">
      <c r="A2364" s="189">
        <v>4365</v>
      </c>
      <c r="B2364" s="182" t="s">
        <v>12473</v>
      </c>
      <c r="C2364" s="189" t="s">
        <v>22</v>
      </c>
      <c r="D2364" s="189">
        <v>10</v>
      </c>
      <c r="E2364" s="189">
        <v>10</v>
      </c>
    </row>
    <row r="2365" spans="1:5" x14ac:dyDescent="0.25">
      <c r="A2365" s="189">
        <v>4366</v>
      </c>
      <c r="B2365" s="182" t="s">
        <v>12474</v>
      </c>
      <c r="C2365" s="189">
        <v>20</v>
      </c>
      <c r="D2365" s="189">
        <v>10</v>
      </c>
      <c r="E2365" s="189">
        <v>20</v>
      </c>
    </row>
    <row r="2366" spans="1:5" x14ac:dyDescent="0.25">
      <c r="A2366" s="189">
        <v>4367</v>
      </c>
      <c r="B2366" s="182" t="s">
        <v>12475</v>
      </c>
      <c r="C2366" s="189" t="s">
        <v>22</v>
      </c>
      <c r="D2366" s="189">
        <v>10</v>
      </c>
      <c r="E2366" s="189">
        <v>10</v>
      </c>
    </row>
    <row r="2367" spans="1:5" x14ac:dyDescent="0.25">
      <c r="A2367" s="189">
        <v>4368</v>
      </c>
      <c r="B2367" s="182" t="s">
        <v>12476</v>
      </c>
      <c r="C2367" s="189">
        <v>20</v>
      </c>
      <c r="D2367" s="189">
        <v>15</v>
      </c>
      <c r="E2367" s="189">
        <v>20</v>
      </c>
    </row>
    <row r="2368" spans="1:5" x14ac:dyDescent="0.25">
      <c r="A2368" s="189">
        <v>4369</v>
      </c>
      <c r="B2368" s="182" t="s">
        <v>12477</v>
      </c>
      <c r="C2368" s="189" t="s">
        <v>22</v>
      </c>
      <c r="D2368" s="189">
        <v>2</v>
      </c>
      <c r="E2368" s="189">
        <v>2</v>
      </c>
    </row>
    <row r="2369" spans="1:5" x14ac:dyDescent="0.25">
      <c r="A2369" s="189">
        <v>4370</v>
      </c>
      <c r="B2369" s="182" t="s">
        <v>12478</v>
      </c>
      <c r="C2369" s="189" t="s">
        <v>22</v>
      </c>
      <c r="D2369" s="189">
        <v>10</v>
      </c>
      <c r="E2369" s="189">
        <v>10</v>
      </c>
    </row>
    <row r="2370" spans="1:5" x14ac:dyDescent="0.25">
      <c r="A2370" s="189">
        <v>4371</v>
      </c>
      <c r="B2370" s="182" t="s">
        <v>12479</v>
      </c>
      <c r="C2370" s="189">
        <v>5</v>
      </c>
      <c r="D2370" s="189">
        <v>100</v>
      </c>
      <c r="E2370" s="189">
        <v>100</v>
      </c>
    </row>
    <row r="2371" spans="1:5" x14ac:dyDescent="0.25">
      <c r="A2371" s="189">
        <v>4372</v>
      </c>
      <c r="B2371" s="182" t="s">
        <v>12480</v>
      </c>
      <c r="C2371" s="189" t="s">
        <v>22</v>
      </c>
      <c r="D2371" s="189">
        <v>20</v>
      </c>
      <c r="E2371" s="189">
        <v>20</v>
      </c>
    </row>
    <row r="2372" spans="1:5" x14ac:dyDescent="0.25">
      <c r="A2372" s="189">
        <v>4373</v>
      </c>
      <c r="B2372" s="182" t="s">
        <v>12481</v>
      </c>
      <c r="C2372" s="189" t="s">
        <v>22</v>
      </c>
      <c r="D2372" s="189">
        <v>20</v>
      </c>
      <c r="E2372" s="189">
        <v>20</v>
      </c>
    </row>
    <row r="2373" spans="1:5" x14ac:dyDescent="0.25">
      <c r="A2373" s="194">
        <v>4374</v>
      </c>
      <c r="B2373" s="187" t="s">
        <v>12482</v>
      </c>
      <c r="C2373" s="194" t="s">
        <v>22</v>
      </c>
      <c r="D2373" s="194">
        <v>2.5</v>
      </c>
      <c r="E2373" s="194">
        <v>2.5</v>
      </c>
    </row>
    <row r="2374" spans="1:5" x14ac:dyDescent="0.25">
      <c r="A2374" s="189">
        <v>4375</v>
      </c>
      <c r="B2374" s="182" t="s">
        <v>12483</v>
      </c>
      <c r="C2374" s="189" t="s">
        <v>22</v>
      </c>
      <c r="D2374" s="189" t="s">
        <v>22</v>
      </c>
      <c r="E2374" s="189" t="s">
        <v>22</v>
      </c>
    </row>
    <row r="2375" spans="1:5" x14ac:dyDescent="0.25">
      <c r="A2375" s="189">
        <v>4376</v>
      </c>
      <c r="B2375" s="182" t="s">
        <v>12484</v>
      </c>
      <c r="C2375" s="189">
        <v>2</v>
      </c>
      <c r="D2375" s="189">
        <v>1</v>
      </c>
      <c r="E2375" s="189">
        <v>2</v>
      </c>
    </row>
    <row r="2376" spans="1:5" x14ac:dyDescent="0.25">
      <c r="A2376" s="189">
        <v>4377</v>
      </c>
      <c r="B2376" s="182" t="s">
        <v>12485</v>
      </c>
      <c r="C2376" s="189">
        <v>2.5</v>
      </c>
      <c r="D2376" s="189">
        <v>1.5</v>
      </c>
      <c r="E2376" s="189">
        <v>2.5</v>
      </c>
    </row>
    <row r="2377" spans="1:5" x14ac:dyDescent="0.25">
      <c r="A2377" s="189">
        <v>4380</v>
      </c>
      <c r="B2377" s="186" t="s">
        <v>12486</v>
      </c>
      <c r="C2377" s="189" t="s">
        <v>22</v>
      </c>
      <c r="D2377" s="189">
        <v>50</v>
      </c>
      <c r="E2377" s="189">
        <v>50</v>
      </c>
    </row>
    <row r="2378" spans="1:5" x14ac:dyDescent="0.25">
      <c r="A2378" s="189">
        <v>4381</v>
      </c>
      <c r="B2378" s="182" t="s">
        <v>12487</v>
      </c>
      <c r="C2378" s="189" t="s">
        <v>22</v>
      </c>
      <c r="D2378" s="189">
        <v>300</v>
      </c>
      <c r="E2378" s="189">
        <v>300</v>
      </c>
    </row>
    <row r="2379" spans="1:5" x14ac:dyDescent="0.25">
      <c r="A2379" s="189">
        <v>4382</v>
      </c>
      <c r="B2379" s="182" t="s">
        <v>12488</v>
      </c>
      <c r="C2379" s="189" t="s">
        <v>22</v>
      </c>
      <c r="D2379" s="189">
        <v>25</v>
      </c>
      <c r="E2379" s="189">
        <v>25</v>
      </c>
    </row>
    <row r="2380" spans="1:5" x14ac:dyDescent="0.25">
      <c r="A2380" s="189">
        <v>4383</v>
      </c>
      <c r="B2380" s="182" t="s">
        <v>12489</v>
      </c>
      <c r="C2380" s="189" t="s">
        <v>22</v>
      </c>
      <c r="D2380" s="189">
        <v>10</v>
      </c>
      <c r="E2380" s="189">
        <v>10</v>
      </c>
    </row>
    <row r="2381" spans="1:5" x14ac:dyDescent="0.25">
      <c r="A2381" s="189">
        <v>4384</v>
      </c>
      <c r="B2381" s="182" t="s">
        <v>12490</v>
      </c>
      <c r="C2381" s="189">
        <v>3</v>
      </c>
      <c r="D2381" s="189">
        <v>2</v>
      </c>
      <c r="E2381" s="189">
        <v>3</v>
      </c>
    </row>
    <row r="2382" spans="1:5" x14ac:dyDescent="0.25">
      <c r="A2382" s="170">
        <v>4385</v>
      </c>
      <c r="B2382" s="172" t="s">
        <v>12491</v>
      </c>
      <c r="C2382" s="170" t="s">
        <v>22</v>
      </c>
      <c r="D2382" s="170" t="s">
        <v>22</v>
      </c>
      <c r="E2382" s="170" t="s">
        <v>22</v>
      </c>
    </row>
    <row r="2383" spans="1:5" x14ac:dyDescent="0.25">
      <c r="A2383" s="189">
        <v>4386</v>
      </c>
      <c r="B2383" s="182" t="s">
        <v>12492</v>
      </c>
      <c r="C2383" s="189">
        <v>0.2</v>
      </c>
      <c r="D2383" s="189">
        <v>0.1</v>
      </c>
      <c r="E2383" s="189">
        <v>0.2</v>
      </c>
    </row>
    <row r="2384" spans="1:5" x14ac:dyDescent="0.25">
      <c r="A2384" s="189">
        <v>4387</v>
      </c>
      <c r="B2384" s="182" t="s">
        <v>12493</v>
      </c>
      <c r="C2384" s="189" t="s">
        <v>22</v>
      </c>
      <c r="D2384" s="189" t="s">
        <v>22</v>
      </c>
      <c r="E2384" s="189" t="s">
        <v>22</v>
      </c>
    </row>
    <row r="2385" spans="1:5" x14ac:dyDescent="0.25">
      <c r="A2385" s="189">
        <v>4388</v>
      </c>
      <c r="B2385" s="182" t="s">
        <v>12494</v>
      </c>
      <c r="C2385" s="189" t="s">
        <v>22</v>
      </c>
      <c r="D2385" s="189" t="s">
        <v>22</v>
      </c>
      <c r="E2385" s="189" t="s">
        <v>22</v>
      </c>
    </row>
    <row r="2386" spans="1:5" x14ac:dyDescent="0.25">
      <c r="A2386" s="189">
        <v>4389</v>
      </c>
      <c r="B2386" s="182" t="s">
        <v>12495</v>
      </c>
      <c r="C2386" s="189">
        <v>0.3</v>
      </c>
      <c r="D2386" s="189">
        <v>0.3</v>
      </c>
      <c r="E2386" s="189">
        <v>0.3</v>
      </c>
    </row>
    <row r="2387" spans="1:5" x14ac:dyDescent="0.25">
      <c r="A2387" s="189">
        <v>4390</v>
      </c>
      <c r="B2387" s="182" t="s">
        <v>12496</v>
      </c>
      <c r="C2387" s="189">
        <v>300</v>
      </c>
      <c r="D2387" s="189">
        <v>300</v>
      </c>
      <c r="E2387" s="189">
        <v>300</v>
      </c>
    </row>
    <row r="2388" spans="1:5" x14ac:dyDescent="0.25">
      <c r="A2388" s="189">
        <v>4391</v>
      </c>
      <c r="B2388" s="182" t="s">
        <v>12497</v>
      </c>
      <c r="C2388" s="189">
        <v>10</v>
      </c>
      <c r="D2388" s="189">
        <v>10</v>
      </c>
      <c r="E2388" s="189">
        <v>10</v>
      </c>
    </row>
    <row r="2389" spans="1:5" x14ac:dyDescent="0.25">
      <c r="A2389" s="189">
        <v>4392</v>
      </c>
      <c r="B2389" s="182" t="s">
        <v>12498</v>
      </c>
      <c r="C2389" s="189">
        <v>2</v>
      </c>
      <c r="D2389" s="189">
        <v>1</v>
      </c>
      <c r="E2389" s="189">
        <v>2</v>
      </c>
    </row>
    <row r="2390" spans="1:5" x14ac:dyDescent="0.25">
      <c r="A2390" s="189">
        <v>4393</v>
      </c>
      <c r="B2390" s="182" t="s">
        <v>12499</v>
      </c>
      <c r="C2390" s="189">
        <v>6</v>
      </c>
      <c r="D2390" s="189">
        <v>28</v>
      </c>
      <c r="E2390" s="189">
        <v>28</v>
      </c>
    </row>
    <row r="2391" spans="1:5" x14ac:dyDescent="0.25">
      <c r="A2391" s="189">
        <v>4394</v>
      </c>
      <c r="B2391" s="182" t="s">
        <v>12500</v>
      </c>
      <c r="C2391" s="189" t="s">
        <v>22</v>
      </c>
      <c r="D2391" s="189">
        <v>1</v>
      </c>
      <c r="E2391" s="189">
        <v>1</v>
      </c>
    </row>
    <row r="2392" spans="1:5" x14ac:dyDescent="0.25">
      <c r="A2392" s="189">
        <v>4395</v>
      </c>
      <c r="B2392" s="182" t="s">
        <v>12501</v>
      </c>
      <c r="C2392" s="189" t="s">
        <v>22</v>
      </c>
      <c r="D2392" s="189">
        <v>1</v>
      </c>
      <c r="E2392" s="189">
        <v>1</v>
      </c>
    </row>
    <row r="2393" spans="1:5" x14ac:dyDescent="0.25">
      <c r="A2393" s="189">
        <v>4396</v>
      </c>
      <c r="B2393" s="182" t="s">
        <v>12502</v>
      </c>
      <c r="C2393" s="189" t="s">
        <v>22</v>
      </c>
      <c r="D2393" s="189">
        <v>1</v>
      </c>
      <c r="E2393" s="189">
        <v>1</v>
      </c>
    </row>
    <row r="2394" spans="1:5" x14ac:dyDescent="0.25">
      <c r="A2394" s="189">
        <v>4397</v>
      </c>
      <c r="B2394" s="182" t="s">
        <v>12503</v>
      </c>
      <c r="C2394" s="189" t="s">
        <v>22</v>
      </c>
      <c r="D2394" s="189">
        <v>1</v>
      </c>
      <c r="E2394" s="189">
        <v>1</v>
      </c>
    </row>
    <row r="2395" spans="1:5" x14ac:dyDescent="0.25">
      <c r="A2395" s="189">
        <v>4398</v>
      </c>
      <c r="B2395" s="182" t="s">
        <v>12504</v>
      </c>
      <c r="C2395" s="189" t="s">
        <v>22</v>
      </c>
      <c r="D2395" s="189">
        <v>1</v>
      </c>
      <c r="E2395" s="189">
        <v>1</v>
      </c>
    </row>
    <row r="2396" spans="1:5" x14ac:dyDescent="0.25">
      <c r="A2396" s="189">
        <v>4399</v>
      </c>
      <c r="B2396" s="182" t="s">
        <v>12505</v>
      </c>
      <c r="C2396" s="189">
        <v>0.5</v>
      </c>
      <c r="D2396" s="189">
        <v>0.2</v>
      </c>
      <c r="E2396" s="189">
        <v>0.5</v>
      </c>
    </row>
    <row r="2397" spans="1:5" x14ac:dyDescent="0.25">
      <c r="A2397" s="189">
        <v>4400</v>
      </c>
      <c r="B2397" s="186" t="s">
        <v>12506</v>
      </c>
      <c r="C2397" s="189">
        <v>2</v>
      </c>
      <c r="D2397" s="189">
        <v>1</v>
      </c>
      <c r="E2397" s="189">
        <v>2</v>
      </c>
    </row>
    <row r="2398" spans="1:5" x14ac:dyDescent="0.25">
      <c r="A2398" s="189">
        <v>4401</v>
      </c>
      <c r="B2398" s="182" t="s">
        <v>12507</v>
      </c>
      <c r="C2398" s="189" t="s">
        <v>22</v>
      </c>
      <c r="D2398" s="189" t="s">
        <v>22</v>
      </c>
      <c r="E2398" s="189" t="s">
        <v>22</v>
      </c>
    </row>
    <row r="2399" spans="1:5" x14ac:dyDescent="0.25">
      <c r="A2399" s="189">
        <v>4402</v>
      </c>
      <c r="B2399" s="182" t="s">
        <v>12508</v>
      </c>
      <c r="C2399" s="189" t="s">
        <v>22</v>
      </c>
      <c r="D2399" s="189">
        <v>10</v>
      </c>
      <c r="E2399" s="189">
        <v>10</v>
      </c>
    </row>
    <row r="2400" spans="1:5" x14ac:dyDescent="0.25">
      <c r="A2400" s="189">
        <v>4403</v>
      </c>
      <c r="B2400" s="182" t="s">
        <v>12509</v>
      </c>
      <c r="C2400" s="189" t="s">
        <v>22</v>
      </c>
      <c r="D2400" s="189">
        <v>2</v>
      </c>
      <c r="E2400" s="189">
        <v>2</v>
      </c>
    </row>
    <row r="2401" spans="1:5" x14ac:dyDescent="0.25">
      <c r="A2401" s="189">
        <v>4404</v>
      </c>
      <c r="B2401" s="182" t="s">
        <v>12510</v>
      </c>
      <c r="C2401" s="189">
        <v>1</v>
      </c>
      <c r="D2401" s="189">
        <v>1</v>
      </c>
      <c r="E2401" s="189">
        <v>1</v>
      </c>
    </row>
    <row r="2402" spans="1:5" x14ac:dyDescent="0.25">
      <c r="A2402" s="189">
        <v>4405</v>
      </c>
      <c r="B2402" s="182" t="s">
        <v>12511</v>
      </c>
      <c r="C2402" s="189" t="s">
        <v>22</v>
      </c>
      <c r="D2402" s="189">
        <v>0.5</v>
      </c>
      <c r="E2402" s="189">
        <v>0.5</v>
      </c>
    </row>
    <row r="2403" spans="1:5" x14ac:dyDescent="0.25">
      <c r="A2403" s="189">
        <v>4406</v>
      </c>
      <c r="B2403" s="182" t="s">
        <v>12512</v>
      </c>
      <c r="C2403" s="189" t="s">
        <v>22</v>
      </c>
      <c r="D2403" s="189" t="s">
        <v>22</v>
      </c>
      <c r="E2403" s="189" t="s">
        <v>22</v>
      </c>
    </row>
    <row r="2404" spans="1:5" x14ac:dyDescent="0.25">
      <c r="A2404" s="189">
        <v>4407</v>
      </c>
      <c r="B2404" s="182" t="s">
        <v>12513</v>
      </c>
      <c r="C2404" s="189">
        <v>20</v>
      </c>
      <c r="D2404" s="189">
        <v>10</v>
      </c>
      <c r="E2404" s="189">
        <v>20</v>
      </c>
    </row>
    <row r="2405" spans="1:5" x14ac:dyDescent="0.25">
      <c r="A2405" s="189">
        <v>4408</v>
      </c>
      <c r="B2405" s="182" t="s">
        <v>12514</v>
      </c>
      <c r="C2405" s="189" t="s">
        <v>22</v>
      </c>
      <c r="D2405" s="189" t="s">
        <v>22</v>
      </c>
      <c r="E2405" s="189" t="s">
        <v>22</v>
      </c>
    </row>
    <row r="2406" spans="1:5" x14ac:dyDescent="0.25">
      <c r="A2406" s="189">
        <v>4409</v>
      </c>
      <c r="B2406" s="182" t="s">
        <v>12515</v>
      </c>
      <c r="C2406" s="189">
        <v>1</v>
      </c>
      <c r="D2406" s="189">
        <v>0.5</v>
      </c>
      <c r="E2406" s="189">
        <v>1</v>
      </c>
    </row>
    <row r="2407" spans="1:5" x14ac:dyDescent="0.25">
      <c r="A2407" s="189">
        <v>4410</v>
      </c>
      <c r="B2407" s="182" t="s">
        <v>12516</v>
      </c>
      <c r="C2407" s="189">
        <v>5</v>
      </c>
      <c r="D2407" s="189">
        <v>1</v>
      </c>
      <c r="E2407" s="189">
        <v>5</v>
      </c>
    </row>
    <row r="2408" spans="1:5" x14ac:dyDescent="0.25">
      <c r="A2408" s="189">
        <v>4411</v>
      </c>
      <c r="B2408" s="182" t="s">
        <v>12517</v>
      </c>
      <c r="C2408" s="189">
        <v>1</v>
      </c>
      <c r="D2408" s="189">
        <v>0.5</v>
      </c>
      <c r="E2408" s="189">
        <v>1</v>
      </c>
    </row>
    <row r="2409" spans="1:5" x14ac:dyDescent="0.25">
      <c r="A2409" s="189">
        <v>4412</v>
      </c>
      <c r="B2409" s="182" t="s">
        <v>12518</v>
      </c>
      <c r="C2409" s="189">
        <v>1</v>
      </c>
      <c r="D2409" s="189">
        <v>1</v>
      </c>
      <c r="E2409" s="189">
        <v>1</v>
      </c>
    </row>
    <row r="2410" spans="1:5" x14ac:dyDescent="0.25">
      <c r="A2410" s="189">
        <v>4413</v>
      </c>
      <c r="B2410" s="182" t="s">
        <v>12519</v>
      </c>
      <c r="C2410" s="189">
        <v>10</v>
      </c>
      <c r="D2410" s="189">
        <v>10</v>
      </c>
      <c r="E2410" s="189">
        <v>10</v>
      </c>
    </row>
    <row r="2411" spans="1:5" x14ac:dyDescent="0.25">
      <c r="A2411" s="189">
        <v>4414</v>
      </c>
      <c r="B2411" s="182" t="s">
        <v>12520</v>
      </c>
      <c r="C2411" s="189">
        <v>10</v>
      </c>
      <c r="D2411" s="189">
        <v>10</v>
      </c>
      <c r="E2411" s="189">
        <v>10</v>
      </c>
    </row>
    <row r="2412" spans="1:5" x14ac:dyDescent="0.25">
      <c r="A2412" s="189">
        <v>4415</v>
      </c>
      <c r="B2412" s="182" t="s">
        <v>12521</v>
      </c>
      <c r="C2412" s="189">
        <v>10</v>
      </c>
      <c r="D2412" s="189">
        <v>10</v>
      </c>
      <c r="E2412" s="189">
        <v>10</v>
      </c>
    </row>
    <row r="2413" spans="1:5" x14ac:dyDescent="0.25">
      <c r="A2413" s="189">
        <v>4416</v>
      </c>
      <c r="B2413" s="182" t="s">
        <v>12522</v>
      </c>
      <c r="C2413" s="189">
        <v>10</v>
      </c>
      <c r="D2413" s="189">
        <v>10</v>
      </c>
      <c r="E2413" s="189">
        <v>10</v>
      </c>
    </row>
    <row r="2414" spans="1:5" x14ac:dyDescent="0.25">
      <c r="A2414" s="189">
        <v>4417</v>
      </c>
      <c r="B2414" s="182" t="s">
        <v>12523</v>
      </c>
      <c r="C2414" s="189" t="s">
        <v>22</v>
      </c>
      <c r="D2414" s="189" t="s">
        <v>22</v>
      </c>
      <c r="E2414" s="189" t="s">
        <v>22</v>
      </c>
    </row>
    <row r="2415" spans="1:5" x14ac:dyDescent="0.25">
      <c r="A2415" s="189">
        <v>4418</v>
      </c>
      <c r="B2415" s="182" t="s">
        <v>12524</v>
      </c>
      <c r="C2415" s="189">
        <v>10</v>
      </c>
      <c r="D2415" s="189">
        <v>10</v>
      </c>
      <c r="E2415" s="189">
        <v>10</v>
      </c>
    </row>
    <row r="2416" spans="1:5" x14ac:dyDescent="0.25">
      <c r="A2416" s="189">
        <v>4419</v>
      </c>
      <c r="B2416" s="182" t="s">
        <v>12525</v>
      </c>
      <c r="C2416" s="189">
        <v>10</v>
      </c>
      <c r="D2416" s="189">
        <v>10</v>
      </c>
      <c r="E2416" s="189">
        <v>10</v>
      </c>
    </row>
    <row r="2417" spans="1:5" x14ac:dyDescent="0.25">
      <c r="A2417" s="189">
        <v>4420</v>
      </c>
      <c r="B2417" s="182" t="s">
        <v>12526</v>
      </c>
      <c r="C2417" s="189" t="s">
        <v>22</v>
      </c>
      <c r="D2417" s="189" t="s">
        <v>22</v>
      </c>
      <c r="E2417" s="189" t="s">
        <v>22</v>
      </c>
    </row>
    <row r="2418" spans="1:5" x14ac:dyDescent="0.25">
      <c r="A2418" s="189">
        <v>4421</v>
      </c>
      <c r="B2418" s="182" t="s">
        <v>12527</v>
      </c>
      <c r="C2418" s="189">
        <v>10</v>
      </c>
      <c r="D2418" s="189">
        <v>10</v>
      </c>
      <c r="E2418" s="189">
        <v>10</v>
      </c>
    </row>
    <row r="2419" spans="1:5" x14ac:dyDescent="0.25">
      <c r="A2419" s="189">
        <v>4422</v>
      </c>
      <c r="B2419" s="182" t="s">
        <v>12528</v>
      </c>
      <c r="C2419" s="189">
        <v>10</v>
      </c>
      <c r="D2419" s="189">
        <v>10</v>
      </c>
      <c r="E2419" s="189">
        <v>10</v>
      </c>
    </row>
    <row r="2420" spans="1:5" x14ac:dyDescent="0.25">
      <c r="A2420" s="189">
        <v>4423</v>
      </c>
      <c r="B2420" s="182" t="s">
        <v>12529</v>
      </c>
      <c r="C2420" s="189" t="s">
        <v>22</v>
      </c>
      <c r="D2420" s="189" t="s">
        <v>22</v>
      </c>
      <c r="E2420" s="189" t="s">
        <v>22</v>
      </c>
    </row>
    <row r="2421" spans="1:5" x14ac:dyDescent="0.25">
      <c r="A2421" s="189">
        <v>4424</v>
      </c>
      <c r="B2421" s="182" t="s">
        <v>12530</v>
      </c>
      <c r="C2421" s="189">
        <v>10</v>
      </c>
      <c r="D2421" s="189">
        <v>10</v>
      </c>
      <c r="E2421" s="189">
        <v>10</v>
      </c>
    </row>
    <row r="2422" spans="1:5" x14ac:dyDescent="0.25">
      <c r="A2422" s="189">
        <v>4425</v>
      </c>
      <c r="B2422" s="182" t="s">
        <v>12531</v>
      </c>
      <c r="C2422" s="189" t="s">
        <v>22</v>
      </c>
      <c r="D2422" s="189" t="s">
        <v>22</v>
      </c>
      <c r="E2422" s="189" t="s">
        <v>22</v>
      </c>
    </row>
    <row r="2423" spans="1:5" x14ac:dyDescent="0.25">
      <c r="A2423" s="189">
        <v>4426</v>
      </c>
      <c r="B2423" s="182" t="s">
        <v>12532</v>
      </c>
      <c r="C2423" s="189" t="s">
        <v>22</v>
      </c>
      <c r="D2423" s="189" t="s">
        <v>22</v>
      </c>
      <c r="E2423" s="189" t="s">
        <v>22</v>
      </c>
    </row>
    <row r="2424" spans="1:5" x14ac:dyDescent="0.25">
      <c r="A2424" s="189">
        <v>4427</v>
      </c>
      <c r="B2424" s="182" t="s">
        <v>12533</v>
      </c>
      <c r="C2424" s="189">
        <v>10</v>
      </c>
      <c r="D2424" s="189">
        <v>10</v>
      </c>
      <c r="E2424" s="189">
        <v>10</v>
      </c>
    </row>
    <row r="2425" spans="1:5" x14ac:dyDescent="0.25">
      <c r="A2425" s="189">
        <v>4428</v>
      </c>
      <c r="B2425" s="182" t="s">
        <v>12534</v>
      </c>
      <c r="C2425" s="189" t="s">
        <v>22</v>
      </c>
      <c r="D2425" s="189">
        <v>1</v>
      </c>
      <c r="E2425" s="189">
        <v>1</v>
      </c>
    </row>
    <row r="2426" spans="1:5" x14ac:dyDescent="0.25">
      <c r="A2426" s="189">
        <v>4429</v>
      </c>
      <c r="B2426" s="182" t="s">
        <v>12535</v>
      </c>
      <c r="C2426" s="189" t="s">
        <v>22</v>
      </c>
      <c r="D2426" s="189">
        <v>1</v>
      </c>
      <c r="E2426" s="189">
        <v>1</v>
      </c>
    </row>
    <row r="2427" spans="1:5" x14ac:dyDescent="0.25">
      <c r="A2427" s="189">
        <v>4430</v>
      </c>
      <c r="B2427" s="182" t="s">
        <v>12536</v>
      </c>
      <c r="C2427" s="189" t="s">
        <v>22</v>
      </c>
      <c r="D2427" s="189">
        <v>500</v>
      </c>
      <c r="E2427" s="189">
        <v>500</v>
      </c>
    </row>
    <row r="2428" spans="1:5" x14ac:dyDescent="0.25">
      <c r="A2428" s="189">
        <v>4431</v>
      </c>
      <c r="B2428" s="182" t="s">
        <v>12537</v>
      </c>
      <c r="C2428" s="189" t="s">
        <v>22</v>
      </c>
      <c r="D2428" s="189">
        <v>500</v>
      </c>
      <c r="E2428" s="189">
        <v>500</v>
      </c>
    </row>
    <row r="2429" spans="1:5" x14ac:dyDescent="0.25">
      <c r="A2429" s="189">
        <v>4432</v>
      </c>
      <c r="B2429" s="182" t="s">
        <v>12538</v>
      </c>
      <c r="C2429" s="189">
        <v>30</v>
      </c>
      <c r="D2429" s="189">
        <v>30</v>
      </c>
      <c r="E2429" s="189">
        <v>30</v>
      </c>
    </row>
    <row r="2430" spans="1:5" x14ac:dyDescent="0.25">
      <c r="A2430" s="189">
        <v>4433</v>
      </c>
      <c r="B2430" s="182" t="s">
        <v>12539</v>
      </c>
      <c r="C2430" s="189">
        <v>0.3</v>
      </c>
      <c r="D2430" s="189">
        <v>0.3</v>
      </c>
      <c r="E2430" s="189">
        <v>0.3</v>
      </c>
    </row>
    <row r="2431" spans="1:5" x14ac:dyDescent="0.25">
      <c r="A2431" s="189">
        <v>4434</v>
      </c>
      <c r="B2431" s="182" t="s">
        <v>12540</v>
      </c>
      <c r="C2431" s="189">
        <v>1</v>
      </c>
      <c r="D2431" s="189">
        <v>2.5</v>
      </c>
      <c r="E2431" s="189">
        <v>2.5</v>
      </c>
    </row>
    <row r="2432" spans="1:5" x14ac:dyDescent="0.25">
      <c r="A2432" s="189">
        <v>4435</v>
      </c>
      <c r="B2432" s="182" t="s">
        <v>12541</v>
      </c>
      <c r="C2432" s="189">
        <v>50</v>
      </c>
      <c r="D2432" s="189">
        <v>50</v>
      </c>
      <c r="E2432" s="189">
        <v>50</v>
      </c>
    </row>
    <row r="2433" spans="1:5" x14ac:dyDescent="0.25">
      <c r="A2433" s="189">
        <v>4436</v>
      </c>
      <c r="B2433" s="182" t="s">
        <v>12542</v>
      </c>
      <c r="C2433" s="189">
        <v>10</v>
      </c>
      <c r="D2433" s="189">
        <v>5</v>
      </c>
      <c r="E2433" s="189">
        <v>10</v>
      </c>
    </row>
    <row r="2434" spans="1:5" x14ac:dyDescent="0.25">
      <c r="A2434" s="189">
        <v>4437</v>
      </c>
      <c r="B2434" s="182" t="s">
        <v>12543</v>
      </c>
      <c r="C2434" s="189" t="s">
        <v>22</v>
      </c>
      <c r="D2434" s="189" t="s">
        <v>22</v>
      </c>
      <c r="E2434" s="189" t="s">
        <v>22</v>
      </c>
    </row>
    <row r="2435" spans="1:5" x14ac:dyDescent="0.25">
      <c r="A2435" s="189">
        <v>4438</v>
      </c>
      <c r="B2435" s="182" t="s">
        <v>12544</v>
      </c>
      <c r="C2435" s="189" t="s">
        <v>22</v>
      </c>
      <c r="D2435" s="189" t="s">
        <v>22</v>
      </c>
      <c r="E2435" s="189" t="s">
        <v>22</v>
      </c>
    </row>
    <row r="2436" spans="1:5" x14ac:dyDescent="0.25">
      <c r="A2436" s="189">
        <v>4439</v>
      </c>
      <c r="B2436" s="182" t="s">
        <v>12545</v>
      </c>
      <c r="C2436" s="189">
        <v>5</v>
      </c>
      <c r="D2436" s="189">
        <v>3</v>
      </c>
      <c r="E2436" s="189">
        <v>5</v>
      </c>
    </row>
    <row r="2437" spans="1:5" x14ac:dyDescent="0.25">
      <c r="A2437" s="189">
        <v>4440</v>
      </c>
      <c r="B2437" s="182" t="s">
        <v>12546</v>
      </c>
      <c r="C2437" s="189" t="s">
        <v>22</v>
      </c>
      <c r="D2437" s="189" t="s">
        <v>22</v>
      </c>
      <c r="E2437" s="189" t="s">
        <v>22</v>
      </c>
    </row>
    <row r="2438" spans="1:5" x14ac:dyDescent="0.25">
      <c r="A2438" s="189">
        <v>4441</v>
      </c>
      <c r="B2438" s="182" t="s">
        <v>12547</v>
      </c>
      <c r="C2438" s="189" t="s">
        <v>22</v>
      </c>
      <c r="D2438" s="189">
        <v>3</v>
      </c>
      <c r="E2438" s="189">
        <v>3</v>
      </c>
    </row>
    <row r="2439" spans="1:5" x14ac:dyDescent="0.25">
      <c r="A2439" s="189">
        <v>4442</v>
      </c>
      <c r="B2439" s="182" t="s">
        <v>12548</v>
      </c>
      <c r="C2439" s="189" t="s">
        <v>22</v>
      </c>
      <c r="D2439" s="189">
        <v>0.2</v>
      </c>
      <c r="E2439" s="189">
        <v>0.2</v>
      </c>
    </row>
    <row r="2440" spans="1:5" x14ac:dyDescent="0.25">
      <c r="A2440" s="189">
        <v>4443</v>
      </c>
      <c r="B2440" s="182" t="s">
        <v>12549</v>
      </c>
      <c r="C2440" s="189">
        <v>75</v>
      </c>
      <c r="D2440" s="189">
        <v>75</v>
      </c>
      <c r="E2440" s="189">
        <v>75</v>
      </c>
    </row>
    <row r="2441" spans="1:5" x14ac:dyDescent="0.25">
      <c r="A2441" s="189">
        <v>4444</v>
      </c>
      <c r="B2441" s="182" t="s">
        <v>12550</v>
      </c>
      <c r="C2441" s="189">
        <v>10</v>
      </c>
      <c r="D2441" s="189">
        <v>10</v>
      </c>
      <c r="E2441" s="189">
        <v>10</v>
      </c>
    </row>
    <row r="2442" spans="1:5" x14ac:dyDescent="0.25">
      <c r="A2442" s="189">
        <v>4445</v>
      </c>
      <c r="B2442" s="182" t="s">
        <v>12551</v>
      </c>
      <c r="C2442" s="189" t="s">
        <v>22</v>
      </c>
      <c r="D2442" s="189" t="s">
        <v>22</v>
      </c>
      <c r="E2442" s="189" t="s">
        <v>22</v>
      </c>
    </row>
    <row r="2443" spans="1:5" x14ac:dyDescent="0.25">
      <c r="A2443" s="189">
        <v>4446</v>
      </c>
      <c r="B2443" s="182" t="s">
        <v>12552</v>
      </c>
      <c r="C2443" s="189">
        <v>10</v>
      </c>
      <c r="D2443" s="189" t="s">
        <v>22</v>
      </c>
      <c r="E2443" s="189">
        <v>10</v>
      </c>
    </row>
    <row r="2444" spans="1:5" x14ac:dyDescent="0.25">
      <c r="A2444" s="189">
        <v>4447</v>
      </c>
      <c r="B2444" s="182" t="s">
        <v>12553</v>
      </c>
      <c r="C2444" s="189">
        <v>1</v>
      </c>
      <c r="D2444" s="189">
        <v>1</v>
      </c>
      <c r="E2444" s="189">
        <v>1</v>
      </c>
    </row>
    <row r="2445" spans="1:5" x14ac:dyDescent="0.25">
      <c r="A2445" s="189">
        <v>4448</v>
      </c>
      <c r="B2445" s="182" t="s">
        <v>12554</v>
      </c>
      <c r="C2445" s="189" t="s">
        <v>22</v>
      </c>
      <c r="D2445" s="189" t="s">
        <v>22</v>
      </c>
      <c r="E2445" s="189" t="s">
        <v>22</v>
      </c>
    </row>
    <row r="2446" spans="1:5" x14ac:dyDescent="0.25">
      <c r="A2446" s="189">
        <v>4449</v>
      </c>
      <c r="B2446" s="182" t="s">
        <v>12555</v>
      </c>
      <c r="C2446" s="189">
        <v>10</v>
      </c>
      <c r="D2446" s="189">
        <v>5</v>
      </c>
      <c r="E2446" s="189">
        <v>10</v>
      </c>
    </row>
    <row r="2447" spans="1:5" x14ac:dyDescent="0.25">
      <c r="A2447" s="189">
        <v>4450</v>
      </c>
      <c r="B2447" s="182" t="s">
        <v>12556</v>
      </c>
      <c r="C2447" s="189" t="s">
        <v>22</v>
      </c>
      <c r="D2447" s="189">
        <v>1</v>
      </c>
      <c r="E2447" s="189">
        <v>1</v>
      </c>
    </row>
    <row r="2448" spans="1:5" x14ac:dyDescent="0.25">
      <c r="A2448" s="189">
        <v>4451</v>
      </c>
      <c r="B2448" s="182" t="s">
        <v>12557</v>
      </c>
      <c r="C2448" s="189">
        <v>2.5</v>
      </c>
      <c r="D2448" s="189">
        <v>5</v>
      </c>
      <c r="E2448" s="189">
        <v>5</v>
      </c>
    </row>
    <row r="2449" spans="1:5" x14ac:dyDescent="0.25">
      <c r="A2449" s="189">
        <v>4452</v>
      </c>
      <c r="B2449" s="182" t="s">
        <v>12558</v>
      </c>
      <c r="C2449" s="189" t="s">
        <v>22</v>
      </c>
      <c r="D2449" s="189">
        <v>10</v>
      </c>
      <c r="E2449" s="189">
        <v>10</v>
      </c>
    </row>
    <row r="2450" spans="1:5" x14ac:dyDescent="0.25">
      <c r="A2450" s="189">
        <v>4453</v>
      </c>
      <c r="B2450" s="182" t="s">
        <v>12559</v>
      </c>
      <c r="C2450" s="189">
        <v>1E-3</v>
      </c>
      <c r="D2450" s="189">
        <v>0.2</v>
      </c>
      <c r="E2450" s="189">
        <v>0.2</v>
      </c>
    </row>
    <row r="2451" spans="1:5" x14ac:dyDescent="0.25">
      <c r="A2451" s="189">
        <v>4454</v>
      </c>
      <c r="B2451" s="182" t="s">
        <v>12560</v>
      </c>
      <c r="C2451" s="189">
        <v>2.5</v>
      </c>
      <c r="D2451" s="189">
        <v>5</v>
      </c>
      <c r="E2451" s="189">
        <v>5</v>
      </c>
    </row>
    <row r="2452" spans="1:5" x14ac:dyDescent="0.25">
      <c r="A2452" s="189">
        <v>4455</v>
      </c>
      <c r="B2452" s="182" t="s">
        <v>12561</v>
      </c>
      <c r="C2452" s="189" t="s">
        <v>22</v>
      </c>
      <c r="D2452" s="189" t="s">
        <v>22</v>
      </c>
      <c r="E2452" s="189" t="s">
        <v>22</v>
      </c>
    </row>
    <row r="2453" spans="1:5" x14ac:dyDescent="0.25">
      <c r="A2453" s="189">
        <v>4456</v>
      </c>
      <c r="B2453" s="182" t="s">
        <v>12562</v>
      </c>
      <c r="C2453" s="189" t="s">
        <v>22</v>
      </c>
      <c r="D2453" s="189" t="s">
        <v>22</v>
      </c>
      <c r="E2453" s="189" t="s">
        <v>22</v>
      </c>
    </row>
    <row r="2454" spans="1:5" x14ac:dyDescent="0.25">
      <c r="A2454" s="189">
        <v>4457</v>
      </c>
      <c r="B2454" s="182" t="s">
        <v>12563</v>
      </c>
      <c r="C2454" s="189" t="s">
        <v>22</v>
      </c>
      <c r="D2454" s="189" t="s">
        <v>22</v>
      </c>
      <c r="E2454" s="189" t="s">
        <v>22</v>
      </c>
    </row>
    <row r="2455" spans="1:5" x14ac:dyDescent="0.25">
      <c r="A2455" s="189">
        <v>4458</v>
      </c>
      <c r="B2455" s="182" t="s">
        <v>12564</v>
      </c>
      <c r="C2455" s="189" t="s">
        <v>22</v>
      </c>
      <c r="D2455" s="189" t="s">
        <v>22</v>
      </c>
      <c r="E2455" s="189" t="s">
        <v>22</v>
      </c>
    </row>
    <row r="2456" spans="1:5" x14ac:dyDescent="0.25">
      <c r="A2456" s="189">
        <v>4459</v>
      </c>
      <c r="B2456" s="182" t="s">
        <v>12565</v>
      </c>
      <c r="C2456" s="189">
        <v>10</v>
      </c>
      <c r="D2456" s="189">
        <v>10</v>
      </c>
      <c r="E2456" s="189">
        <v>10</v>
      </c>
    </row>
    <row r="2457" spans="1:5" x14ac:dyDescent="0.25">
      <c r="A2457" s="189">
        <v>4460</v>
      </c>
      <c r="B2457" s="182" t="s">
        <v>12566</v>
      </c>
      <c r="C2457" s="189" t="s">
        <v>22</v>
      </c>
      <c r="D2457" s="189" t="s">
        <v>22</v>
      </c>
      <c r="E2457" s="189" t="s">
        <v>22</v>
      </c>
    </row>
    <row r="2458" spans="1:5" x14ac:dyDescent="0.25">
      <c r="A2458" s="189">
        <v>4461</v>
      </c>
      <c r="B2458" s="182" t="s">
        <v>12567</v>
      </c>
      <c r="C2458" s="189" t="s">
        <v>22</v>
      </c>
      <c r="D2458" s="189" t="s">
        <v>22</v>
      </c>
      <c r="E2458" s="189" t="s">
        <v>22</v>
      </c>
    </row>
    <row r="2459" spans="1:5" x14ac:dyDescent="0.25">
      <c r="A2459" s="189">
        <v>4462</v>
      </c>
      <c r="B2459" s="182" t="s">
        <v>12568</v>
      </c>
      <c r="C2459" s="189">
        <v>20</v>
      </c>
      <c r="D2459" s="189">
        <v>10</v>
      </c>
      <c r="E2459" s="189">
        <v>20</v>
      </c>
    </row>
    <row r="2460" spans="1:5" x14ac:dyDescent="0.25">
      <c r="A2460" s="189">
        <v>4463</v>
      </c>
      <c r="B2460" s="182" t="s">
        <v>12569</v>
      </c>
      <c r="C2460" s="189" t="s">
        <v>22</v>
      </c>
      <c r="D2460" s="189" t="s">
        <v>22</v>
      </c>
      <c r="E2460" s="189" t="s">
        <v>22</v>
      </c>
    </row>
    <row r="2461" spans="1:5" x14ac:dyDescent="0.25">
      <c r="A2461" s="189">
        <v>4464</v>
      </c>
      <c r="B2461" s="182" t="s">
        <v>12570</v>
      </c>
      <c r="C2461" s="189" t="s">
        <v>22</v>
      </c>
      <c r="D2461" s="189">
        <v>1.5</v>
      </c>
      <c r="E2461" s="189">
        <v>1.5</v>
      </c>
    </row>
    <row r="2462" spans="1:5" x14ac:dyDescent="0.25">
      <c r="A2462" s="189">
        <v>4465</v>
      </c>
      <c r="B2462" s="182" t="s">
        <v>12571</v>
      </c>
      <c r="C2462" s="189" t="s">
        <v>22</v>
      </c>
      <c r="D2462" s="189">
        <v>50</v>
      </c>
      <c r="E2462" s="189">
        <v>50</v>
      </c>
    </row>
    <row r="2463" spans="1:5" x14ac:dyDescent="0.25">
      <c r="A2463" s="189">
        <v>4466</v>
      </c>
      <c r="B2463" s="182" t="s">
        <v>12572</v>
      </c>
      <c r="C2463" s="189">
        <v>2</v>
      </c>
      <c r="D2463" s="189">
        <v>2</v>
      </c>
      <c r="E2463" s="189">
        <v>2</v>
      </c>
    </row>
    <row r="2464" spans="1:5" x14ac:dyDescent="0.25">
      <c r="A2464" s="189">
        <v>4467</v>
      </c>
      <c r="B2464" s="182" t="s">
        <v>12573</v>
      </c>
      <c r="C2464" s="189">
        <v>20</v>
      </c>
      <c r="D2464" s="189">
        <v>10</v>
      </c>
      <c r="E2464" s="189">
        <v>20</v>
      </c>
    </row>
    <row r="2465" spans="1:5" x14ac:dyDescent="0.25">
      <c r="A2465" s="189">
        <v>4468</v>
      </c>
      <c r="B2465" s="182" t="s">
        <v>12574</v>
      </c>
      <c r="C2465" s="189">
        <v>2</v>
      </c>
      <c r="D2465" s="189">
        <v>2</v>
      </c>
      <c r="E2465" s="189">
        <v>2</v>
      </c>
    </row>
    <row r="2466" spans="1:5" x14ac:dyDescent="0.25">
      <c r="A2466" s="189">
        <v>4469</v>
      </c>
      <c r="B2466" s="182" t="s">
        <v>12575</v>
      </c>
      <c r="C2466" s="189">
        <v>20</v>
      </c>
      <c r="D2466" s="189">
        <v>10</v>
      </c>
      <c r="E2466" s="189">
        <v>20</v>
      </c>
    </row>
    <row r="2467" spans="1:5" x14ac:dyDescent="0.25">
      <c r="A2467" s="189">
        <v>4470</v>
      </c>
      <c r="B2467" s="182" t="s">
        <v>12576</v>
      </c>
      <c r="C2467" s="189">
        <v>20</v>
      </c>
      <c r="D2467" s="189">
        <v>10</v>
      </c>
      <c r="E2467" s="189">
        <v>20</v>
      </c>
    </row>
    <row r="2468" spans="1:5" x14ac:dyDescent="0.25">
      <c r="A2468" s="189">
        <v>4471</v>
      </c>
      <c r="B2468" s="182" t="s">
        <v>12577</v>
      </c>
      <c r="C2468" s="189">
        <v>1</v>
      </c>
      <c r="D2468" s="189" t="s">
        <v>22</v>
      </c>
      <c r="E2468" s="189">
        <v>1</v>
      </c>
    </row>
    <row r="2469" spans="1:5" x14ac:dyDescent="0.25">
      <c r="A2469" s="189">
        <v>4472</v>
      </c>
      <c r="B2469" s="182" t="s">
        <v>12578</v>
      </c>
      <c r="C2469" s="189" t="s">
        <v>22</v>
      </c>
      <c r="D2469" s="189" t="s">
        <v>22</v>
      </c>
      <c r="E2469" s="189" t="s">
        <v>22</v>
      </c>
    </row>
    <row r="2470" spans="1:5" x14ac:dyDescent="0.25">
      <c r="A2470" s="189">
        <v>4473</v>
      </c>
      <c r="B2470" s="182" t="s">
        <v>12579</v>
      </c>
      <c r="C2470" s="189" t="s">
        <v>22</v>
      </c>
      <c r="D2470" s="189">
        <v>2</v>
      </c>
      <c r="E2470" s="189">
        <v>2</v>
      </c>
    </row>
    <row r="2471" spans="1:5" x14ac:dyDescent="0.25">
      <c r="A2471" s="189">
        <v>4474</v>
      </c>
      <c r="B2471" s="182" t="s">
        <v>12580</v>
      </c>
      <c r="C2471" s="189" t="s">
        <v>22</v>
      </c>
      <c r="D2471" s="189">
        <v>2</v>
      </c>
      <c r="E2471" s="189">
        <v>2</v>
      </c>
    </row>
    <row r="2472" spans="1:5" x14ac:dyDescent="0.25">
      <c r="A2472" s="189">
        <v>4475</v>
      </c>
      <c r="B2472" s="182" t="s">
        <v>12581</v>
      </c>
      <c r="C2472" s="189" t="s">
        <v>22</v>
      </c>
      <c r="D2472" s="189" t="s">
        <v>22</v>
      </c>
      <c r="E2472" s="189" t="s">
        <v>22</v>
      </c>
    </row>
    <row r="2473" spans="1:5" x14ac:dyDescent="0.25">
      <c r="A2473" s="189">
        <v>4476</v>
      </c>
      <c r="B2473" s="182" t="s">
        <v>12582</v>
      </c>
      <c r="C2473" s="189" t="s">
        <v>22</v>
      </c>
      <c r="D2473" s="189">
        <v>2</v>
      </c>
      <c r="E2473" s="189">
        <v>2</v>
      </c>
    </row>
    <row r="2474" spans="1:5" x14ac:dyDescent="0.25">
      <c r="A2474" s="189">
        <v>4477</v>
      </c>
      <c r="B2474" s="182" t="s">
        <v>12583</v>
      </c>
      <c r="C2474" s="189" t="s">
        <v>22</v>
      </c>
      <c r="D2474" s="189" t="s">
        <v>22</v>
      </c>
      <c r="E2474" s="189" t="s">
        <v>22</v>
      </c>
    </row>
    <row r="2475" spans="1:5" x14ac:dyDescent="0.25">
      <c r="A2475" s="189">
        <v>4478</v>
      </c>
      <c r="B2475" s="182" t="s">
        <v>12584</v>
      </c>
      <c r="C2475" s="189">
        <v>3</v>
      </c>
      <c r="D2475" s="189">
        <v>0.1</v>
      </c>
      <c r="E2475" s="189">
        <v>3</v>
      </c>
    </row>
    <row r="2476" spans="1:5" x14ac:dyDescent="0.25">
      <c r="A2476" s="189">
        <v>4479</v>
      </c>
      <c r="B2476" s="182" t="s">
        <v>12585</v>
      </c>
      <c r="C2476" s="189" t="s">
        <v>22</v>
      </c>
      <c r="D2476" s="189">
        <v>10</v>
      </c>
      <c r="E2476" s="189">
        <v>10</v>
      </c>
    </row>
    <row r="2477" spans="1:5" x14ac:dyDescent="0.25">
      <c r="A2477" s="189">
        <v>4480</v>
      </c>
      <c r="B2477" s="182" t="s">
        <v>12586</v>
      </c>
      <c r="C2477" s="189">
        <v>10</v>
      </c>
      <c r="D2477" s="189">
        <v>3</v>
      </c>
      <c r="E2477" s="189">
        <v>10</v>
      </c>
    </row>
    <row r="2478" spans="1:5" x14ac:dyDescent="0.25">
      <c r="A2478" s="189">
        <v>4481</v>
      </c>
      <c r="B2478" s="182" t="s">
        <v>12587</v>
      </c>
      <c r="C2478" s="189">
        <v>0.7</v>
      </c>
      <c r="D2478" s="189">
        <v>10</v>
      </c>
      <c r="E2478" s="189">
        <v>10</v>
      </c>
    </row>
    <row r="2479" spans="1:5" x14ac:dyDescent="0.25">
      <c r="A2479" s="189">
        <v>4482</v>
      </c>
      <c r="B2479" s="182" t="s">
        <v>12588</v>
      </c>
      <c r="C2479" s="189" t="s">
        <v>22</v>
      </c>
      <c r="D2479" s="189" t="s">
        <v>22</v>
      </c>
      <c r="E2479" s="189" t="s">
        <v>22</v>
      </c>
    </row>
    <row r="2480" spans="1:5" x14ac:dyDescent="0.25">
      <c r="A2480" s="189">
        <v>4483</v>
      </c>
      <c r="B2480" s="182" t="s">
        <v>12589</v>
      </c>
      <c r="C2480" s="189" t="s">
        <v>22</v>
      </c>
      <c r="D2480" s="189">
        <v>1</v>
      </c>
      <c r="E2480" s="189">
        <v>1</v>
      </c>
    </row>
    <row r="2481" spans="1:5" x14ac:dyDescent="0.25">
      <c r="A2481" s="189">
        <v>4484</v>
      </c>
      <c r="B2481" s="182" t="s">
        <v>12590</v>
      </c>
      <c r="C2481" s="189" t="s">
        <v>22</v>
      </c>
      <c r="D2481" s="189" t="s">
        <v>22</v>
      </c>
      <c r="E2481" s="189" t="s">
        <v>22</v>
      </c>
    </row>
    <row r="2482" spans="1:5" x14ac:dyDescent="0.25">
      <c r="A2482" s="189">
        <v>4485</v>
      </c>
      <c r="B2482" s="182" t="s">
        <v>12591</v>
      </c>
      <c r="C2482" s="189">
        <v>3</v>
      </c>
      <c r="D2482" s="189">
        <v>1</v>
      </c>
      <c r="E2482" s="189">
        <v>3</v>
      </c>
    </row>
    <row r="2483" spans="1:5" x14ac:dyDescent="0.25">
      <c r="A2483" s="189">
        <v>4486</v>
      </c>
      <c r="B2483" s="182" t="s">
        <v>12592</v>
      </c>
      <c r="C2483" s="189">
        <v>500</v>
      </c>
      <c r="D2483" s="189">
        <v>250</v>
      </c>
      <c r="E2483" s="189">
        <v>500</v>
      </c>
    </row>
    <row r="2484" spans="1:5" x14ac:dyDescent="0.25">
      <c r="A2484" s="170">
        <v>4487</v>
      </c>
      <c r="B2484" s="172" t="s">
        <v>12593</v>
      </c>
      <c r="C2484" s="170" t="s">
        <v>22</v>
      </c>
      <c r="D2484" s="170" t="s">
        <v>22</v>
      </c>
      <c r="E2484" s="170" t="s">
        <v>13252</v>
      </c>
    </row>
    <row r="2485" spans="1:5" x14ac:dyDescent="0.25">
      <c r="A2485" s="189">
        <v>4488</v>
      </c>
      <c r="B2485" s="182" t="s">
        <v>12594</v>
      </c>
      <c r="C2485" s="189">
        <v>20</v>
      </c>
      <c r="D2485" s="189">
        <v>10</v>
      </c>
      <c r="E2485" s="189">
        <v>20</v>
      </c>
    </row>
    <row r="2486" spans="1:5" x14ac:dyDescent="0.25">
      <c r="A2486" s="189">
        <v>4489</v>
      </c>
      <c r="B2486" s="182" t="s">
        <v>12595</v>
      </c>
      <c r="C2486" s="189">
        <v>50</v>
      </c>
      <c r="D2486" s="189">
        <v>80</v>
      </c>
      <c r="E2486" s="189">
        <v>80</v>
      </c>
    </row>
    <row r="2487" spans="1:5" x14ac:dyDescent="0.25">
      <c r="A2487" s="189">
        <v>4490</v>
      </c>
      <c r="B2487" s="182" t="s">
        <v>12596</v>
      </c>
      <c r="C2487" s="189" t="s">
        <v>22</v>
      </c>
      <c r="D2487" s="189" t="s">
        <v>22</v>
      </c>
      <c r="E2487" s="189" t="s">
        <v>22</v>
      </c>
    </row>
    <row r="2488" spans="1:5" x14ac:dyDescent="0.25">
      <c r="A2488" s="189">
        <v>4491</v>
      </c>
      <c r="B2488" s="182" t="s">
        <v>12597</v>
      </c>
      <c r="C2488" s="189">
        <v>30</v>
      </c>
      <c r="D2488" s="189">
        <v>30</v>
      </c>
      <c r="E2488" s="189">
        <v>30</v>
      </c>
    </row>
    <row r="2489" spans="1:5" x14ac:dyDescent="0.25">
      <c r="A2489" s="189">
        <v>4492</v>
      </c>
      <c r="B2489" s="182" t="s">
        <v>12598</v>
      </c>
      <c r="C2489" s="189">
        <v>1</v>
      </c>
      <c r="D2489" s="189">
        <v>1</v>
      </c>
      <c r="E2489" s="189">
        <v>1</v>
      </c>
    </row>
    <row r="2490" spans="1:5" x14ac:dyDescent="0.25">
      <c r="A2490" s="189">
        <v>4493</v>
      </c>
      <c r="B2490" s="182" t="s">
        <v>12599</v>
      </c>
      <c r="C2490" s="189">
        <v>4</v>
      </c>
      <c r="D2490" s="189">
        <v>4</v>
      </c>
      <c r="E2490" s="189">
        <v>4</v>
      </c>
    </row>
    <row r="2491" spans="1:5" x14ac:dyDescent="0.25">
      <c r="A2491" s="189">
        <v>4494</v>
      </c>
      <c r="B2491" s="182" t="s">
        <v>12600</v>
      </c>
      <c r="C2491" s="189" t="s">
        <v>22</v>
      </c>
      <c r="D2491" s="189" t="s">
        <v>22</v>
      </c>
      <c r="E2491" s="189" t="s">
        <v>22</v>
      </c>
    </row>
    <row r="2492" spans="1:5" x14ac:dyDescent="0.25">
      <c r="A2492" s="189">
        <v>4495</v>
      </c>
      <c r="B2492" s="182" t="s">
        <v>12601</v>
      </c>
      <c r="C2492" s="189">
        <v>60</v>
      </c>
      <c r="D2492" s="189">
        <v>60</v>
      </c>
      <c r="E2492" s="189">
        <v>60</v>
      </c>
    </row>
    <row r="2493" spans="1:5" x14ac:dyDescent="0.25">
      <c r="A2493" s="189">
        <v>4496</v>
      </c>
      <c r="B2493" s="182" t="s">
        <v>12602</v>
      </c>
      <c r="C2493" s="189" t="s">
        <v>22</v>
      </c>
      <c r="D2493" s="189">
        <v>5</v>
      </c>
      <c r="E2493" s="189">
        <v>5</v>
      </c>
    </row>
    <row r="2494" spans="1:5" x14ac:dyDescent="0.25">
      <c r="A2494" s="189">
        <v>4497</v>
      </c>
      <c r="B2494" s="182" t="s">
        <v>12603</v>
      </c>
      <c r="C2494" s="189">
        <v>30</v>
      </c>
      <c r="D2494" s="189">
        <v>30</v>
      </c>
      <c r="E2494" s="189">
        <v>30</v>
      </c>
    </row>
    <row r="2495" spans="1:5" x14ac:dyDescent="0.25">
      <c r="A2495" s="189">
        <v>4498</v>
      </c>
      <c r="B2495" s="182" t="s">
        <v>12604</v>
      </c>
      <c r="C2495" s="189">
        <v>0.3</v>
      </c>
      <c r="D2495" s="189">
        <v>0.3</v>
      </c>
      <c r="E2495" s="189">
        <v>0.3</v>
      </c>
    </row>
    <row r="2496" spans="1:5" x14ac:dyDescent="0.25">
      <c r="A2496" s="189">
        <v>4499</v>
      </c>
      <c r="B2496" s="182" t="s">
        <v>12605</v>
      </c>
      <c r="C2496" s="189">
        <v>3</v>
      </c>
      <c r="D2496" s="189">
        <v>3</v>
      </c>
      <c r="E2496" s="189">
        <v>3</v>
      </c>
    </row>
    <row r="2497" spans="1:5" x14ac:dyDescent="0.25">
      <c r="A2497" s="189">
        <v>4500</v>
      </c>
      <c r="B2497" s="182" t="s">
        <v>12606</v>
      </c>
      <c r="C2497" s="189" t="s">
        <v>22</v>
      </c>
      <c r="D2497" s="189" t="s">
        <v>22</v>
      </c>
      <c r="E2497" s="189" t="s">
        <v>22</v>
      </c>
    </row>
    <row r="2498" spans="1:5" x14ac:dyDescent="0.25">
      <c r="A2498" s="189">
        <v>4501</v>
      </c>
      <c r="B2498" s="182" t="s">
        <v>12607</v>
      </c>
      <c r="C2498" s="189">
        <v>0.01</v>
      </c>
      <c r="D2498" s="189">
        <v>5.0000000000000001E-3</v>
      </c>
      <c r="E2498" s="189">
        <v>0.01</v>
      </c>
    </row>
    <row r="2499" spans="1:5" x14ac:dyDescent="0.25">
      <c r="A2499" s="189">
        <v>4502</v>
      </c>
      <c r="B2499" s="182" t="s">
        <v>12608</v>
      </c>
      <c r="C2499" s="189">
        <v>25</v>
      </c>
      <c r="D2499" s="189">
        <v>25</v>
      </c>
      <c r="E2499" s="189">
        <v>25</v>
      </c>
    </row>
    <row r="2500" spans="1:5" x14ac:dyDescent="0.25">
      <c r="A2500" s="189">
        <v>4503</v>
      </c>
      <c r="B2500" s="182" t="s">
        <v>12609</v>
      </c>
      <c r="C2500" s="189">
        <v>25</v>
      </c>
      <c r="D2500" s="189">
        <v>25</v>
      </c>
      <c r="E2500" s="189">
        <v>25</v>
      </c>
    </row>
    <row r="2501" spans="1:5" x14ac:dyDescent="0.25">
      <c r="A2501" s="189">
        <v>4504</v>
      </c>
      <c r="B2501" s="182" t="s">
        <v>12610</v>
      </c>
      <c r="C2501" s="189" t="s">
        <v>22</v>
      </c>
      <c r="D2501" s="189">
        <v>0.05</v>
      </c>
      <c r="E2501" s="189">
        <v>0.05</v>
      </c>
    </row>
    <row r="2502" spans="1:5" x14ac:dyDescent="0.25">
      <c r="A2502" s="189">
        <v>4505</v>
      </c>
      <c r="B2502" s="182" t="s">
        <v>12611</v>
      </c>
      <c r="C2502" s="189" t="s">
        <v>22</v>
      </c>
      <c r="D2502" s="189">
        <v>5</v>
      </c>
      <c r="E2502" s="189">
        <v>5</v>
      </c>
    </row>
    <row r="2503" spans="1:5" x14ac:dyDescent="0.25">
      <c r="A2503" s="189">
        <v>4506</v>
      </c>
      <c r="B2503" s="182" t="s">
        <v>12612</v>
      </c>
      <c r="C2503" s="189">
        <v>1</v>
      </c>
      <c r="D2503" s="189">
        <v>0.5</v>
      </c>
      <c r="E2503" s="189">
        <v>1</v>
      </c>
    </row>
    <row r="2504" spans="1:5" x14ac:dyDescent="0.25">
      <c r="A2504" s="189">
        <v>4507</v>
      </c>
      <c r="B2504" s="182" t="s">
        <v>12613</v>
      </c>
      <c r="C2504" s="189" t="s">
        <v>22</v>
      </c>
      <c r="D2504" s="189">
        <v>2.5</v>
      </c>
      <c r="E2504" s="189">
        <v>2.5</v>
      </c>
    </row>
    <row r="2505" spans="1:5" x14ac:dyDescent="0.25">
      <c r="A2505" s="189">
        <v>4508</v>
      </c>
      <c r="B2505" s="182" t="s">
        <v>12614</v>
      </c>
      <c r="C2505" s="189">
        <v>1</v>
      </c>
      <c r="D2505" s="189">
        <v>0.5</v>
      </c>
      <c r="E2505" s="189">
        <v>1</v>
      </c>
    </row>
    <row r="2506" spans="1:5" x14ac:dyDescent="0.25">
      <c r="A2506" s="189">
        <v>4509</v>
      </c>
      <c r="B2506" s="182" t="s">
        <v>12615</v>
      </c>
      <c r="C2506" s="189">
        <v>5</v>
      </c>
      <c r="D2506" s="189">
        <v>5</v>
      </c>
      <c r="E2506" s="189">
        <v>5</v>
      </c>
    </row>
    <row r="2507" spans="1:5" x14ac:dyDescent="0.25">
      <c r="A2507" s="189">
        <v>4510</v>
      </c>
      <c r="B2507" s="182" t="s">
        <v>12616</v>
      </c>
      <c r="C2507" s="189">
        <v>5</v>
      </c>
      <c r="D2507" s="189">
        <v>5</v>
      </c>
      <c r="E2507" s="189">
        <v>5</v>
      </c>
    </row>
    <row r="2508" spans="1:5" x14ac:dyDescent="0.25">
      <c r="A2508" s="189">
        <v>4511</v>
      </c>
      <c r="B2508" s="182" t="s">
        <v>12617</v>
      </c>
      <c r="C2508" s="189" t="s">
        <v>22</v>
      </c>
      <c r="D2508" s="189" t="s">
        <v>22</v>
      </c>
      <c r="E2508" s="189" t="s">
        <v>22</v>
      </c>
    </row>
    <row r="2509" spans="1:5" x14ac:dyDescent="0.25">
      <c r="A2509" s="189">
        <v>4512</v>
      </c>
      <c r="B2509" s="182" t="s">
        <v>12618</v>
      </c>
      <c r="C2509" s="189">
        <v>1</v>
      </c>
      <c r="D2509" s="189">
        <v>1</v>
      </c>
      <c r="E2509" s="189">
        <v>1</v>
      </c>
    </row>
    <row r="2510" spans="1:5" x14ac:dyDescent="0.25">
      <c r="A2510" s="189">
        <v>4513</v>
      </c>
      <c r="B2510" s="182" t="s">
        <v>12619</v>
      </c>
      <c r="C2510" s="189" t="s">
        <v>22</v>
      </c>
      <c r="D2510" s="189">
        <v>0.2</v>
      </c>
      <c r="E2510" s="189">
        <v>0.2</v>
      </c>
    </row>
    <row r="2511" spans="1:5" x14ac:dyDescent="0.25">
      <c r="A2511" s="189">
        <v>4514</v>
      </c>
      <c r="B2511" s="182" t="s">
        <v>12620</v>
      </c>
      <c r="C2511" s="189">
        <v>10</v>
      </c>
      <c r="D2511" s="189">
        <v>10</v>
      </c>
      <c r="E2511" s="189">
        <v>10</v>
      </c>
    </row>
    <row r="2512" spans="1:5" x14ac:dyDescent="0.25">
      <c r="A2512" s="189">
        <v>4515</v>
      </c>
      <c r="B2512" s="182" t="s">
        <v>12621</v>
      </c>
      <c r="C2512" s="189" t="s">
        <v>22</v>
      </c>
      <c r="D2512" s="189" t="s">
        <v>22</v>
      </c>
      <c r="E2512" s="189" t="s">
        <v>22</v>
      </c>
    </row>
    <row r="2513" spans="1:5" x14ac:dyDescent="0.25">
      <c r="A2513" s="189">
        <v>4516</v>
      </c>
      <c r="B2513" s="182" t="s">
        <v>12622</v>
      </c>
      <c r="C2513" s="189" t="s">
        <v>22</v>
      </c>
      <c r="D2513" s="189" t="s">
        <v>22</v>
      </c>
      <c r="E2513" s="189" t="s">
        <v>22</v>
      </c>
    </row>
    <row r="2514" spans="1:5" x14ac:dyDescent="0.25">
      <c r="A2514" s="189">
        <v>4517</v>
      </c>
      <c r="B2514" s="182" t="s">
        <v>12623</v>
      </c>
      <c r="C2514" s="189" t="s">
        <v>22</v>
      </c>
      <c r="D2514" s="189" t="s">
        <v>22</v>
      </c>
      <c r="E2514" s="189" t="s">
        <v>22</v>
      </c>
    </row>
    <row r="2515" spans="1:5" x14ac:dyDescent="0.25">
      <c r="A2515" s="189">
        <v>4518</v>
      </c>
      <c r="B2515" s="182" t="s">
        <v>12624</v>
      </c>
      <c r="C2515" s="189">
        <v>50</v>
      </c>
      <c r="D2515" s="189">
        <v>25</v>
      </c>
      <c r="E2515" s="189">
        <v>50</v>
      </c>
    </row>
    <row r="2516" spans="1:5" x14ac:dyDescent="0.25">
      <c r="A2516" s="189">
        <v>4519</v>
      </c>
      <c r="B2516" s="182" t="s">
        <v>12625</v>
      </c>
      <c r="C2516" s="189" t="s">
        <v>22</v>
      </c>
      <c r="D2516" s="189">
        <v>0.1</v>
      </c>
      <c r="E2516" s="189">
        <v>0.1</v>
      </c>
    </row>
    <row r="2517" spans="1:5" x14ac:dyDescent="0.25">
      <c r="A2517" s="189">
        <v>4520</v>
      </c>
      <c r="B2517" s="182" t="s">
        <v>12626</v>
      </c>
      <c r="C2517" s="189" t="s">
        <v>22</v>
      </c>
      <c r="D2517" s="189" t="s">
        <v>22</v>
      </c>
      <c r="E2517" s="189" t="s">
        <v>22</v>
      </c>
    </row>
    <row r="2518" spans="1:5" x14ac:dyDescent="0.25">
      <c r="A2518" s="189">
        <v>4521</v>
      </c>
      <c r="B2518" s="182" t="s">
        <v>12627</v>
      </c>
      <c r="C2518" s="189">
        <v>10</v>
      </c>
      <c r="D2518" s="189">
        <v>5</v>
      </c>
      <c r="E2518" s="189">
        <v>10</v>
      </c>
    </row>
    <row r="2519" spans="1:5" x14ac:dyDescent="0.25">
      <c r="A2519" s="189">
        <v>4522</v>
      </c>
      <c r="B2519" s="182" t="s">
        <v>12628</v>
      </c>
      <c r="C2519" s="189">
        <v>10</v>
      </c>
      <c r="D2519" s="189">
        <v>5</v>
      </c>
      <c r="E2519" s="189">
        <v>10</v>
      </c>
    </row>
    <row r="2520" spans="1:5" x14ac:dyDescent="0.25">
      <c r="A2520" s="189">
        <v>4523</v>
      </c>
      <c r="B2520" s="182" t="s">
        <v>12629</v>
      </c>
      <c r="C2520" s="189" t="s">
        <v>22</v>
      </c>
      <c r="D2520" s="189" t="s">
        <v>22</v>
      </c>
      <c r="E2520" s="189" t="s">
        <v>22</v>
      </c>
    </row>
    <row r="2521" spans="1:5" x14ac:dyDescent="0.25">
      <c r="A2521" s="189">
        <v>4524</v>
      </c>
      <c r="B2521" s="182" t="s">
        <v>12630</v>
      </c>
      <c r="C2521" s="189">
        <v>5</v>
      </c>
      <c r="D2521" s="189">
        <v>5</v>
      </c>
      <c r="E2521" s="189">
        <v>5</v>
      </c>
    </row>
    <row r="2522" spans="1:5" x14ac:dyDescent="0.25">
      <c r="A2522" s="189">
        <v>4525</v>
      </c>
      <c r="B2522" s="182" t="s">
        <v>12631</v>
      </c>
      <c r="C2522" s="189">
        <v>5</v>
      </c>
      <c r="D2522" s="189">
        <v>5</v>
      </c>
      <c r="E2522" s="189">
        <v>5</v>
      </c>
    </row>
    <row r="2523" spans="1:5" x14ac:dyDescent="0.25">
      <c r="A2523" s="189">
        <v>4526</v>
      </c>
      <c r="B2523" s="182" t="s">
        <v>12632</v>
      </c>
      <c r="C2523" s="189">
        <v>3</v>
      </c>
      <c r="D2523" s="189">
        <v>3</v>
      </c>
      <c r="E2523" s="189">
        <v>3</v>
      </c>
    </row>
    <row r="2524" spans="1:5" x14ac:dyDescent="0.25">
      <c r="A2524" s="189">
        <v>4527</v>
      </c>
      <c r="B2524" s="182" t="s">
        <v>12633</v>
      </c>
      <c r="C2524" s="189">
        <v>30</v>
      </c>
      <c r="D2524" s="189">
        <v>30</v>
      </c>
      <c r="E2524" s="189">
        <v>30</v>
      </c>
    </row>
    <row r="2525" spans="1:5" x14ac:dyDescent="0.25">
      <c r="A2525" s="189">
        <v>4528</v>
      </c>
      <c r="B2525" s="182" t="s">
        <v>12634</v>
      </c>
      <c r="C2525" s="189">
        <v>30</v>
      </c>
      <c r="D2525" s="189">
        <v>30</v>
      </c>
      <c r="E2525" s="189">
        <v>30</v>
      </c>
    </row>
    <row r="2526" spans="1:5" x14ac:dyDescent="0.25">
      <c r="A2526" s="189">
        <v>4529</v>
      </c>
      <c r="B2526" s="182" t="s">
        <v>12635</v>
      </c>
      <c r="C2526" s="189" t="s">
        <v>22</v>
      </c>
      <c r="D2526" s="189">
        <v>30</v>
      </c>
      <c r="E2526" s="189">
        <v>30</v>
      </c>
    </row>
    <row r="2527" spans="1:5" x14ac:dyDescent="0.25">
      <c r="A2527" s="189">
        <v>4530</v>
      </c>
      <c r="B2527" s="182" t="s">
        <v>12636</v>
      </c>
      <c r="C2527" s="189" t="s">
        <v>22</v>
      </c>
      <c r="D2527" s="189">
        <v>2</v>
      </c>
      <c r="E2527" s="189">
        <v>2</v>
      </c>
    </row>
    <row r="2528" spans="1:5" x14ac:dyDescent="0.25">
      <c r="A2528" s="189">
        <v>4531</v>
      </c>
      <c r="B2528" s="182" t="s">
        <v>12637</v>
      </c>
      <c r="C2528" s="189" t="s">
        <v>22</v>
      </c>
      <c r="D2528" s="189">
        <v>0.1</v>
      </c>
      <c r="E2528" s="189">
        <v>0.1</v>
      </c>
    </row>
    <row r="2529" spans="1:5" x14ac:dyDescent="0.25">
      <c r="A2529" s="189">
        <v>4532</v>
      </c>
      <c r="B2529" s="182" t="s">
        <v>12638</v>
      </c>
      <c r="C2529" s="189" t="s">
        <v>22</v>
      </c>
      <c r="D2529" s="189" t="s">
        <v>22</v>
      </c>
      <c r="E2529" s="189" t="s">
        <v>22</v>
      </c>
    </row>
    <row r="2530" spans="1:5" x14ac:dyDescent="0.25">
      <c r="A2530" s="189">
        <v>4533</v>
      </c>
      <c r="B2530" s="182" t="s">
        <v>12639</v>
      </c>
      <c r="C2530" s="189" t="s">
        <v>22</v>
      </c>
      <c r="D2530" s="189" t="s">
        <v>22</v>
      </c>
      <c r="E2530" s="189" t="s">
        <v>22</v>
      </c>
    </row>
    <row r="2531" spans="1:5" x14ac:dyDescent="0.25">
      <c r="A2531" s="189">
        <v>4534</v>
      </c>
      <c r="B2531" s="182" t="s">
        <v>12640</v>
      </c>
      <c r="C2531" s="189" t="s">
        <v>22</v>
      </c>
      <c r="D2531" s="189" t="s">
        <v>22</v>
      </c>
      <c r="E2531" s="189" t="s">
        <v>22</v>
      </c>
    </row>
    <row r="2532" spans="1:5" x14ac:dyDescent="0.25">
      <c r="A2532" s="189">
        <v>4535</v>
      </c>
      <c r="B2532" s="182" t="s">
        <v>12641</v>
      </c>
      <c r="C2532" s="189" t="s">
        <v>22</v>
      </c>
      <c r="D2532" s="189" t="s">
        <v>22</v>
      </c>
      <c r="E2532" s="189" t="s">
        <v>22</v>
      </c>
    </row>
    <row r="2533" spans="1:5" x14ac:dyDescent="0.25">
      <c r="A2533" s="189">
        <v>4536</v>
      </c>
      <c r="B2533" s="182" t="s">
        <v>12642</v>
      </c>
      <c r="C2533" s="189">
        <v>50</v>
      </c>
      <c r="D2533" s="189">
        <v>25</v>
      </c>
      <c r="E2533" s="189">
        <v>50</v>
      </c>
    </row>
    <row r="2534" spans="1:5" x14ac:dyDescent="0.25">
      <c r="A2534" s="189">
        <v>4537</v>
      </c>
      <c r="B2534" s="182" t="s">
        <v>12643</v>
      </c>
      <c r="C2534" s="189" t="s">
        <v>22</v>
      </c>
      <c r="D2534" s="189">
        <v>10</v>
      </c>
      <c r="E2534" s="189">
        <v>10</v>
      </c>
    </row>
    <row r="2535" spans="1:5" x14ac:dyDescent="0.25">
      <c r="A2535" s="189">
        <v>4538</v>
      </c>
      <c r="B2535" s="182" t="s">
        <v>12644</v>
      </c>
      <c r="C2535" s="189" t="s">
        <v>22</v>
      </c>
      <c r="D2535" s="189" t="s">
        <v>22</v>
      </c>
      <c r="E2535" s="189" t="s">
        <v>22</v>
      </c>
    </row>
    <row r="2536" spans="1:5" x14ac:dyDescent="0.25">
      <c r="A2536" s="189">
        <v>4539</v>
      </c>
      <c r="B2536" s="182" t="s">
        <v>12645</v>
      </c>
      <c r="C2536" s="189" t="s">
        <v>22</v>
      </c>
      <c r="D2536" s="189" t="s">
        <v>22</v>
      </c>
      <c r="E2536" s="189" t="s">
        <v>22</v>
      </c>
    </row>
    <row r="2537" spans="1:5" x14ac:dyDescent="0.25">
      <c r="A2537" s="189">
        <v>4540</v>
      </c>
      <c r="B2537" s="182" t="s">
        <v>12646</v>
      </c>
      <c r="C2537" s="189" t="s">
        <v>22</v>
      </c>
      <c r="D2537" s="189" t="s">
        <v>22</v>
      </c>
      <c r="E2537" s="189" t="s">
        <v>22</v>
      </c>
    </row>
    <row r="2538" spans="1:5" x14ac:dyDescent="0.25">
      <c r="A2538" s="189">
        <v>4541</v>
      </c>
      <c r="B2538" s="182" t="s">
        <v>12647</v>
      </c>
      <c r="C2538" s="189" t="s">
        <v>22</v>
      </c>
      <c r="D2538" s="189" t="s">
        <v>22</v>
      </c>
      <c r="E2538" s="189" t="s">
        <v>22</v>
      </c>
    </row>
    <row r="2539" spans="1:5" x14ac:dyDescent="0.25">
      <c r="A2539" s="189">
        <v>4542</v>
      </c>
      <c r="B2539" s="182" t="s">
        <v>12648</v>
      </c>
      <c r="C2539" s="189" t="s">
        <v>22</v>
      </c>
      <c r="D2539" s="189" t="s">
        <v>22</v>
      </c>
      <c r="E2539" s="189" t="s">
        <v>22</v>
      </c>
    </row>
    <row r="2540" spans="1:5" x14ac:dyDescent="0.25">
      <c r="A2540" s="189">
        <v>4543</v>
      </c>
      <c r="B2540" s="182" t="s">
        <v>12649</v>
      </c>
      <c r="C2540" s="189" t="s">
        <v>22</v>
      </c>
      <c r="D2540" s="189" t="s">
        <v>22</v>
      </c>
      <c r="E2540" s="189" t="s">
        <v>22</v>
      </c>
    </row>
    <row r="2541" spans="1:5" x14ac:dyDescent="0.25">
      <c r="A2541" s="189">
        <v>4544</v>
      </c>
      <c r="B2541" s="182" t="s">
        <v>12650</v>
      </c>
      <c r="C2541" s="189" t="s">
        <v>22</v>
      </c>
      <c r="D2541" s="189" t="s">
        <v>22</v>
      </c>
      <c r="E2541" s="189" t="s">
        <v>22</v>
      </c>
    </row>
    <row r="2542" spans="1:5" x14ac:dyDescent="0.25">
      <c r="A2542" s="189">
        <v>4545</v>
      </c>
      <c r="B2542" s="182" t="s">
        <v>12651</v>
      </c>
      <c r="C2542" s="189" t="s">
        <v>22</v>
      </c>
      <c r="D2542" s="189" t="s">
        <v>22</v>
      </c>
      <c r="E2542" s="189" t="s">
        <v>22</v>
      </c>
    </row>
    <row r="2543" spans="1:5" x14ac:dyDescent="0.25">
      <c r="A2543" s="189">
        <v>4546</v>
      </c>
      <c r="B2543" s="182" t="s">
        <v>12652</v>
      </c>
      <c r="C2543" s="189" t="s">
        <v>22</v>
      </c>
      <c r="D2543" s="189">
        <v>5</v>
      </c>
      <c r="E2543" s="189">
        <v>5</v>
      </c>
    </row>
    <row r="2544" spans="1:5" x14ac:dyDescent="0.25">
      <c r="A2544" s="170">
        <v>4547</v>
      </c>
      <c r="B2544" s="172" t="s">
        <v>12653</v>
      </c>
      <c r="C2544" s="170">
        <v>50</v>
      </c>
      <c r="D2544" s="170">
        <v>50</v>
      </c>
      <c r="E2544" s="170" t="s">
        <v>13252</v>
      </c>
    </row>
    <row r="2545" spans="1:5" x14ac:dyDescent="0.25">
      <c r="A2545" s="189">
        <v>4548</v>
      </c>
      <c r="B2545" s="182" t="s">
        <v>12654</v>
      </c>
      <c r="C2545" s="189">
        <v>800</v>
      </c>
      <c r="D2545" s="189">
        <v>800</v>
      </c>
      <c r="E2545" s="189">
        <v>800</v>
      </c>
    </row>
    <row r="2546" spans="1:5" x14ac:dyDescent="0.25">
      <c r="A2546" s="189">
        <v>4549</v>
      </c>
      <c r="B2546" s="182" t="s">
        <v>12655</v>
      </c>
      <c r="C2546" s="189" t="s">
        <v>22</v>
      </c>
      <c r="D2546" s="189">
        <v>5</v>
      </c>
      <c r="E2546" s="189">
        <v>5</v>
      </c>
    </row>
    <row r="2547" spans="1:5" x14ac:dyDescent="0.25">
      <c r="A2547" s="189">
        <v>4550</v>
      </c>
      <c r="B2547" s="182" t="s">
        <v>12656</v>
      </c>
      <c r="C2547" s="189" t="s">
        <v>22</v>
      </c>
      <c r="D2547" s="189" t="s">
        <v>22</v>
      </c>
      <c r="E2547" s="189" t="s">
        <v>22</v>
      </c>
    </row>
    <row r="2548" spans="1:5" x14ac:dyDescent="0.25">
      <c r="A2548" s="189">
        <v>4551</v>
      </c>
      <c r="B2548" s="182" t="s">
        <v>12657</v>
      </c>
      <c r="C2548" s="189">
        <v>0.1</v>
      </c>
      <c r="D2548" s="189">
        <v>0.1</v>
      </c>
      <c r="E2548" s="189">
        <v>0.1</v>
      </c>
    </row>
    <row r="2549" spans="1:5" x14ac:dyDescent="0.25">
      <c r="A2549" s="189">
        <v>4552</v>
      </c>
      <c r="B2549" s="182" t="s">
        <v>12658</v>
      </c>
      <c r="C2549" s="189">
        <v>0.1</v>
      </c>
      <c r="D2549" s="189">
        <v>0.1</v>
      </c>
      <c r="E2549" s="189">
        <v>0.1</v>
      </c>
    </row>
    <row r="2550" spans="1:5" x14ac:dyDescent="0.25">
      <c r="A2550" s="189">
        <v>4553</v>
      </c>
      <c r="B2550" s="182" t="s">
        <v>12659</v>
      </c>
      <c r="C2550" s="189">
        <v>0.1</v>
      </c>
      <c r="D2550" s="189">
        <v>0.1</v>
      </c>
      <c r="E2550" s="189">
        <v>0.1</v>
      </c>
    </row>
    <row r="2551" spans="1:5" x14ac:dyDescent="0.25">
      <c r="A2551" s="189">
        <v>4554</v>
      </c>
      <c r="B2551" s="182" t="s">
        <v>12660</v>
      </c>
      <c r="C2551" s="189">
        <v>10</v>
      </c>
      <c r="D2551" s="189">
        <v>5</v>
      </c>
      <c r="E2551" s="189">
        <v>10</v>
      </c>
    </row>
    <row r="2552" spans="1:5" x14ac:dyDescent="0.25">
      <c r="A2552" s="189">
        <v>4555</v>
      </c>
      <c r="B2552" s="182" t="s">
        <v>12661</v>
      </c>
      <c r="C2552" s="189">
        <v>100</v>
      </c>
      <c r="D2552" s="189">
        <v>5</v>
      </c>
      <c r="E2552" s="189">
        <v>100</v>
      </c>
    </row>
    <row r="2553" spans="1:5" x14ac:dyDescent="0.25">
      <c r="A2553" s="189">
        <v>4556</v>
      </c>
      <c r="B2553" s="182" t="s">
        <v>12662</v>
      </c>
      <c r="C2553" s="189" t="s">
        <v>22</v>
      </c>
      <c r="D2553" s="189">
        <v>0.03</v>
      </c>
      <c r="E2553" s="189">
        <v>0.03</v>
      </c>
    </row>
    <row r="2554" spans="1:5" x14ac:dyDescent="0.25">
      <c r="A2554" s="189">
        <v>4557</v>
      </c>
      <c r="B2554" s="182" t="s">
        <v>12663</v>
      </c>
      <c r="C2554" s="189" t="s">
        <v>22</v>
      </c>
      <c r="D2554" s="189" t="s">
        <v>22</v>
      </c>
      <c r="E2554" s="189" t="s">
        <v>22</v>
      </c>
    </row>
    <row r="2555" spans="1:5" ht="30" x14ac:dyDescent="0.25">
      <c r="A2555" s="189">
        <v>4558</v>
      </c>
      <c r="B2555" s="186" t="s">
        <v>12664</v>
      </c>
      <c r="C2555" s="189" t="s">
        <v>22</v>
      </c>
      <c r="D2555" s="189" t="s">
        <v>22</v>
      </c>
      <c r="E2555" s="189" t="s">
        <v>22</v>
      </c>
    </row>
    <row r="2556" spans="1:5" x14ac:dyDescent="0.25">
      <c r="A2556" s="189">
        <v>4559</v>
      </c>
      <c r="B2556" s="182" t="s">
        <v>12665</v>
      </c>
      <c r="C2556" s="189" t="s">
        <v>22</v>
      </c>
      <c r="D2556" s="189" t="s">
        <v>22</v>
      </c>
      <c r="E2556" s="189" t="s">
        <v>22</v>
      </c>
    </row>
    <row r="2557" spans="1:5" x14ac:dyDescent="0.25">
      <c r="A2557" s="189">
        <v>4560</v>
      </c>
      <c r="B2557" s="182" t="s">
        <v>12666</v>
      </c>
      <c r="C2557" s="189" t="s">
        <v>22</v>
      </c>
      <c r="D2557" s="189">
        <v>5</v>
      </c>
      <c r="E2557" s="189">
        <v>5</v>
      </c>
    </row>
    <row r="2558" spans="1:5" x14ac:dyDescent="0.25">
      <c r="A2558" s="189">
        <v>4561</v>
      </c>
      <c r="B2558" s="182" t="s">
        <v>12667</v>
      </c>
      <c r="C2558" s="189" t="s">
        <v>22</v>
      </c>
      <c r="D2558" s="189">
        <v>10</v>
      </c>
      <c r="E2558" s="189">
        <v>10</v>
      </c>
    </row>
    <row r="2559" spans="1:5" x14ac:dyDescent="0.25">
      <c r="A2559" s="189">
        <v>4562</v>
      </c>
      <c r="B2559" s="182" t="s">
        <v>12668</v>
      </c>
      <c r="C2559" s="189" t="s">
        <v>22</v>
      </c>
      <c r="D2559" s="189">
        <v>0.05</v>
      </c>
      <c r="E2559" s="189">
        <v>0.05</v>
      </c>
    </row>
    <row r="2560" spans="1:5" x14ac:dyDescent="0.25">
      <c r="A2560" s="189">
        <v>4563</v>
      </c>
      <c r="B2560" s="182" t="s">
        <v>12669</v>
      </c>
      <c r="C2560" s="189" t="s">
        <v>22</v>
      </c>
      <c r="D2560" s="189">
        <v>5</v>
      </c>
      <c r="E2560" s="189">
        <v>5</v>
      </c>
    </row>
    <row r="2561" spans="1:5" x14ac:dyDescent="0.25">
      <c r="A2561" s="189">
        <v>4564</v>
      </c>
      <c r="B2561" s="182" t="s">
        <v>12670</v>
      </c>
      <c r="C2561" s="189" t="s">
        <v>22</v>
      </c>
      <c r="D2561" s="189">
        <v>5</v>
      </c>
      <c r="E2561" s="189">
        <v>5</v>
      </c>
    </row>
    <row r="2562" spans="1:5" x14ac:dyDescent="0.25">
      <c r="A2562" s="189">
        <v>4565</v>
      </c>
      <c r="B2562" s="182" t="s">
        <v>12671</v>
      </c>
      <c r="C2562" s="189" t="s">
        <v>22</v>
      </c>
      <c r="D2562" s="189">
        <v>5</v>
      </c>
      <c r="E2562" s="189">
        <v>5</v>
      </c>
    </row>
    <row r="2563" spans="1:5" x14ac:dyDescent="0.25">
      <c r="A2563" s="189">
        <v>4566</v>
      </c>
      <c r="B2563" s="182" t="s">
        <v>12672</v>
      </c>
      <c r="C2563" s="189" t="s">
        <v>22</v>
      </c>
      <c r="D2563" s="189" t="s">
        <v>22</v>
      </c>
      <c r="E2563" s="189" t="s">
        <v>22</v>
      </c>
    </row>
    <row r="2564" spans="1:5" x14ac:dyDescent="0.25">
      <c r="A2564" s="189">
        <v>4567</v>
      </c>
      <c r="B2564" s="182" t="s">
        <v>12673</v>
      </c>
      <c r="C2564" s="189" t="s">
        <v>22</v>
      </c>
      <c r="D2564" s="189" t="s">
        <v>22</v>
      </c>
      <c r="E2564" s="189" t="s">
        <v>22</v>
      </c>
    </row>
    <row r="2565" spans="1:5" x14ac:dyDescent="0.25">
      <c r="A2565" s="189">
        <v>4568</v>
      </c>
      <c r="B2565" s="182" t="s">
        <v>12674</v>
      </c>
      <c r="C2565" s="189" t="s">
        <v>22</v>
      </c>
      <c r="D2565" s="189" t="s">
        <v>22</v>
      </c>
      <c r="E2565" s="189" t="s">
        <v>22</v>
      </c>
    </row>
    <row r="2566" spans="1:5" x14ac:dyDescent="0.25">
      <c r="A2566" s="189">
        <v>4569</v>
      </c>
      <c r="B2566" s="182" t="s">
        <v>12675</v>
      </c>
      <c r="C2566" s="189" t="s">
        <v>22</v>
      </c>
      <c r="D2566" s="189" t="s">
        <v>22</v>
      </c>
      <c r="E2566" s="189" t="s">
        <v>22</v>
      </c>
    </row>
    <row r="2567" spans="1:5" x14ac:dyDescent="0.25">
      <c r="A2567" s="189">
        <v>4570</v>
      </c>
      <c r="B2567" s="182" t="s">
        <v>12676</v>
      </c>
      <c r="C2567" s="189" t="s">
        <v>22</v>
      </c>
      <c r="D2567" s="189">
        <v>3.0000000000000001E-3</v>
      </c>
      <c r="E2567" s="189">
        <v>3.0000000000000001E-3</v>
      </c>
    </row>
    <row r="2568" spans="1:5" x14ac:dyDescent="0.25">
      <c r="A2568" s="189">
        <v>4571</v>
      </c>
      <c r="B2568" s="182" t="s">
        <v>12677</v>
      </c>
      <c r="C2568" s="189" t="s">
        <v>22</v>
      </c>
      <c r="D2568" s="189">
        <v>3.0000000000000001E-3</v>
      </c>
      <c r="E2568" s="189">
        <v>3.0000000000000001E-3</v>
      </c>
    </row>
    <row r="2569" spans="1:5" x14ac:dyDescent="0.25">
      <c r="A2569" s="189">
        <v>4572</v>
      </c>
      <c r="B2569" s="182" t="s">
        <v>12678</v>
      </c>
      <c r="C2569" s="189" t="s">
        <v>22</v>
      </c>
      <c r="D2569" s="189" t="s">
        <v>22</v>
      </c>
      <c r="E2569" s="189" t="s">
        <v>22</v>
      </c>
    </row>
    <row r="2570" spans="1:5" x14ac:dyDescent="0.25">
      <c r="A2570" s="189">
        <v>4573</v>
      </c>
      <c r="B2570" s="182" t="s">
        <v>12679</v>
      </c>
      <c r="C2570" s="189">
        <v>2</v>
      </c>
      <c r="D2570" s="189">
        <v>2</v>
      </c>
      <c r="E2570" s="189">
        <v>2</v>
      </c>
    </row>
    <row r="2571" spans="1:5" x14ac:dyDescent="0.25">
      <c r="A2571" s="189">
        <v>4574</v>
      </c>
      <c r="B2571" s="182" t="s">
        <v>12680</v>
      </c>
      <c r="C2571" s="189" t="s">
        <v>22</v>
      </c>
      <c r="D2571" s="189" t="s">
        <v>22</v>
      </c>
      <c r="E2571" s="189" t="s">
        <v>22</v>
      </c>
    </row>
    <row r="2572" spans="1:5" x14ac:dyDescent="0.25">
      <c r="A2572" s="189">
        <v>4575</v>
      </c>
      <c r="B2572" s="182" t="s">
        <v>12681</v>
      </c>
      <c r="C2572" s="189" t="s">
        <v>22</v>
      </c>
      <c r="D2572" s="189" t="s">
        <v>22</v>
      </c>
      <c r="E2572" s="189" t="s">
        <v>22</v>
      </c>
    </row>
    <row r="2573" spans="1:5" x14ac:dyDescent="0.25">
      <c r="A2573" s="189">
        <v>4576</v>
      </c>
      <c r="B2573" s="182" t="s">
        <v>12682</v>
      </c>
      <c r="C2573" s="189" t="s">
        <v>22</v>
      </c>
      <c r="D2573" s="189" t="s">
        <v>22</v>
      </c>
      <c r="E2573" s="189" t="s">
        <v>22</v>
      </c>
    </row>
    <row r="2574" spans="1:5" x14ac:dyDescent="0.25">
      <c r="A2574" s="189">
        <v>4577</v>
      </c>
      <c r="B2574" s="172" t="s">
        <v>12683</v>
      </c>
      <c r="C2574" s="170" t="s">
        <v>22</v>
      </c>
      <c r="D2574" s="170" t="s">
        <v>22</v>
      </c>
      <c r="E2574" s="170" t="s">
        <v>13252</v>
      </c>
    </row>
    <row r="2575" spans="1:5" x14ac:dyDescent="0.25">
      <c r="A2575" s="189">
        <v>4578</v>
      </c>
      <c r="B2575" s="182" t="s">
        <v>12684</v>
      </c>
      <c r="C2575" s="189" t="s">
        <v>22</v>
      </c>
      <c r="D2575" s="189" t="s">
        <v>22</v>
      </c>
      <c r="E2575" s="189" t="s">
        <v>22</v>
      </c>
    </row>
    <row r="2576" spans="1:5" x14ac:dyDescent="0.25">
      <c r="A2576" s="189">
        <v>4579</v>
      </c>
      <c r="B2576" s="182" t="s">
        <v>12685</v>
      </c>
      <c r="C2576" s="189" t="s">
        <v>22</v>
      </c>
      <c r="D2576" s="189" t="s">
        <v>22</v>
      </c>
      <c r="E2576" s="189" t="s">
        <v>22</v>
      </c>
    </row>
    <row r="2577" spans="1:5" x14ac:dyDescent="0.25">
      <c r="A2577" s="189">
        <v>4580</v>
      </c>
      <c r="B2577" s="182" t="s">
        <v>12686</v>
      </c>
      <c r="C2577" s="189" t="s">
        <v>22</v>
      </c>
      <c r="D2577" s="189" t="s">
        <v>22</v>
      </c>
      <c r="E2577" s="189" t="s">
        <v>22</v>
      </c>
    </row>
    <row r="2578" spans="1:5" x14ac:dyDescent="0.25">
      <c r="A2578" s="189">
        <v>4581</v>
      </c>
      <c r="B2578" s="182" t="s">
        <v>12687</v>
      </c>
      <c r="C2578" s="189">
        <v>5.0000000000000001E-3</v>
      </c>
      <c r="D2578" s="189">
        <v>5.0000000000000001E-3</v>
      </c>
      <c r="E2578" s="189">
        <v>5.0000000000000001E-3</v>
      </c>
    </row>
    <row r="2579" spans="1:5" x14ac:dyDescent="0.25">
      <c r="A2579" s="189">
        <v>4582</v>
      </c>
      <c r="B2579" s="182" t="s">
        <v>12688</v>
      </c>
      <c r="C2579" s="189">
        <v>10</v>
      </c>
      <c r="D2579" s="189">
        <v>10</v>
      </c>
      <c r="E2579" s="189">
        <v>10</v>
      </c>
    </row>
    <row r="2580" spans="1:5" x14ac:dyDescent="0.25">
      <c r="A2580" s="189">
        <v>4583</v>
      </c>
      <c r="B2580" s="182" t="s">
        <v>12689</v>
      </c>
      <c r="C2580" s="189" t="s">
        <v>22</v>
      </c>
      <c r="D2580" s="189" t="s">
        <v>22</v>
      </c>
      <c r="E2580" s="189" t="s">
        <v>22</v>
      </c>
    </row>
    <row r="2581" spans="1:5" x14ac:dyDescent="0.25">
      <c r="A2581" s="189">
        <v>4584</v>
      </c>
      <c r="B2581" s="182" t="s">
        <v>12690</v>
      </c>
      <c r="C2581" s="189" t="s">
        <v>22</v>
      </c>
      <c r="D2581" s="196" t="s">
        <v>12691</v>
      </c>
      <c r="E2581" s="189">
        <v>5</v>
      </c>
    </row>
    <row r="2582" spans="1:5" x14ac:dyDescent="0.25">
      <c r="A2582" s="189">
        <v>4585</v>
      </c>
      <c r="B2582" s="182" t="s">
        <v>12692</v>
      </c>
      <c r="C2582" s="189">
        <v>0.05</v>
      </c>
      <c r="D2582" s="189">
        <v>0.05</v>
      </c>
      <c r="E2582" s="189">
        <v>0.05</v>
      </c>
    </row>
    <row r="2583" spans="1:5" x14ac:dyDescent="0.25">
      <c r="A2583" s="189">
        <v>4586</v>
      </c>
      <c r="B2583" s="182" t="s">
        <v>12693</v>
      </c>
      <c r="C2583" s="189">
        <v>0.5</v>
      </c>
      <c r="D2583" s="189">
        <v>0.5</v>
      </c>
      <c r="E2583" s="189">
        <v>0.5</v>
      </c>
    </row>
    <row r="2584" spans="1:5" x14ac:dyDescent="0.25">
      <c r="A2584" s="189">
        <v>4587</v>
      </c>
      <c r="B2584" s="182" t="s">
        <v>12694</v>
      </c>
      <c r="C2584" s="189" t="s">
        <v>22</v>
      </c>
      <c r="D2584" s="189" t="s">
        <v>22</v>
      </c>
      <c r="E2584" s="189" t="s">
        <v>22</v>
      </c>
    </row>
    <row r="2585" spans="1:5" x14ac:dyDescent="0.25">
      <c r="A2585" s="189">
        <v>4588</v>
      </c>
      <c r="B2585" s="182" t="s">
        <v>12695</v>
      </c>
      <c r="C2585" s="189" t="s">
        <v>22</v>
      </c>
      <c r="D2585" s="189" t="s">
        <v>22</v>
      </c>
      <c r="E2585" s="189" t="s">
        <v>22</v>
      </c>
    </row>
    <row r="2586" spans="1:5" x14ac:dyDescent="0.25">
      <c r="A2586" s="189">
        <v>4589</v>
      </c>
      <c r="B2586" s="182" t="s">
        <v>12696</v>
      </c>
      <c r="C2586" s="189" t="s">
        <v>22</v>
      </c>
      <c r="D2586" s="189" t="s">
        <v>22</v>
      </c>
      <c r="E2586" s="189" t="s">
        <v>22</v>
      </c>
    </row>
    <row r="2587" spans="1:5" x14ac:dyDescent="0.25">
      <c r="A2587" s="189">
        <v>4590</v>
      </c>
      <c r="B2587" s="182" t="s">
        <v>12697</v>
      </c>
      <c r="C2587" s="189" t="s">
        <v>22</v>
      </c>
      <c r="D2587" s="189" t="s">
        <v>22</v>
      </c>
      <c r="E2587" s="189" t="s">
        <v>22</v>
      </c>
    </row>
    <row r="2588" spans="1:5" x14ac:dyDescent="0.25">
      <c r="A2588" s="189">
        <v>4591</v>
      </c>
      <c r="B2588" s="182" t="s">
        <v>12698</v>
      </c>
      <c r="C2588" s="189" t="s">
        <v>22</v>
      </c>
      <c r="D2588" s="189">
        <v>1E-3</v>
      </c>
      <c r="E2588" s="189">
        <v>1E-3</v>
      </c>
    </row>
    <row r="2589" spans="1:5" x14ac:dyDescent="0.25">
      <c r="A2589" s="189">
        <v>4592</v>
      </c>
      <c r="B2589" s="182" t="s">
        <v>12699</v>
      </c>
      <c r="C2589" s="189">
        <v>1</v>
      </c>
      <c r="D2589" s="189">
        <v>0.5</v>
      </c>
      <c r="E2589" s="189">
        <v>1</v>
      </c>
    </row>
    <row r="2590" spans="1:5" x14ac:dyDescent="0.25">
      <c r="A2590" s="189">
        <v>4593</v>
      </c>
      <c r="B2590" s="182" t="s">
        <v>12700</v>
      </c>
      <c r="C2590" s="189">
        <v>20</v>
      </c>
      <c r="D2590" s="189">
        <v>20</v>
      </c>
      <c r="E2590" s="189">
        <v>20</v>
      </c>
    </row>
    <row r="2591" spans="1:5" x14ac:dyDescent="0.25">
      <c r="A2591" s="189">
        <v>4594</v>
      </c>
      <c r="B2591" s="182" t="s">
        <v>12701</v>
      </c>
      <c r="C2591" s="189" t="s">
        <v>22</v>
      </c>
      <c r="D2591" s="189" t="s">
        <v>22</v>
      </c>
      <c r="E2591" s="189" t="s">
        <v>22</v>
      </c>
    </row>
    <row r="2592" spans="1:5" x14ac:dyDescent="0.25">
      <c r="A2592" s="189">
        <v>4595</v>
      </c>
      <c r="B2592" s="182" t="s">
        <v>12702</v>
      </c>
      <c r="C2592" s="189" t="s">
        <v>22</v>
      </c>
      <c r="D2592" s="189">
        <v>0.05</v>
      </c>
      <c r="E2592" s="189">
        <v>0.05</v>
      </c>
    </row>
    <row r="2593" spans="1:5" x14ac:dyDescent="0.25">
      <c r="A2593" s="189">
        <v>4596</v>
      </c>
      <c r="B2593" s="182" t="s">
        <v>12703</v>
      </c>
      <c r="C2593" s="189" t="s">
        <v>22</v>
      </c>
      <c r="D2593" s="189" t="s">
        <v>22</v>
      </c>
      <c r="E2593" s="189" t="s">
        <v>22</v>
      </c>
    </row>
    <row r="2594" spans="1:5" x14ac:dyDescent="0.25">
      <c r="A2594" s="189">
        <v>4597</v>
      </c>
      <c r="B2594" s="182" t="s">
        <v>12704</v>
      </c>
      <c r="C2594" s="189" t="s">
        <v>22</v>
      </c>
      <c r="D2594" s="189">
        <v>0.5</v>
      </c>
      <c r="E2594" s="189">
        <v>0.5</v>
      </c>
    </row>
    <row r="2595" spans="1:5" x14ac:dyDescent="0.25">
      <c r="A2595" s="189">
        <v>4598</v>
      </c>
      <c r="B2595" s="182" t="s">
        <v>12705</v>
      </c>
      <c r="C2595" s="189" t="s">
        <v>22</v>
      </c>
      <c r="D2595" s="189" t="s">
        <v>22</v>
      </c>
      <c r="E2595" s="189" t="s">
        <v>22</v>
      </c>
    </row>
    <row r="2596" spans="1:5" x14ac:dyDescent="0.25">
      <c r="A2596" s="189">
        <v>4599</v>
      </c>
      <c r="B2596" s="182" t="s">
        <v>12706</v>
      </c>
      <c r="C2596" s="189" t="s">
        <v>22</v>
      </c>
      <c r="D2596" s="189">
        <v>50</v>
      </c>
      <c r="E2596" s="189">
        <v>50</v>
      </c>
    </row>
    <row r="2597" spans="1:5" x14ac:dyDescent="0.25">
      <c r="A2597" s="189">
        <v>4600</v>
      </c>
      <c r="B2597" s="182" t="s">
        <v>12925</v>
      </c>
      <c r="C2597" s="189">
        <v>10000</v>
      </c>
      <c r="D2597" s="189">
        <v>35000</v>
      </c>
      <c r="E2597" s="189" t="s">
        <v>13252</v>
      </c>
    </row>
    <row r="2598" spans="1:5" x14ac:dyDescent="0.25">
      <c r="A2598" s="170">
        <v>4601</v>
      </c>
      <c r="B2598" s="172" t="s">
        <v>12707</v>
      </c>
      <c r="C2598" s="170">
        <v>30</v>
      </c>
      <c r="D2598" s="170">
        <v>30</v>
      </c>
      <c r="E2598" s="170" t="s">
        <v>13252</v>
      </c>
    </row>
    <row r="2599" spans="1:5" x14ac:dyDescent="0.25">
      <c r="A2599" s="189">
        <v>4602</v>
      </c>
      <c r="B2599" s="182" t="s">
        <v>12708</v>
      </c>
      <c r="C2599" s="189" t="s">
        <v>22</v>
      </c>
      <c r="D2599" s="189" t="s">
        <v>22</v>
      </c>
      <c r="E2599" s="189" t="s">
        <v>22</v>
      </c>
    </row>
    <row r="2600" spans="1:5" x14ac:dyDescent="0.25">
      <c r="A2600" s="189">
        <v>4603</v>
      </c>
      <c r="B2600" s="182" t="s">
        <v>12709</v>
      </c>
      <c r="C2600" s="189" t="s">
        <v>22</v>
      </c>
      <c r="D2600" s="189" t="s">
        <v>22</v>
      </c>
      <c r="E2600" s="189" t="s">
        <v>22</v>
      </c>
    </row>
    <row r="2601" spans="1:5" x14ac:dyDescent="0.25">
      <c r="A2601" s="189">
        <v>4604</v>
      </c>
      <c r="B2601" s="182" t="s">
        <v>12710</v>
      </c>
      <c r="C2601" s="189">
        <v>60</v>
      </c>
      <c r="D2601" s="189">
        <v>50</v>
      </c>
      <c r="E2601" s="189">
        <v>60</v>
      </c>
    </row>
    <row r="2602" spans="1:5" x14ac:dyDescent="0.25">
      <c r="A2602" s="189">
        <v>4605</v>
      </c>
      <c r="B2602" s="182" t="s">
        <v>12711</v>
      </c>
      <c r="C2602" s="189">
        <v>10</v>
      </c>
      <c r="D2602" s="189">
        <v>0.4</v>
      </c>
      <c r="E2602" s="189">
        <v>10</v>
      </c>
    </row>
    <row r="2603" spans="1:5" x14ac:dyDescent="0.25">
      <c r="A2603" s="189">
        <v>4606</v>
      </c>
      <c r="B2603" s="182" t="s">
        <v>12712</v>
      </c>
      <c r="C2603" s="189">
        <v>20</v>
      </c>
      <c r="D2603" s="189">
        <v>10</v>
      </c>
      <c r="E2603" s="189">
        <v>20</v>
      </c>
    </row>
    <row r="2604" spans="1:5" x14ac:dyDescent="0.25">
      <c r="A2604" s="189">
        <v>4607</v>
      </c>
      <c r="B2604" s="182" t="s">
        <v>12713</v>
      </c>
      <c r="C2604" s="189">
        <v>5</v>
      </c>
      <c r="D2604" s="189">
        <v>5</v>
      </c>
      <c r="E2604" s="189">
        <v>5</v>
      </c>
    </row>
    <row r="2605" spans="1:5" x14ac:dyDescent="0.25">
      <c r="A2605" s="189">
        <v>4608</v>
      </c>
      <c r="B2605" s="182" t="s">
        <v>12714</v>
      </c>
      <c r="C2605" s="189">
        <v>5</v>
      </c>
      <c r="D2605" s="189">
        <v>5</v>
      </c>
      <c r="E2605" s="189">
        <v>5</v>
      </c>
    </row>
    <row r="2606" spans="1:5" x14ac:dyDescent="0.25">
      <c r="A2606" s="189">
        <v>4609</v>
      </c>
      <c r="B2606" s="182" t="s">
        <v>12715</v>
      </c>
      <c r="C2606" s="189">
        <v>5</v>
      </c>
      <c r="D2606" s="189">
        <v>5</v>
      </c>
      <c r="E2606" s="189">
        <v>5</v>
      </c>
    </row>
    <row r="2607" spans="1:5" x14ac:dyDescent="0.25">
      <c r="A2607" s="189">
        <v>4610</v>
      </c>
      <c r="B2607" s="182" t="s">
        <v>12716</v>
      </c>
      <c r="C2607" s="189">
        <v>40</v>
      </c>
      <c r="D2607" s="189">
        <v>40</v>
      </c>
      <c r="E2607" s="189">
        <v>40</v>
      </c>
    </row>
    <row r="2608" spans="1:5" x14ac:dyDescent="0.25">
      <c r="A2608" s="189">
        <v>4611</v>
      </c>
      <c r="B2608" s="182" t="s">
        <v>12717</v>
      </c>
      <c r="C2608" s="189" t="s">
        <v>22</v>
      </c>
      <c r="D2608" s="189" t="s">
        <v>22</v>
      </c>
      <c r="E2608" s="189" t="s">
        <v>22</v>
      </c>
    </row>
    <row r="2609" spans="1:5" x14ac:dyDescent="0.25">
      <c r="A2609" s="189">
        <v>4612</v>
      </c>
      <c r="B2609" s="182" t="s">
        <v>12718</v>
      </c>
      <c r="C2609" s="189" t="s">
        <v>22</v>
      </c>
      <c r="D2609" s="189">
        <v>5.0000000000000001E-3</v>
      </c>
      <c r="E2609" s="189">
        <v>5.0000000000000001E-3</v>
      </c>
    </row>
    <row r="2610" spans="1:5" x14ac:dyDescent="0.25">
      <c r="A2610" s="189">
        <v>4613</v>
      </c>
      <c r="B2610" s="182" t="s">
        <v>12719</v>
      </c>
      <c r="C2610" s="189" t="s">
        <v>22</v>
      </c>
      <c r="D2610" s="189" t="s">
        <v>22</v>
      </c>
      <c r="E2610" s="189" t="s">
        <v>22</v>
      </c>
    </row>
    <row r="2611" spans="1:5" x14ac:dyDescent="0.25">
      <c r="A2611" s="189">
        <v>4614</v>
      </c>
      <c r="B2611" s="182" t="s">
        <v>12720</v>
      </c>
      <c r="C2611" s="189" t="s">
        <v>22</v>
      </c>
      <c r="D2611" s="189">
        <v>5</v>
      </c>
      <c r="E2611" s="189">
        <v>5</v>
      </c>
    </row>
    <row r="2612" spans="1:5" x14ac:dyDescent="0.25">
      <c r="A2612" s="189">
        <v>4615</v>
      </c>
      <c r="B2612" s="182" t="s">
        <v>12721</v>
      </c>
      <c r="C2612" s="189" t="s">
        <v>22</v>
      </c>
      <c r="D2612" s="189" t="s">
        <v>22</v>
      </c>
      <c r="E2612" s="189" t="s">
        <v>22</v>
      </c>
    </row>
    <row r="2613" spans="1:5" x14ac:dyDescent="0.25">
      <c r="A2613" s="189">
        <v>4616</v>
      </c>
      <c r="B2613" s="182" t="s">
        <v>12722</v>
      </c>
      <c r="C2613" s="189" t="s">
        <v>22</v>
      </c>
      <c r="D2613" s="189" t="s">
        <v>22</v>
      </c>
      <c r="E2613" s="189" t="s">
        <v>22</v>
      </c>
    </row>
    <row r="2614" spans="1:5" x14ac:dyDescent="0.25">
      <c r="A2614" s="189">
        <v>4617</v>
      </c>
      <c r="B2614" s="182" t="s">
        <v>12723</v>
      </c>
      <c r="C2614" s="189" t="s">
        <v>22</v>
      </c>
      <c r="D2614" s="189" t="s">
        <v>22</v>
      </c>
      <c r="E2614" s="189" t="s">
        <v>22</v>
      </c>
    </row>
    <row r="2615" spans="1:5" x14ac:dyDescent="0.25">
      <c r="A2615" s="189">
        <v>4618</v>
      </c>
      <c r="B2615" s="182" t="s">
        <v>12724</v>
      </c>
      <c r="C2615" s="189">
        <v>1</v>
      </c>
      <c r="D2615" s="189">
        <v>0.5</v>
      </c>
      <c r="E2615" s="189">
        <v>1</v>
      </c>
    </row>
    <row r="2616" spans="1:5" x14ac:dyDescent="0.25">
      <c r="A2616" s="189">
        <v>4619</v>
      </c>
      <c r="B2616" s="182" t="s">
        <v>12725</v>
      </c>
      <c r="C2616" s="189" t="s">
        <v>22</v>
      </c>
      <c r="D2616" s="189" t="s">
        <v>22</v>
      </c>
      <c r="E2616" s="189" t="s">
        <v>22</v>
      </c>
    </row>
    <row r="2617" spans="1:5" x14ac:dyDescent="0.25">
      <c r="A2617" s="189">
        <v>4620</v>
      </c>
      <c r="B2617" s="182" t="s">
        <v>12726</v>
      </c>
      <c r="C2617" s="189">
        <v>3</v>
      </c>
      <c r="D2617" s="189">
        <v>2</v>
      </c>
      <c r="E2617" s="189">
        <v>3</v>
      </c>
    </row>
    <row r="2618" spans="1:5" x14ac:dyDescent="0.25">
      <c r="A2618" s="189">
        <v>4621</v>
      </c>
      <c r="B2618" s="182" t="s">
        <v>12727</v>
      </c>
      <c r="C2618" s="189">
        <v>1</v>
      </c>
      <c r="D2618" s="189">
        <v>1</v>
      </c>
      <c r="E2618" s="189">
        <v>1</v>
      </c>
    </row>
    <row r="2619" spans="1:5" x14ac:dyDescent="0.25">
      <c r="A2619" s="189">
        <v>4622</v>
      </c>
      <c r="B2619" s="182" t="s">
        <v>12728</v>
      </c>
      <c r="C2619" s="189" t="s">
        <v>22</v>
      </c>
      <c r="D2619" s="189">
        <v>8</v>
      </c>
      <c r="E2619" s="189">
        <v>8</v>
      </c>
    </row>
    <row r="2620" spans="1:5" x14ac:dyDescent="0.25">
      <c r="A2620" s="189">
        <v>4623</v>
      </c>
      <c r="B2620" s="182" t="s">
        <v>12729</v>
      </c>
      <c r="C2620" s="189">
        <v>1</v>
      </c>
      <c r="D2620" s="189">
        <v>5</v>
      </c>
      <c r="E2620" s="189">
        <v>5</v>
      </c>
    </row>
    <row r="2621" spans="1:5" x14ac:dyDescent="0.25">
      <c r="A2621" s="169">
        <v>4624</v>
      </c>
      <c r="B2621" s="173" t="s">
        <v>12730</v>
      </c>
      <c r="C2621" s="169">
        <v>0.5</v>
      </c>
      <c r="D2621" s="169">
        <v>0.1</v>
      </c>
      <c r="E2621" s="169">
        <v>0.5</v>
      </c>
    </row>
    <row r="2622" spans="1:5" x14ac:dyDescent="0.25">
      <c r="A2622" s="169">
        <v>4625</v>
      </c>
      <c r="B2622" s="173" t="s">
        <v>12731</v>
      </c>
      <c r="C2622" s="169" t="s">
        <v>22</v>
      </c>
      <c r="D2622" s="169" t="s">
        <v>22</v>
      </c>
      <c r="E2622" s="169" t="s">
        <v>22</v>
      </c>
    </row>
    <row r="2623" spans="1:5" x14ac:dyDescent="0.25">
      <c r="A2623" s="169">
        <v>4626</v>
      </c>
      <c r="B2623" s="174" t="s">
        <v>12732</v>
      </c>
      <c r="C2623" s="169" t="s">
        <v>22</v>
      </c>
      <c r="D2623" s="169">
        <v>5</v>
      </c>
      <c r="E2623" s="169">
        <v>5</v>
      </c>
    </row>
    <row r="2624" spans="1:5" x14ac:dyDescent="0.25">
      <c r="A2624" s="169">
        <v>4627</v>
      </c>
      <c r="B2624" s="173" t="s">
        <v>12733</v>
      </c>
      <c r="C2624" s="169" t="s">
        <v>22</v>
      </c>
      <c r="D2624" s="169">
        <v>5</v>
      </c>
      <c r="E2624" s="169">
        <v>5</v>
      </c>
    </row>
    <row r="2625" spans="1:5" x14ac:dyDescent="0.25">
      <c r="A2625" s="169">
        <v>4628</v>
      </c>
      <c r="B2625" s="173" t="s">
        <v>12734</v>
      </c>
      <c r="C2625" s="169" t="s">
        <v>22</v>
      </c>
      <c r="D2625" s="169" t="s">
        <v>22</v>
      </c>
      <c r="E2625" s="169" t="s">
        <v>22</v>
      </c>
    </row>
    <row r="2626" spans="1:5" x14ac:dyDescent="0.25">
      <c r="A2626" s="169">
        <v>4629</v>
      </c>
      <c r="B2626" s="173" t="s">
        <v>12735</v>
      </c>
      <c r="C2626" s="169" t="s">
        <v>22</v>
      </c>
      <c r="D2626" s="169">
        <v>1</v>
      </c>
      <c r="E2626" s="169">
        <v>1</v>
      </c>
    </row>
    <row r="2627" spans="1:5" x14ac:dyDescent="0.25">
      <c r="A2627" s="169">
        <v>4630</v>
      </c>
      <c r="B2627" s="173" t="s">
        <v>12736</v>
      </c>
      <c r="C2627" s="169" t="s">
        <v>22</v>
      </c>
      <c r="D2627" s="169">
        <v>0.1</v>
      </c>
      <c r="E2627" s="169">
        <v>0.1</v>
      </c>
    </row>
    <row r="2628" spans="1:5" x14ac:dyDescent="0.25">
      <c r="A2628" s="169">
        <v>4631</v>
      </c>
      <c r="B2628" s="173" t="s">
        <v>12737</v>
      </c>
      <c r="C2628" s="169" t="s">
        <v>22</v>
      </c>
      <c r="D2628" s="169">
        <v>0.01</v>
      </c>
      <c r="E2628" s="169">
        <v>0.01</v>
      </c>
    </row>
    <row r="2629" spans="1:5" x14ac:dyDescent="0.25">
      <c r="A2629" s="169">
        <v>4632</v>
      </c>
      <c r="B2629" s="173" t="s">
        <v>12738</v>
      </c>
      <c r="C2629" s="169" t="s">
        <v>22</v>
      </c>
      <c r="D2629" s="169">
        <v>5.0000000000000002E-5</v>
      </c>
      <c r="E2629" s="169">
        <v>5.0000000000000002E-5</v>
      </c>
    </row>
    <row r="2630" spans="1:5" x14ac:dyDescent="0.25">
      <c r="A2630" s="169">
        <v>4633</v>
      </c>
      <c r="B2630" s="173" t="s">
        <v>12739</v>
      </c>
      <c r="C2630" s="169" t="s">
        <v>22</v>
      </c>
      <c r="D2630" s="169" t="s">
        <v>22</v>
      </c>
      <c r="E2630" s="169" t="s">
        <v>22</v>
      </c>
    </row>
    <row r="2631" spans="1:5" x14ac:dyDescent="0.25">
      <c r="A2631" s="169">
        <v>4634</v>
      </c>
      <c r="B2631" s="173" t="s">
        <v>12740</v>
      </c>
      <c r="C2631" s="169">
        <v>0.5</v>
      </c>
      <c r="D2631" s="169">
        <v>10</v>
      </c>
      <c r="E2631" s="169">
        <v>10</v>
      </c>
    </row>
    <row r="2632" spans="1:5" x14ac:dyDescent="0.25">
      <c r="A2632" s="169">
        <v>4635</v>
      </c>
      <c r="B2632" s="173" t="s">
        <v>12741</v>
      </c>
      <c r="C2632" s="169">
        <v>2.5</v>
      </c>
      <c r="D2632" s="169">
        <v>2.5</v>
      </c>
      <c r="E2632" s="169">
        <v>2.5</v>
      </c>
    </row>
    <row r="2633" spans="1:5" x14ac:dyDescent="0.25">
      <c r="A2633" s="169">
        <v>4636</v>
      </c>
      <c r="B2633" s="173" t="s">
        <v>12742</v>
      </c>
      <c r="C2633" s="169" t="s">
        <v>22</v>
      </c>
      <c r="D2633" s="169" t="s">
        <v>22</v>
      </c>
      <c r="E2633" s="169" t="s">
        <v>22</v>
      </c>
    </row>
    <row r="2634" spans="1:5" x14ac:dyDescent="0.25">
      <c r="A2634" s="169">
        <v>4637</v>
      </c>
      <c r="B2634" s="173" t="s">
        <v>12743</v>
      </c>
      <c r="C2634" s="169" t="s">
        <v>22</v>
      </c>
      <c r="D2634" s="169" t="s">
        <v>22</v>
      </c>
      <c r="E2634" s="169" t="s">
        <v>22</v>
      </c>
    </row>
    <row r="2635" spans="1:5" x14ac:dyDescent="0.25">
      <c r="A2635" s="169">
        <v>4638</v>
      </c>
      <c r="B2635" s="173" t="s">
        <v>12744</v>
      </c>
      <c r="C2635" s="169" t="s">
        <v>22</v>
      </c>
      <c r="D2635" s="169" t="s">
        <v>22</v>
      </c>
      <c r="E2635" s="169" t="s">
        <v>22</v>
      </c>
    </row>
    <row r="2636" spans="1:5" x14ac:dyDescent="0.25">
      <c r="A2636" s="169">
        <v>4639</v>
      </c>
      <c r="B2636" s="173" t="s">
        <v>12745</v>
      </c>
      <c r="C2636" s="169" t="s">
        <v>22</v>
      </c>
      <c r="D2636" s="169" t="s">
        <v>22</v>
      </c>
      <c r="E2636" s="169" t="s">
        <v>22</v>
      </c>
    </row>
    <row r="2637" spans="1:5" x14ac:dyDescent="0.25">
      <c r="A2637" s="169">
        <v>4640</v>
      </c>
      <c r="B2637" s="173" t="s">
        <v>12746</v>
      </c>
      <c r="C2637" s="169" t="s">
        <v>22</v>
      </c>
      <c r="D2637" s="169" t="s">
        <v>22</v>
      </c>
      <c r="E2637" s="169" t="s">
        <v>22</v>
      </c>
    </row>
    <row r="2638" spans="1:5" x14ac:dyDescent="0.25">
      <c r="A2638" s="169">
        <v>4641</v>
      </c>
      <c r="B2638" s="173" t="s">
        <v>12747</v>
      </c>
      <c r="C2638" s="169" t="s">
        <v>22</v>
      </c>
      <c r="D2638" s="169" t="s">
        <v>22</v>
      </c>
      <c r="E2638" s="169" t="s">
        <v>22</v>
      </c>
    </row>
    <row r="2639" spans="1:5" x14ac:dyDescent="0.25">
      <c r="A2639" s="169">
        <v>4642</v>
      </c>
      <c r="B2639" s="173" t="s">
        <v>12748</v>
      </c>
      <c r="C2639" s="169" t="s">
        <v>22</v>
      </c>
      <c r="D2639" s="169" t="s">
        <v>22</v>
      </c>
      <c r="E2639" s="169" t="s">
        <v>22</v>
      </c>
    </row>
    <row r="2640" spans="1:5" x14ac:dyDescent="0.25">
      <c r="A2640" s="169">
        <v>4643</v>
      </c>
      <c r="B2640" s="173" t="s">
        <v>12749</v>
      </c>
      <c r="C2640" s="169" t="s">
        <v>22</v>
      </c>
      <c r="D2640" s="169">
        <v>0.01</v>
      </c>
      <c r="E2640" s="169">
        <v>0.01</v>
      </c>
    </row>
    <row r="2641" spans="1:5" x14ac:dyDescent="0.25">
      <c r="A2641" s="169">
        <v>4644</v>
      </c>
      <c r="B2641" s="173" t="s">
        <v>12750</v>
      </c>
      <c r="C2641" s="169" t="s">
        <v>22</v>
      </c>
      <c r="D2641" s="169" t="s">
        <v>22</v>
      </c>
      <c r="E2641" s="169" t="s">
        <v>22</v>
      </c>
    </row>
    <row r="2642" spans="1:5" x14ac:dyDescent="0.25">
      <c r="A2642" s="169">
        <v>4645</v>
      </c>
      <c r="B2642" s="173" t="s">
        <v>12751</v>
      </c>
      <c r="C2642" s="169" t="s">
        <v>22</v>
      </c>
      <c r="D2642" s="169" t="s">
        <v>22</v>
      </c>
      <c r="E2642" s="169" t="s">
        <v>22</v>
      </c>
    </row>
    <row r="2643" spans="1:5" x14ac:dyDescent="0.25">
      <c r="A2643" s="169">
        <v>4646</v>
      </c>
      <c r="B2643" s="173" t="s">
        <v>12752</v>
      </c>
      <c r="C2643" s="169" t="s">
        <v>22</v>
      </c>
      <c r="D2643" s="169">
        <v>1E-3</v>
      </c>
      <c r="E2643" s="169">
        <v>1E-3</v>
      </c>
    </row>
    <row r="2644" spans="1:5" x14ac:dyDescent="0.25">
      <c r="A2644" s="169">
        <v>4647</v>
      </c>
      <c r="B2644" s="173" t="s">
        <v>12753</v>
      </c>
      <c r="C2644" s="169" t="s">
        <v>22</v>
      </c>
      <c r="D2644" s="169">
        <v>1E-3</v>
      </c>
      <c r="E2644" s="169">
        <v>1E-3</v>
      </c>
    </row>
    <row r="2645" spans="1:5" x14ac:dyDescent="0.25">
      <c r="A2645" s="169">
        <v>4648</v>
      </c>
      <c r="B2645" s="173" t="s">
        <v>12754</v>
      </c>
      <c r="C2645" s="169" t="s">
        <v>22</v>
      </c>
      <c r="D2645" s="169">
        <v>2</v>
      </c>
      <c r="E2645" s="169">
        <v>2</v>
      </c>
    </row>
    <row r="2646" spans="1:5" x14ac:dyDescent="0.25">
      <c r="A2646" s="169">
        <v>4649</v>
      </c>
      <c r="B2646" s="173" t="s">
        <v>12755</v>
      </c>
      <c r="C2646" s="169" t="s">
        <v>22</v>
      </c>
      <c r="D2646" s="169" t="s">
        <v>22</v>
      </c>
      <c r="E2646" s="169" t="s">
        <v>22</v>
      </c>
    </row>
    <row r="2647" spans="1:5" x14ac:dyDescent="0.25">
      <c r="A2647" s="169">
        <v>4650</v>
      </c>
      <c r="B2647" s="173" t="s">
        <v>12756</v>
      </c>
      <c r="C2647" s="169" t="s">
        <v>22</v>
      </c>
      <c r="D2647" s="169" t="s">
        <v>22</v>
      </c>
      <c r="E2647" s="169" t="s">
        <v>22</v>
      </c>
    </row>
    <row r="2648" spans="1:5" x14ac:dyDescent="0.25">
      <c r="A2648" s="169">
        <v>4651</v>
      </c>
      <c r="B2648" s="173" t="s">
        <v>12757</v>
      </c>
      <c r="C2648" s="169" t="s">
        <v>22</v>
      </c>
      <c r="D2648" s="169" t="s">
        <v>22</v>
      </c>
      <c r="E2648" s="169" t="s">
        <v>22</v>
      </c>
    </row>
    <row r="2649" spans="1:5" x14ac:dyDescent="0.25">
      <c r="A2649" s="169">
        <v>4652</v>
      </c>
      <c r="B2649" s="173" t="s">
        <v>12758</v>
      </c>
      <c r="C2649" s="169" t="s">
        <v>22</v>
      </c>
      <c r="D2649" s="169">
        <v>0.02</v>
      </c>
      <c r="E2649" s="169">
        <v>0.02</v>
      </c>
    </row>
    <row r="2650" spans="1:5" x14ac:dyDescent="0.25">
      <c r="A2650" s="169">
        <v>4653</v>
      </c>
      <c r="B2650" s="173" t="s">
        <v>12759</v>
      </c>
      <c r="C2650" s="169" t="s">
        <v>22</v>
      </c>
      <c r="D2650" s="169">
        <v>5</v>
      </c>
      <c r="E2650" s="169">
        <v>5</v>
      </c>
    </row>
    <row r="2651" spans="1:5" x14ac:dyDescent="0.25">
      <c r="A2651" s="169">
        <v>4654</v>
      </c>
      <c r="B2651" s="173" t="s">
        <v>12760</v>
      </c>
      <c r="C2651" s="169">
        <v>1</v>
      </c>
      <c r="D2651" s="169">
        <v>1</v>
      </c>
      <c r="E2651" s="169">
        <v>1</v>
      </c>
    </row>
    <row r="2652" spans="1:5" x14ac:dyDescent="0.25">
      <c r="A2652" s="169">
        <v>4655</v>
      </c>
      <c r="B2652" s="173" t="s">
        <v>12761</v>
      </c>
      <c r="C2652" s="169" t="s">
        <v>22</v>
      </c>
      <c r="D2652" s="169">
        <v>0.5</v>
      </c>
      <c r="E2652" s="169">
        <v>0.5</v>
      </c>
    </row>
    <row r="2653" spans="1:5" x14ac:dyDescent="0.25">
      <c r="A2653" s="169">
        <v>4656</v>
      </c>
      <c r="B2653" s="173" t="s">
        <v>12762</v>
      </c>
      <c r="C2653" s="169">
        <v>1</v>
      </c>
      <c r="D2653" s="169">
        <v>0.5</v>
      </c>
      <c r="E2653" s="169">
        <v>1</v>
      </c>
    </row>
    <row r="2654" spans="1:5" x14ac:dyDescent="0.25">
      <c r="A2654" s="169">
        <v>4657</v>
      </c>
      <c r="B2654" s="173" t="s">
        <v>12763</v>
      </c>
      <c r="C2654" s="169">
        <v>0.1</v>
      </c>
      <c r="D2654" s="169">
        <v>0.1</v>
      </c>
      <c r="E2654" s="169">
        <v>0.1</v>
      </c>
    </row>
    <row r="2655" spans="1:5" x14ac:dyDescent="0.25">
      <c r="A2655" s="169">
        <v>4658</v>
      </c>
      <c r="B2655" s="173" t="s">
        <v>12764</v>
      </c>
      <c r="C2655" s="169" t="s">
        <v>22</v>
      </c>
      <c r="D2655" s="169">
        <v>0.1</v>
      </c>
      <c r="E2655" s="169">
        <v>0.1</v>
      </c>
    </row>
    <row r="2656" spans="1:5" x14ac:dyDescent="0.25">
      <c r="A2656" s="169">
        <v>4659</v>
      </c>
      <c r="B2656" s="173" t="s">
        <v>12765</v>
      </c>
      <c r="C2656" s="169">
        <v>0.1</v>
      </c>
      <c r="D2656" s="169">
        <v>0.1</v>
      </c>
      <c r="E2656" s="169">
        <v>0.1</v>
      </c>
    </row>
    <row r="2657" spans="1:5" x14ac:dyDescent="0.25">
      <c r="A2657" s="169">
        <v>4660</v>
      </c>
      <c r="B2657" s="173" t="s">
        <v>12766</v>
      </c>
      <c r="C2657" s="169">
        <v>20</v>
      </c>
      <c r="D2657" s="169">
        <v>10</v>
      </c>
      <c r="E2657" s="169">
        <v>20</v>
      </c>
    </row>
    <row r="2658" spans="1:5" x14ac:dyDescent="0.25">
      <c r="A2658" s="169">
        <v>4661</v>
      </c>
      <c r="B2658" s="173" t="s">
        <v>12767</v>
      </c>
      <c r="C2658" s="169" t="s">
        <v>22</v>
      </c>
      <c r="D2658" s="169">
        <v>10</v>
      </c>
      <c r="E2658" s="169">
        <v>10</v>
      </c>
    </row>
    <row r="2659" spans="1:5" x14ac:dyDescent="0.25">
      <c r="A2659" s="169">
        <v>4662</v>
      </c>
      <c r="B2659" s="173" t="s">
        <v>12768</v>
      </c>
      <c r="C2659" s="169" t="s">
        <v>22</v>
      </c>
      <c r="D2659" s="169">
        <v>20</v>
      </c>
      <c r="E2659" s="169">
        <v>20</v>
      </c>
    </row>
    <row r="2660" spans="1:5" x14ac:dyDescent="0.25">
      <c r="A2660" s="169">
        <v>4663</v>
      </c>
      <c r="B2660" s="173" t="s">
        <v>12769</v>
      </c>
      <c r="C2660" s="169" t="s">
        <v>22</v>
      </c>
      <c r="D2660" s="169">
        <v>5</v>
      </c>
      <c r="E2660" s="169">
        <v>5</v>
      </c>
    </row>
    <row r="2661" spans="1:5" x14ac:dyDescent="0.25">
      <c r="A2661" s="169">
        <v>4664</v>
      </c>
      <c r="B2661" s="173" t="s">
        <v>12770</v>
      </c>
      <c r="C2661" s="169">
        <v>60</v>
      </c>
      <c r="D2661" s="169">
        <v>30</v>
      </c>
      <c r="E2661" s="169">
        <v>60</v>
      </c>
    </row>
    <row r="2662" spans="1:5" x14ac:dyDescent="0.25">
      <c r="A2662" s="169">
        <v>4665</v>
      </c>
      <c r="B2662" s="173" t="s">
        <v>12771</v>
      </c>
      <c r="C2662" s="169">
        <v>100</v>
      </c>
      <c r="D2662" s="169">
        <v>50</v>
      </c>
      <c r="E2662" s="169">
        <v>100</v>
      </c>
    </row>
    <row r="2663" spans="1:5" x14ac:dyDescent="0.25">
      <c r="A2663" s="169">
        <v>4666</v>
      </c>
      <c r="B2663" s="174" t="s">
        <v>12772</v>
      </c>
      <c r="C2663" s="169">
        <v>30</v>
      </c>
      <c r="D2663" s="169">
        <v>30</v>
      </c>
      <c r="E2663" s="169">
        <v>30</v>
      </c>
    </row>
    <row r="2664" spans="1:5" x14ac:dyDescent="0.25">
      <c r="A2664" s="169">
        <v>4667</v>
      </c>
      <c r="B2664" s="172" t="s">
        <v>12773</v>
      </c>
      <c r="C2664" s="170" t="s">
        <v>22</v>
      </c>
      <c r="D2664" s="170" t="s">
        <v>22</v>
      </c>
      <c r="E2664" s="170" t="s">
        <v>13252</v>
      </c>
    </row>
    <row r="2665" spans="1:5" x14ac:dyDescent="0.25">
      <c r="A2665" s="169">
        <v>4668</v>
      </c>
      <c r="B2665" s="173" t="s">
        <v>12774</v>
      </c>
      <c r="C2665" s="169">
        <v>30</v>
      </c>
      <c r="D2665" s="169">
        <v>30</v>
      </c>
      <c r="E2665" s="169">
        <v>30</v>
      </c>
    </row>
    <row r="2666" spans="1:5" x14ac:dyDescent="0.25">
      <c r="A2666" s="169">
        <v>4669</v>
      </c>
      <c r="B2666" s="173" t="s">
        <v>12775</v>
      </c>
      <c r="C2666" s="169">
        <v>15</v>
      </c>
      <c r="D2666" s="169">
        <v>10</v>
      </c>
      <c r="E2666" s="169">
        <v>15</v>
      </c>
    </row>
    <row r="2667" spans="1:5" x14ac:dyDescent="0.25">
      <c r="A2667" s="169">
        <v>4670</v>
      </c>
      <c r="B2667" s="173" t="s">
        <v>12776</v>
      </c>
      <c r="C2667" s="169" t="s">
        <v>22</v>
      </c>
      <c r="D2667" s="169" t="s">
        <v>22</v>
      </c>
      <c r="E2667" s="169" t="s">
        <v>22</v>
      </c>
    </row>
    <row r="2668" spans="1:5" x14ac:dyDescent="0.25">
      <c r="A2668" s="169">
        <v>4671</v>
      </c>
      <c r="B2668" s="173" t="s">
        <v>12777</v>
      </c>
      <c r="C2668" s="169" t="s">
        <v>22</v>
      </c>
      <c r="D2668" s="169">
        <v>8</v>
      </c>
      <c r="E2668" s="169">
        <v>8</v>
      </c>
    </row>
    <row r="2669" spans="1:5" x14ac:dyDescent="0.25">
      <c r="A2669" s="169">
        <v>4672</v>
      </c>
      <c r="B2669" s="173" t="s">
        <v>12778</v>
      </c>
      <c r="C2669" s="169">
        <v>0.1</v>
      </c>
      <c r="D2669" s="169">
        <v>0.08</v>
      </c>
      <c r="E2669" s="169">
        <v>0.1</v>
      </c>
    </row>
    <row r="2670" spans="1:5" x14ac:dyDescent="0.25">
      <c r="A2670" s="169">
        <v>4673</v>
      </c>
      <c r="B2670" s="173" t="s">
        <v>12779</v>
      </c>
      <c r="C2670" s="169" t="s">
        <v>22</v>
      </c>
      <c r="D2670" s="169">
        <v>50</v>
      </c>
      <c r="E2670" s="169">
        <v>50</v>
      </c>
    </row>
    <row r="2671" spans="1:5" x14ac:dyDescent="0.25">
      <c r="A2671" s="169">
        <v>4674</v>
      </c>
      <c r="B2671" s="173" t="s">
        <v>12780</v>
      </c>
      <c r="C2671" s="169" t="s">
        <v>22</v>
      </c>
      <c r="D2671" s="169">
        <v>100</v>
      </c>
      <c r="E2671" s="169">
        <v>100</v>
      </c>
    </row>
    <row r="2672" spans="1:5" x14ac:dyDescent="0.25">
      <c r="A2672" s="169">
        <v>4675</v>
      </c>
      <c r="B2672" s="173" t="s">
        <v>12781</v>
      </c>
      <c r="C2672" s="169">
        <v>50</v>
      </c>
      <c r="D2672" s="169">
        <v>250</v>
      </c>
      <c r="E2672" s="169" t="s">
        <v>13252</v>
      </c>
    </row>
    <row r="2673" spans="1:5" x14ac:dyDescent="0.25">
      <c r="A2673" s="169">
        <v>4676</v>
      </c>
      <c r="B2673" s="173" t="s">
        <v>12782</v>
      </c>
      <c r="C2673" s="169">
        <v>2</v>
      </c>
      <c r="D2673" s="169">
        <v>2</v>
      </c>
      <c r="E2673" s="169">
        <v>2</v>
      </c>
    </row>
    <row r="2674" spans="1:5" x14ac:dyDescent="0.25">
      <c r="A2674" s="169">
        <v>4677</v>
      </c>
      <c r="B2674" s="173" t="s">
        <v>12783</v>
      </c>
      <c r="C2674" s="169">
        <v>1</v>
      </c>
      <c r="D2674" s="169">
        <v>1</v>
      </c>
      <c r="E2674" s="169">
        <v>1</v>
      </c>
    </row>
    <row r="2675" spans="1:5" x14ac:dyDescent="0.25">
      <c r="A2675" s="169">
        <v>4678</v>
      </c>
      <c r="B2675" s="173" t="s">
        <v>12784</v>
      </c>
      <c r="C2675" s="169" t="s">
        <v>22</v>
      </c>
      <c r="D2675" s="169">
        <v>5</v>
      </c>
      <c r="E2675" s="169">
        <v>5</v>
      </c>
    </row>
    <row r="2676" spans="1:5" x14ac:dyDescent="0.25">
      <c r="A2676" s="169">
        <v>4679</v>
      </c>
      <c r="B2676" s="173" t="s">
        <v>12785</v>
      </c>
      <c r="C2676" s="169">
        <v>2</v>
      </c>
      <c r="D2676" s="169">
        <v>10</v>
      </c>
      <c r="E2676" s="169" t="s">
        <v>13252</v>
      </c>
    </row>
    <row r="2677" spans="1:5" x14ac:dyDescent="0.25">
      <c r="A2677" s="169">
        <v>4680</v>
      </c>
      <c r="B2677" s="173" t="s">
        <v>12786</v>
      </c>
      <c r="C2677" s="169">
        <v>20</v>
      </c>
      <c r="D2677" s="169">
        <v>10</v>
      </c>
      <c r="E2677" s="169">
        <v>20</v>
      </c>
    </row>
    <row r="2678" spans="1:5" ht="30" x14ac:dyDescent="0.25">
      <c r="A2678" s="169">
        <v>4681</v>
      </c>
      <c r="B2678" s="174" t="s">
        <v>12787</v>
      </c>
      <c r="C2678" s="169">
        <v>10</v>
      </c>
      <c r="D2678" s="169">
        <v>5</v>
      </c>
      <c r="E2678" s="169">
        <v>10</v>
      </c>
    </row>
    <row r="2679" spans="1:5" x14ac:dyDescent="0.25">
      <c r="A2679" s="169">
        <v>4682</v>
      </c>
      <c r="B2679" s="173" t="s">
        <v>12788</v>
      </c>
      <c r="C2679" s="169">
        <v>5</v>
      </c>
      <c r="D2679" s="169">
        <v>5</v>
      </c>
      <c r="E2679" s="169">
        <v>5</v>
      </c>
    </row>
    <row r="2680" spans="1:5" x14ac:dyDescent="0.25">
      <c r="A2680" s="169">
        <v>4683</v>
      </c>
      <c r="B2680" s="173" t="s">
        <v>12789</v>
      </c>
      <c r="C2680" s="169" t="s">
        <v>22</v>
      </c>
      <c r="D2680" s="169" t="s">
        <v>22</v>
      </c>
      <c r="E2680" s="169" t="s">
        <v>22</v>
      </c>
    </row>
    <row r="2681" spans="1:5" ht="30" x14ac:dyDescent="0.25">
      <c r="A2681" s="169">
        <v>4684</v>
      </c>
      <c r="B2681" s="174" t="s">
        <v>12790</v>
      </c>
      <c r="C2681" s="169" t="s">
        <v>22</v>
      </c>
      <c r="D2681" s="169" t="s">
        <v>22</v>
      </c>
      <c r="E2681" s="169" t="s">
        <v>22</v>
      </c>
    </row>
    <row r="2682" spans="1:5" x14ac:dyDescent="0.25">
      <c r="A2682" s="169">
        <v>4685</v>
      </c>
      <c r="B2682" s="173" t="s">
        <v>12791</v>
      </c>
      <c r="C2682" s="169" t="s">
        <v>22</v>
      </c>
      <c r="D2682" s="169">
        <v>2</v>
      </c>
      <c r="E2682" s="169">
        <v>2</v>
      </c>
    </row>
    <row r="2683" spans="1:5" x14ac:dyDescent="0.25">
      <c r="A2683" s="169">
        <v>4686</v>
      </c>
      <c r="B2683" s="173" t="s">
        <v>12792</v>
      </c>
      <c r="C2683" s="169">
        <v>0.05</v>
      </c>
      <c r="D2683" s="169">
        <v>0.03</v>
      </c>
      <c r="E2683" s="169">
        <v>0.05</v>
      </c>
    </row>
    <row r="2684" spans="1:5" x14ac:dyDescent="0.25">
      <c r="A2684" s="169">
        <v>4687</v>
      </c>
      <c r="B2684" s="173" t="s">
        <v>12793</v>
      </c>
      <c r="C2684" s="169">
        <v>20</v>
      </c>
      <c r="D2684" s="169">
        <v>3</v>
      </c>
      <c r="E2684" s="169">
        <v>20</v>
      </c>
    </row>
    <row r="2685" spans="1:5" x14ac:dyDescent="0.25">
      <c r="A2685" s="169">
        <v>4688</v>
      </c>
      <c r="B2685" s="173" t="s">
        <v>12794</v>
      </c>
      <c r="C2685" s="169" t="s">
        <v>22</v>
      </c>
      <c r="D2685" s="169">
        <v>50</v>
      </c>
      <c r="E2685" s="169">
        <v>50</v>
      </c>
    </row>
    <row r="2686" spans="1:5" x14ac:dyDescent="0.25">
      <c r="A2686" s="170">
        <v>4689</v>
      </c>
      <c r="B2686" s="172" t="s">
        <v>12795</v>
      </c>
      <c r="C2686" s="170" t="s">
        <v>22</v>
      </c>
      <c r="D2686" s="170" t="s">
        <v>22</v>
      </c>
      <c r="E2686" s="170" t="s">
        <v>13252</v>
      </c>
    </row>
    <row r="2687" spans="1:5" x14ac:dyDescent="0.25">
      <c r="A2687" s="170">
        <v>4690</v>
      </c>
      <c r="B2687" s="172" t="s">
        <v>12796</v>
      </c>
      <c r="C2687" s="170" t="s">
        <v>22</v>
      </c>
      <c r="D2687" s="170">
        <v>200</v>
      </c>
      <c r="E2687" s="170" t="s">
        <v>13252</v>
      </c>
    </row>
    <row r="2688" spans="1:5" x14ac:dyDescent="0.25">
      <c r="A2688" s="169">
        <v>4691</v>
      </c>
      <c r="B2688" s="173" t="s">
        <v>12797</v>
      </c>
      <c r="C2688" s="169">
        <v>0.03</v>
      </c>
      <c r="D2688" s="169">
        <v>1.4999999999999999E-2</v>
      </c>
      <c r="E2688" s="169">
        <v>0.03</v>
      </c>
    </row>
    <row r="2689" spans="1:5" x14ac:dyDescent="0.25">
      <c r="A2689" s="169">
        <v>4692</v>
      </c>
      <c r="B2689" s="173" t="s">
        <v>12798</v>
      </c>
      <c r="C2689" s="169" t="s">
        <v>22</v>
      </c>
      <c r="D2689" s="169" t="s">
        <v>22</v>
      </c>
      <c r="E2689" s="169" t="s">
        <v>22</v>
      </c>
    </row>
    <row r="2690" spans="1:5" x14ac:dyDescent="0.25">
      <c r="A2690" s="169">
        <v>4693</v>
      </c>
      <c r="B2690" s="173" t="s">
        <v>12799</v>
      </c>
      <c r="C2690" s="169" t="s">
        <v>22</v>
      </c>
      <c r="D2690" s="169">
        <v>40</v>
      </c>
      <c r="E2690" s="169">
        <v>40</v>
      </c>
    </row>
    <row r="2691" spans="1:5" x14ac:dyDescent="0.25">
      <c r="A2691" s="169">
        <v>4694</v>
      </c>
      <c r="B2691" s="173" t="s">
        <v>12800</v>
      </c>
      <c r="C2691" s="169" t="s">
        <v>22</v>
      </c>
      <c r="D2691" s="169" t="s">
        <v>22</v>
      </c>
      <c r="E2691" s="169" t="s">
        <v>22</v>
      </c>
    </row>
    <row r="2692" spans="1:5" x14ac:dyDescent="0.25">
      <c r="A2692" s="169">
        <v>4695</v>
      </c>
      <c r="B2692" s="173" t="s">
        <v>12801</v>
      </c>
      <c r="C2692" s="169">
        <v>0.5</v>
      </c>
      <c r="D2692" s="169">
        <v>0.5</v>
      </c>
      <c r="E2692" s="169">
        <v>0.5</v>
      </c>
    </row>
    <row r="2693" spans="1:5" x14ac:dyDescent="0.25">
      <c r="A2693" s="169">
        <v>4696</v>
      </c>
      <c r="B2693" s="173" t="s">
        <v>12802</v>
      </c>
      <c r="C2693" s="169" t="s">
        <v>22</v>
      </c>
      <c r="D2693" s="169" t="s">
        <v>22</v>
      </c>
      <c r="E2693" s="169" t="s">
        <v>22</v>
      </c>
    </row>
    <row r="2694" spans="1:5" x14ac:dyDescent="0.25">
      <c r="A2694" s="169">
        <v>4697</v>
      </c>
      <c r="B2694" s="173" t="s">
        <v>12803</v>
      </c>
      <c r="C2694" s="169" t="s">
        <v>22</v>
      </c>
      <c r="D2694" s="169">
        <v>0.05</v>
      </c>
      <c r="E2694" s="169">
        <v>0.05</v>
      </c>
    </row>
    <row r="2695" spans="1:5" x14ac:dyDescent="0.25">
      <c r="A2695" s="169">
        <v>4698</v>
      </c>
      <c r="B2695" s="173" t="s">
        <v>12804</v>
      </c>
      <c r="C2695" s="169" t="s">
        <v>22</v>
      </c>
      <c r="D2695" s="169" t="s">
        <v>22</v>
      </c>
      <c r="E2695" s="169" t="s">
        <v>22</v>
      </c>
    </row>
    <row r="2696" spans="1:5" x14ac:dyDescent="0.25">
      <c r="A2696" s="169">
        <v>4699</v>
      </c>
      <c r="B2696" s="173" t="s">
        <v>12805</v>
      </c>
      <c r="C2696" s="169" t="s">
        <v>22</v>
      </c>
      <c r="D2696" s="169" t="s">
        <v>22</v>
      </c>
      <c r="E2696" s="169" t="s">
        <v>22</v>
      </c>
    </row>
    <row r="2697" spans="1:5" x14ac:dyDescent="0.25">
      <c r="A2697" s="169">
        <v>4700</v>
      </c>
      <c r="B2697" s="173" t="s">
        <v>12806</v>
      </c>
      <c r="C2697" s="169">
        <v>30</v>
      </c>
      <c r="D2697" s="169">
        <v>30</v>
      </c>
      <c r="E2697" s="169">
        <v>30</v>
      </c>
    </row>
    <row r="2698" spans="1:5" ht="45" x14ac:dyDescent="0.25">
      <c r="A2698" s="169">
        <v>4701</v>
      </c>
      <c r="B2698" s="174" t="s">
        <v>12807</v>
      </c>
      <c r="C2698" s="169" t="s">
        <v>22</v>
      </c>
      <c r="D2698" s="169" t="s">
        <v>22</v>
      </c>
      <c r="E2698" s="169" t="s">
        <v>22</v>
      </c>
    </row>
    <row r="2699" spans="1:5" x14ac:dyDescent="0.25">
      <c r="A2699" s="169">
        <v>4702</v>
      </c>
      <c r="B2699" s="173" t="s">
        <v>12808</v>
      </c>
      <c r="C2699" s="169">
        <v>15</v>
      </c>
      <c r="D2699" s="169">
        <v>15</v>
      </c>
      <c r="E2699" s="169">
        <v>15</v>
      </c>
    </row>
    <row r="2700" spans="1:5" x14ac:dyDescent="0.25">
      <c r="A2700" s="169">
        <v>4703</v>
      </c>
      <c r="B2700" s="173" t="s">
        <v>12809</v>
      </c>
      <c r="C2700" s="169">
        <v>4</v>
      </c>
      <c r="D2700" s="169">
        <v>7.13</v>
      </c>
      <c r="E2700" s="169">
        <v>7.13</v>
      </c>
    </row>
    <row r="2701" spans="1:5" x14ac:dyDescent="0.25">
      <c r="A2701" s="169">
        <v>4704</v>
      </c>
      <c r="B2701" s="173" t="s">
        <v>12810</v>
      </c>
      <c r="C2701" s="169">
        <v>0.3</v>
      </c>
      <c r="D2701" s="169">
        <v>8</v>
      </c>
      <c r="E2701" s="169">
        <v>8</v>
      </c>
    </row>
    <row r="2702" spans="1:5" x14ac:dyDescent="0.25">
      <c r="A2702" s="169">
        <v>4705</v>
      </c>
      <c r="B2702" s="173" t="s">
        <v>12811</v>
      </c>
      <c r="C2702" s="169">
        <v>2000</v>
      </c>
      <c r="D2702" s="169">
        <v>2000</v>
      </c>
      <c r="E2702" s="169">
        <v>2000</v>
      </c>
    </row>
    <row r="2703" spans="1:5" x14ac:dyDescent="0.25">
      <c r="A2703" s="169">
        <v>4706</v>
      </c>
      <c r="B2703" s="173" t="s">
        <v>12812</v>
      </c>
      <c r="C2703" s="169">
        <v>50</v>
      </c>
      <c r="D2703" s="169">
        <v>25</v>
      </c>
      <c r="E2703" s="169">
        <v>50</v>
      </c>
    </row>
    <row r="2704" spans="1:5" x14ac:dyDescent="0.25">
      <c r="A2704" s="169">
        <v>4707</v>
      </c>
      <c r="B2704" s="173" t="s">
        <v>12813</v>
      </c>
      <c r="C2704" s="169" t="s">
        <v>22</v>
      </c>
      <c r="D2704" s="169" t="s">
        <v>22</v>
      </c>
      <c r="E2704" s="169" t="s">
        <v>22</v>
      </c>
    </row>
    <row r="2705" spans="1:5" x14ac:dyDescent="0.25">
      <c r="A2705" s="169">
        <v>4708</v>
      </c>
      <c r="B2705" s="173" t="s">
        <v>12814</v>
      </c>
      <c r="C2705" s="169">
        <v>500</v>
      </c>
      <c r="D2705" s="169">
        <v>500</v>
      </c>
      <c r="E2705" s="169">
        <v>500</v>
      </c>
    </row>
    <row r="2706" spans="1:5" x14ac:dyDescent="0.25">
      <c r="A2706" s="169">
        <v>4709</v>
      </c>
      <c r="B2706" s="173" t="s">
        <v>12815</v>
      </c>
      <c r="C2706" s="169" t="s">
        <v>22</v>
      </c>
      <c r="D2706" s="169">
        <v>50</v>
      </c>
      <c r="E2706" s="169">
        <v>50</v>
      </c>
    </row>
    <row r="2707" spans="1:5" x14ac:dyDescent="0.25">
      <c r="A2707" s="169">
        <v>4710</v>
      </c>
      <c r="B2707" s="173" t="s">
        <v>12816</v>
      </c>
      <c r="C2707" s="169">
        <v>200</v>
      </c>
      <c r="D2707" s="169">
        <v>200</v>
      </c>
      <c r="E2707" s="169" t="s">
        <v>13252</v>
      </c>
    </row>
    <row r="2708" spans="1:5" x14ac:dyDescent="0.25">
      <c r="A2708" s="170">
        <v>4711</v>
      </c>
      <c r="B2708" s="172" t="s">
        <v>12817</v>
      </c>
      <c r="C2708" s="170">
        <v>60</v>
      </c>
      <c r="D2708" s="170">
        <v>60</v>
      </c>
      <c r="E2708" s="170" t="s">
        <v>13252</v>
      </c>
    </row>
    <row r="2709" spans="1:5" x14ac:dyDescent="0.25">
      <c r="A2709" s="169">
        <v>4712</v>
      </c>
      <c r="B2709" s="173" t="s">
        <v>12818</v>
      </c>
      <c r="C2709" s="169">
        <v>600</v>
      </c>
      <c r="D2709" s="169">
        <v>600</v>
      </c>
      <c r="E2709" s="169" t="s">
        <v>13252</v>
      </c>
    </row>
    <row r="2710" spans="1:5" x14ac:dyDescent="0.25">
      <c r="A2710" s="169">
        <v>4713</v>
      </c>
      <c r="B2710" s="173" t="s">
        <v>12819</v>
      </c>
      <c r="C2710" s="169">
        <v>50</v>
      </c>
      <c r="D2710" s="169">
        <v>50</v>
      </c>
      <c r="E2710" s="169">
        <v>50</v>
      </c>
    </row>
    <row r="2711" spans="1:5" x14ac:dyDescent="0.25">
      <c r="A2711" s="169">
        <v>4714</v>
      </c>
      <c r="B2711" s="173" t="s">
        <v>12820</v>
      </c>
      <c r="C2711" s="169">
        <v>0.5</v>
      </c>
      <c r="D2711" s="169">
        <v>0.5</v>
      </c>
      <c r="E2711" s="169">
        <v>0.5</v>
      </c>
    </row>
    <row r="2712" spans="1:5" x14ac:dyDescent="0.25">
      <c r="A2712" s="169">
        <v>4715</v>
      </c>
      <c r="B2712" s="173" t="s">
        <v>12821</v>
      </c>
      <c r="C2712" s="169">
        <v>100</v>
      </c>
      <c r="D2712" s="169">
        <v>150</v>
      </c>
      <c r="E2712" s="169">
        <v>150</v>
      </c>
    </row>
    <row r="2713" spans="1:5" ht="30" x14ac:dyDescent="0.25">
      <c r="A2713" s="169">
        <v>4716</v>
      </c>
      <c r="B2713" s="174" t="s">
        <v>12822</v>
      </c>
      <c r="C2713" s="169" t="s">
        <v>22</v>
      </c>
      <c r="D2713" s="169">
        <v>2</v>
      </c>
      <c r="E2713" s="169">
        <v>2</v>
      </c>
    </row>
    <row r="2714" spans="1:5" x14ac:dyDescent="0.25">
      <c r="A2714" s="170">
        <v>4717</v>
      </c>
      <c r="B2714" s="172" t="s">
        <v>12823</v>
      </c>
      <c r="C2714" s="170" t="s">
        <v>22</v>
      </c>
      <c r="D2714" s="170">
        <v>425</v>
      </c>
      <c r="E2714" s="170" t="s">
        <v>13252</v>
      </c>
    </row>
    <row r="2715" spans="1:5" x14ac:dyDescent="0.25">
      <c r="A2715" s="169">
        <v>4718</v>
      </c>
      <c r="B2715" s="173" t="s">
        <v>12824</v>
      </c>
      <c r="C2715" s="169">
        <v>10</v>
      </c>
      <c r="D2715" s="169">
        <v>10</v>
      </c>
      <c r="E2715" s="169">
        <v>10</v>
      </c>
    </row>
    <row r="2716" spans="1:5" x14ac:dyDescent="0.25">
      <c r="A2716" s="169">
        <v>4719</v>
      </c>
      <c r="B2716" s="173" t="s">
        <v>12825</v>
      </c>
      <c r="C2716" s="169">
        <v>200</v>
      </c>
      <c r="D2716" s="169">
        <v>100</v>
      </c>
      <c r="E2716" s="169">
        <v>200</v>
      </c>
    </row>
    <row r="2717" spans="1:5" x14ac:dyDescent="0.25">
      <c r="A2717" s="170">
        <v>4720</v>
      </c>
      <c r="B2717" s="172" t="s">
        <v>12826</v>
      </c>
      <c r="C2717" s="170">
        <v>150</v>
      </c>
      <c r="D2717" s="170">
        <v>400</v>
      </c>
      <c r="E2717" s="170" t="s">
        <v>13252</v>
      </c>
    </row>
    <row r="2718" spans="1:5" x14ac:dyDescent="0.25">
      <c r="A2718" s="169">
        <v>4721</v>
      </c>
      <c r="B2718" s="173" t="s">
        <v>12827</v>
      </c>
      <c r="C2718" s="169" t="s">
        <v>22</v>
      </c>
      <c r="D2718" s="169">
        <v>35</v>
      </c>
      <c r="E2718" s="169">
        <v>35</v>
      </c>
    </row>
    <row r="2719" spans="1:5" x14ac:dyDescent="0.25">
      <c r="A2719" s="169">
        <v>4722</v>
      </c>
      <c r="B2719" s="173" t="s">
        <v>12828</v>
      </c>
      <c r="C2719" s="169" t="s">
        <v>22</v>
      </c>
      <c r="D2719" s="169" t="s">
        <v>22</v>
      </c>
      <c r="E2719" s="169" t="s">
        <v>22</v>
      </c>
    </row>
    <row r="2720" spans="1:5" x14ac:dyDescent="0.25">
      <c r="A2720" s="169">
        <v>4723</v>
      </c>
      <c r="B2720" s="173" t="s">
        <v>12829</v>
      </c>
      <c r="C2720" s="169" t="s">
        <v>22</v>
      </c>
      <c r="D2720" s="169" t="s">
        <v>22</v>
      </c>
      <c r="E2720" s="169" t="s">
        <v>22</v>
      </c>
    </row>
    <row r="2721" spans="1:5" x14ac:dyDescent="0.25">
      <c r="A2721" s="169">
        <v>4724</v>
      </c>
      <c r="B2721" s="173" t="s">
        <v>12830</v>
      </c>
      <c r="C2721" s="169">
        <v>50</v>
      </c>
      <c r="D2721" s="169">
        <v>50</v>
      </c>
      <c r="E2721" s="169">
        <v>50</v>
      </c>
    </row>
    <row r="2722" spans="1:5" ht="45" x14ac:dyDescent="0.25">
      <c r="A2722" s="169">
        <v>4725</v>
      </c>
      <c r="B2722" s="174" t="s">
        <v>12831</v>
      </c>
      <c r="C2722" s="169" t="s">
        <v>22</v>
      </c>
      <c r="D2722" s="169">
        <v>10</v>
      </c>
      <c r="E2722" s="169" t="s">
        <v>13252</v>
      </c>
    </row>
    <row r="2723" spans="1:5" ht="45" x14ac:dyDescent="0.25">
      <c r="A2723" s="169">
        <v>4726</v>
      </c>
      <c r="B2723" s="174" t="s">
        <v>12832</v>
      </c>
      <c r="C2723" s="169" t="s">
        <v>22</v>
      </c>
      <c r="D2723" s="169">
        <v>10</v>
      </c>
      <c r="E2723" s="169">
        <v>10</v>
      </c>
    </row>
    <row r="2724" spans="1:5" x14ac:dyDescent="0.25">
      <c r="A2724" s="170">
        <v>4727</v>
      </c>
      <c r="B2724" s="172" t="s">
        <v>12833</v>
      </c>
      <c r="C2724" s="170">
        <v>2</v>
      </c>
      <c r="D2724" s="170">
        <v>0.8</v>
      </c>
      <c r="E2724" s="170" t="s">
        <v>13252</v>
      </c>
    </row>
    <row r="2725" spans="1:5" x14ac:dyDescent="0.25">
      <c r="A2725" s="170">
        <v>4728</v>
      </c>
      <c r="B2725" s="172" t="s">
        <v>12834</v>
      </c>
      <c r="C2725" s="170">
        <v>250</v>
      </c>
      <c r="D2725" s="170">
        <v>250</v>
      </c>
      <c r="E2725" s="170" t="s">
        <v>13252</v>
      </c>
    </row>
    <row r="2726" spans="1:5" x14ac:dyDescent="0.25">
      <c r="A2726" s="169">
        <v>4729</v>
      </c>
      <c r="B2726" s="173" t="s">
        <v>12835</v>
      </c>
      <c r="C2726" s="169">
        <v>35</v>
      </c>
      <c r="D2726" s="169">
        <v>35</v>
      </c>
      <c r="E2726" s="169">
        <v>35</v>
      </c>
    </row>
    <row r="2727" spans="1:5" x14ac:dyDescent="0.25">
      <c r="A2727" s="169">
        <v>4730</v>
      </c>
      <c r="B2727" s="173" t="s">
        <v>12836</v>
      </c>
      <c r="C2727" s="169" t="s">
        <v>22</v>
      </c>
      <c r="D2727" s="169">
        <v>0.5</v>
      </c>
      <c r="E2727" s="169">
        <v>0.5</v>
      </c>
    </row>
    <row r="2728" spans="1:5" x14ac:dyDescent="0.25">
      <c r="A2728" s="169">
        <v>4731</v>
      </c>
      <c r="B2728" s="173" t="s">
        <v>12837</v>
      </c>
      <c r="C2728" s="169" t="s">
        <v>22</v>
      </c>
      <c r="D2728" s="169" t="s">
        <v>22</v>
      </c>
      <c r="E2728" s="169" t="s">
        <v>22</v>
      </c>
    </row>
    <row r="2729" spans="1:5" x14ac:dyDescent="0.25">
      <c r="A2729" s="169">
        <v>4732</v>
      </c>
      <c r="B2729" s="173" t="s">
        <v>12838</v>
      </c>
      <c r="C2729" s="169" t="s">
        <v>22</v>
      </c>
      <c r="D2729" s="169">
        <v>0.2</v>
      </c>
      <c r="E2729" s="169">
        <v>0.2</v>
      </c>
    </row>
    <row r="2730" spans="1:5" x14ac:dyDescent="0.25">
      <c r="A2730" s="169">
        <v>4733</v>
      </c>
      <c r="B2730" s="173" t="s">
        <v>12839</v>
      </c>
      <c r="C2730" s="169" t="s">
        <v>22</v>
      </c>
      <c r="D2730" s="169" t="s">
        <v>22</v>
      </c>
      <c r="E2730" s="169" t="s">
        <v>22</v>
      </c>
    </row>
    <row r="2731" spans="1:5" x14ac:dyDescent="0.25">
      <c r="A2731" s="169">
        <v>4734</v>
      </c>
      <c r="B2731" s="173" t="s">
        <v>12840</v>
      </c>
      <c r="C2731" s="169" t="s">
        <v>22</v>
      </c>
      <c r="D2731" s="169" t="s">
        <v>22</v>
      </c>
      <c r="E2731" s="169" t="s">
        <v>22</v>
      </c>
    </row>
    <row r="2732" spans="1:5" x14ac:dyDescent="0.25">
      <c r="A2732" s="169">
        <v>4735</v>
      </c>
      <c r="B2732" s="173" t="s">
        <v>12841</v>
      </c>
      <c r="C2732" s="169" t="s">
        <v>22</v>
      </c>
      <c r="D2732" s="169" t="s">
        <v>22</v>
      </c>
      <c r="E2732" s="169" t="s">
        <v>22</v>
      </c>
    </row>
    <row r="2733" spans="1:5" x14ac:dyDescent="0.25">
      <c r="A2733" s="170">
        <v>4736</v>
      </c>
      <c r="B2733" s="172" t="s">
        <v>12842</v>
      </c>
      <c r="C2733" s="170">
        <v>20</v>
      </c>
      <c r="D2733" s="170">
        <v>1</v>
      </c>
      <c r="E2733" s="170" t="s">
        <v>13252</v>
      </c>
    </row>
    <row r="2734" spans="1:5" x14ac:dyDescent="0.25">
      <c r="A2734" s="170">
        <v>4737</v>
      </c>
      <c r="B2734" s="172" t="s">
        <v>12843</v>
      </c>
      <c r="C2734" s="170" t="s">
        <v>22</v>
      </c>
      <c r="D2734" s="170">
        <v>350</v>
      </c>
      <c r="E2734" s="170" t="s">
        <v>13252</v>
      </c>
    </row>
    <row r="2735" spans="1:5" x14ac:dyDescent="0.25">
      <c r="A2735" s="169">
        <v>4738</v>
      </c>
      <c r="B2735" s="173" t="s">
        <v>12844</v>
      </c>
      <c r="C2735" s="169" t="s">
        <v>22</v>
      </c>
      <c r="D2735" s="169">
        <v>60</v>
      </c>
      <c r="E2735" s="169">
        <v>60</v>
      </c>
    </row>
    <row r="2736" spans="1:5" x14ac:dyDescent="0.25">
      <c r="A2736" s="169">
        <v>4739</v>
      </c>
      <c r="B2736" s="173" t="s">
        <v>12845</v>
      </c>
      <c r="C2736" s="169" t="s">
        <v>22</v>
      </c>
      <c r="D2736" s="169">
        <v>18</v>
      </c>
      <c r="E2736" s="169">
        <v>18</v>
      </c>
    </row>
    <row r="2737" spans="1:5" x14ac:dyDescent="0.25">
      <c r="A2737" s="169">
        <v>4740</v>
      </c>
      <c r="B2737" s="173" t="s">
        <v>12846</v>
      </c>
      <c r="C2737" s="169" t="s">
        <v>22</v>
      </c>
      <c r="D2737" s="169">
        <v>21</v>
      </c>
      <c r="E2737" s="169">
        <v>21</v>
      </c>
    </row>
    <row r="2738" spans="1:5" x14ac:dyDescent="0.25">
      <c r="A2738" s="169">
        <v>4741</v>
      </c>
      <c r="B2738" s="173" t="s">
        <v>12847</v>
      </c>
      <c r="C2738" s="169" t="s">
        <v>22</v>
      </c>
      <c r="D2738" s="169" t="s">
        <v>22</v>
      </c>
      <c r="E2738" s="169" t="s">
        <v>22</v>
      </c>
    </row>
    <row r="2739" spans="1:5" x14ac:dyDescent="0.25">
      <c r="A2739" s="169">
        <v>4742</v>
      </c>
      <c r="B2739" s="173" t="s">
        <v>12848</v>
      </c>
      <c r="C2739" s="169">
        <v>150</v>
      </c>
      <c r="D2739" s="169">
        <v>150</v>
      </c>
      <c r="E2739" s="169">
        <v>150</v>
      </c>
    </row>
    <row r="2740" spans="1:5" x14ac:dyDescent="0.25">
      <c r="A2740" s="170">
        <v>4743</v>
      </c>
      <c r="B2740" s="172" t="s">
        <v>12849</v>
      </c>
      <c r="C2740" s="170">
        <v>200</v>
      </c>
      <c r="D2740" s="170">
        <v>460</v>
      </c>
      <c r="E2740" s="170" t="s">
        <v>11533</v>
      </c>
    </row>
    <row r="2741" spans="1:5" x14ac:dyDescent="0.25">
      <c r="A2741" s="170">
        <v>4744</v>
      </c>
      <c r="B2741" s="172" t="s">
        <v>12850</v>
      </c>
      <c r="C2741" s="170">
        <v>460</v>
      </c>
      <c r="D2741" s="170">
        <v>80</v>
      </c>
      <c r="E2741" s="170" t="s">
        <v>11533</v>
      </c>
    </row>
    <row r="2742" spans="1:5" x14ac:dyDescent="0.25">
      <c r="A2742" s="169">
        <v>4745</v>
      </c>
      <c r="B2742" s="173" t="s">
        <v>12851</v>
      </c>
      <c r="C2742" s="169" t="s">
        <v>22</v>
      </c>
      <c r="D2742" s="169">
        <v>6</v>
      </c>
      <c r="E2742" s="169">
        <v>6</v>
      </c>
    </row>
    <row r="2743" spans="1:5" x14ac:dyDescent="0.25">
      <c r="A2743" s="169">
        <v>4746</v>
      </c>
      <c r="B2743" s="173" t="s">
        <v>12852</v>
      </c>
      <c r="C2743" s="169" t="s">
        <v>22</v>
      </c>
      <c r="D2743" s="169">
        <v>10</v>
      </c>
      <c r="E2743" s="169">
        <v>10</v>
      </c>
    </row>
    <row r="2744" spans="1:5" x14ac:dyDescent="0.25">
      <c r="A2744" s="169">
        <v>4747</v>
      </c>
      <c r="B2744" s="173" t="s">
        <v>12853</v>
      </c>
      <c r="C2744" s="169" t="s">
        <v>22</v>
      </c>
      <c r="D2744" s="169">
        <v>10</v>
      </c>
      <c r="E2744" s="169">
        <v>10</v>
      </c>
    </row>
    <row r="2745" spans="1:5" x14ac:dyDescent="0.25">
      <c r="A2745" s="169">
        <v>4748</v>
      </c>
      <c r="B2745" s="173" t="s">
        <v>12854</v>
      </c>
      <c r="C2745" s="169" t="s">
        <v>22</v>
      </c>
      <c r="D2745" s="169" t="s">
        <v>22</v>
      </c>
      <c r="E2745" s="169" t="s">
        <v>22</v>
      </c>
    </row>
    <row r="2746" spans="1:5" x14ac:dyDescent="0.25">
      <c r="A2746" s="169">
        <v>4749</v>
      </c>
      <c r="B2746" s="173" t="s">
        <v>12855</v>
      </c>
      <c r="C2746" s="169">
        <v>30</v>
      </c>
      <c r="D2746" s="169">
        <v>30</v>
      </c>
      <c r="E2746" s="169">
        <v>30</v>
      </c>
    </row>
    <row r="2747" spans="1:5" x14ac:dyDescent="0.25">
      <c r="A2747" s="169">
        <v>4750</v>
      </c>
      <c r="B2747" s="173" t="s">
        <v>12856</v>
      </c>
      <c r="C2747" s="169">
        <v>5</v>
      </c>
      <c r="D2747" s="169">
        <v>5</v>
      </c>
      <c r="E2747" s="169">
        <v>5</v>
      </c>
    </row>
    <row r="2748" spans="1:5" x14ac:dyDescent="0.25">
      <c r="A2748" s="169">
        <v>4751</v>
      </c>
      <c r="B2748" s="173" t="s">
        <v>12857</v>
      </c>
      <c r="C2748" s="169" t="s">
        <v>22</v>
      </c>
      <c r="D2748" s="169" t="s">
        <v>22</v>
      </c>
      <c r="E2748" s="169" t="s">
        <v>22</v>
      </c>
    </row>
    <row r="2749" spans="1:5" x14ac:dyDescent="0.25">
      <c r="A2749" s="169">
        <v>4752</v>
      </c>
      <c r="B2749" s="173" t="s">
        <v>12858</v>
      </c>
      <c r="C2749" s="169" t="s">
        <v>22</v>
      </c>
      <c r="D2749" s="169">
        <v>150</v>
      </c>
      <c r="E2749" s="169">
        <v>150</v>
      </c>
    </row>
    <row r="2750" spans="1:5" x14ac:dyDescent="0.25">
      <c r="A2750" s="170">
        <v>4753</v>
      </c>
      <c r="B2750" s="172" t="s">
        <v>12859</v>
      </c>
      <c r="C2750" s="170">
        <v>690</v>
      </c>
      <c r="D2750" s="170">
        <v>690</v>
      </c>
      <c r="E2750" s="170" t="s">
        <v>13252</v>
      </c>
    </row>
    <row r="2751" spans="1:5" x14ac:dyDescent="0.25">
      <c r="A2751" s="170">
        <v>4754</v>
      </c>
      <c r="B2751" s="172" t="s">
        <v>12860</v>
      </c>
      <c r="C2751" s="170">
        <v>400</v>
      </c>
      <c r="D2751" s="170">
        <v>400</v>
      </c>
      <c r="E2751" s="170" t="s">
        <v>13252</v>
      </c>
    </row>
    <row r="2752" spans="1:5" x14ac:dyDescent="0.25">
      <c r="A2752" s="170">
        <v>4755</v>
      </c>
      <c r="B2752" s="172" t="s">
        <v>12861</v>
      </c>
      <c r="C2752" s="170">
        <v>4</v>
      </c>
      <c r="D2752" s="170">
        <v>2</v>
      </c>
      <c r="E2752" s="170" t="s">
        <v>13252</v>
      </c>
    </row>
    <row r="2753" spans="1:5" x14ac:dyDescent="0.25">
      <c r="A2753" s="170">
        <v>4756</v>
      </c>
      <c r="B2753" s="172" t="s">
        <v>12862</v>
      </c>
      <c r="C2753" s="170" t="s">
        <v>22</v>
      </c>
      <c r="D2753" s="170" t="s">
        <v>22</v>
      </c>
      <c r="E2753" s="170" t="s">
        <v>13252</v>
      </c>
    </row>
    <row r="2754" spans="1:5" x14ac:dyDescent="0.25">
      <c r="A2754" s="170">
        <v>4757</v>
      </c>
      <c r="B2754" s="172" t="s">
        <v>12863</v>
      </c>
      <c r="C2754" s="170">
        <v>100</v>
      </c>
      <c r="D2754" s="170">
        <v>100</v>
      </c>
      <c r="E2754" s="170" t="s">
        <v>13252</v>
      </c>
    </row>
    <row r="2755" spans="1:5" x14ac:dyDescent="0.25">
      <c r="A2755" s="169">
        <v>4758</v>
      </c>
      <c r="B2755" s="173" t="s">
        <v>12864</v>
      </c>
      <c r="C2755" s="169">
        <v>0.4</v>
      </c>
      <c r="D2755" s="169">
        <v>0.2</v>
      </c>
      <c r="E2755" s="169">
        <v>0.4</v>
      </c>
    </row>
    <row r="2756" spans="1:5" x14ac:dyDescent="0.25">
      <c r="A2756" s="169">
        <v>4759</v>
      </c>
      <c r="B2756" s="173" t="s">
        <v>12865</v>
      </c>
      <c r="C2756" s="169">
        <v>20</v>
      </c>
      <c r="D2756" s="169">
        <v>2</v>
      </c>
      <c r="E2756" s="169">
        <v>20</v>
      </c>
    </row>
    <row r="2757" spans="1:5" x14ac:dyDescent="0.25">
      <c r="A2757" s="169">
        <v>4760</v>
      </c>
      <c r="B2757" s="173" t="s">
        <v>12866</v>
      </c>
      <c r="C2757" s="169">
        <v>0.5</v>
      </c>
      <c r="D2757" s="169">
        <v>0.5</v>
      </c>
      <c r="E2757" s="169">
        <v>0.5</v>
      </c>
    </row>
    <row r="2758" spans="1:5" x14ac:dyDescent="0.25">
      <c r="A2758" s="169">
        <v>4761</v>
      </c>
      <c r="B2758" s="173" t="s">
        <v>12867</v>
      </c>
      <c r="C2758" s="169">
        <v>0.5</v>
      </c>
      <c r="D2758" s="169">
        <v>0.5</v>
      </c>
      <c r="E2758" s="169">
        <v>0.5</v>
      </c>
    </row>
    <row r="2759" spans="1:5" x14ac:dyDescent="0.25">
      <c r="A2759" s="169">
        <v>4762</v>
      </c>
      <c r="B2759" s="173" t="s">
        <v>12868</v>
      </c>
      <c r="C2759" s="169" t="s">
        <v>22</v>
      </c>
      <c r="D2759" s="169">
        <v>150</v>
      </c>
      <c r="E2759" s="169">
        <v>150</v>
      </c>
    </row>
    <row r="2760" spans="1:5" x14ac:dyDescent="0.25">
      <c r="A2760" s="170">
        <v>4763</v>
      </c>
      <c r="B2760" s="172" t="s">
        <v>12869</v>
      </c>
      <c r="C2760" s="170">
        <v>35</v>
      </c>
      <c r="D2760" s="170">
        <v>35</v>
      </c>
      <c r="E2760" s="170" t="s">
        <v>13252</v>
      </c>
    </row>
    <row r="2761" spans="1:5" x14ac:dyDescent="0.25">
      <c r="A2761" s="169">
        <v>4764</v>
      </c>
      <c r="B2761" s="173" t="s">
        <v>12870</v>
      </c>
      <c r="C2761" s="169">
        <v>150</v>
      </c>
      <c r="D2761" s="169">
        <v>75</v>
      </c>
      <c r="E2761" s="169">
        <v>150</v>
      </c>
    </row>
    <row r="2762" spans="1:5" x14ac:dyDescent="0.25">
      <c r="A2762" s="169">
        <v>4765</v>
      </c>
      <c r="B2762" s="173" t="s">
        <v>12871</v>
      </c>
      <c r="C2762" s="169">
        <v>50</v>
      </c>
      <c r="D2762" s="169">
        <v>50</v>
      </c>
      <c r="E2762" s="169">
        <v>50</v>
      </c>
    </row>
    <row r="2763" spans="1:5" x14ac:dyDescent="0.25">
      <c r="A2763" s="169">
        <v>4766</v>
      </c>
      <c r="B2763" s="173" t="s">
        <v>12872</v>
      </c>
      <c r="C2763" s="169" t="s">
        <v>22</v>
      </c>
      <c r="D2763" s="169">
        <v>1.7</v>
      </c>
      <c r="E2763" s="169">
        <v>1.7</v>
      </c>
    </row>
    <row r="2764" spans="1:5" x14ac:dyDescent="0.25">
      <c r="A2764" s="169">
        <v>4767</v>
      </c>
      <c r="B2764" s="173" t="s">
        <v>12873</v>
      </c>
      <c r="C2764" s="169">
        <v>0.5</v>
      </c>
      <c r="D2764" s="169">
        <v>0.5</v>
      </c>
      <c r="E2764" s="169">
        <v>0.5</v>
      </c>
    </row>
    <row r="2765" spans="1:5" x14ac:dyDescent="0.25">
      <c r="A2765" s="169">
        <v>4768</v>
      </c>
      <c r="B2765" s="173" t="s">
        <v>12874</v>
      </c>
      <c r="C2765" s="169">
        <v>1</v>
      </c>
      <c r="D2765" s="169">
        <v>1</v>
      </c>
      <c r="E2765" s="169">
        <v>1</v>
      </c>
    </row>
    <row r="2766" spans="1:5" x14ac:dyDescent="0.25">
      <c r="A2766" s="169">
        <v>4769</v>
      </c>
      <c r="B2766" s="173" t="s">
        <v>12875</v>
      </c>
      <c r="C2766" s="169">
        <v>2.5</v>
      </c>
      <c r="D2766" s="169">
        <v>0.5</v>
      </c>
      <c r="E2766" s="169">
        <v>2.5</v>
      </c>
    </row>
    <row r="2767" spans="1:5" x14ac:dyDescent="0.25">
      <c r="A2767" s="170">
        <v>4770</v>
      </c>
      <c r="B2767" s="172" t="s">
        <v>12876</v>
      </c>
      <c r="C2767" s="170">
        <v>174</v>
      </c>
      <c r="D2767" s="170">
        <v>108.7</v>
      </c>
      <c r="E2767" s="170" t="s">
        <v>11533</v>
      </c>
    </row>
    <row r="2768" spans="1:5" x14ac:dyDescent="0.25">
      <c r="A2768" s="170">
        <v>4771</v>
      </c>
      <c r="B2768" s="172" t="s">
        <v>12877</v>
      </c>
      <c r="C2768" s="170">
        <v>30</v>
      </c>
      <c r="D2768" s="170">
        <v>30</v>
      </c>
      <c r="E2768" s="170" t="s">
        <v>13252</v>
      </c>
    </row>
    <row r="2769" spans="1:5" x14ac:dyDescent="0.25">
      <c r="A2769" s="170">
        <v>4772</v>
      </c>
      <c r="B2769" s="172" t="s">
        <v>12878</v>
      </c>
      <c r="C2769" s="170">
        <v>35</v>
      </c>
      <c r="D2769" s="170">
        <v>35</v>
      </c>
      <c r="E2769" s="170" t="s">
        <v>13252</v>
      </c>
    </row>
    <row r="2770" spans="1:5" x14ac:dyDescent="0.25">
      <c r="A2770" s="169">
        <v>4773</v>
      </c>
      <c r="B2770" s="173" t="s">
        <v>12879</v>
      </c>
      <c r="C2770" s="169" t="s">
        <v>22</v>
      </c>
      <c r="D2770" s="169">
        <v>2.5</v>
      </c>
      <c r="E2770" s="169">
        <v>2.5</v>
      </c>
    </row>
    <row r="2771" spans="1:5" ht="45" x14ac:dyDescent="0.25">
      <c r="A2771" s="169">
        <v>4774</v>
      </c>
      <c r="B2771" s="174" t="s">
        <v>12880</v>
      </c>
      <c r="C2771" s="169">
        <v>30</v>
      </c>
      <c r="D2771" s="169">
        <v>30</v>
      </c>
      <c r="E2771" s="169" t="s">
        <v>13252</v>
      </c>
    </row>
    <row r="2772" spans="1:5" x14ac:dyDescent="0.25">
      <c r="A2772" s="169">
        <v>4775</v>
      </c>
      <c r="B2772" s="173" t="s">
        <v>12881</v>
      </c>
      <c r="C2772" s="169" t="s">
        <v>22</v>
      </c>
      <c r="D2772" s="169">
        <v>1</v>
      </c>
      <c r="E2772" s="169">
        <v>1</v>
      </c>
    </row>
    <row r="2773" spans="1:5" ht="30" x14ac:dyDescent="0.25">
      <c r="A2773" s="169">
        <v>4776</v>
      </c>
      <c r="B2773" s="186" t="s">
        <v>12882</v>
      </c>
      <c r="C2773" s="189" t="s">
        <v>22</v>
      </c>
      <c r="D2773" s="169">
        <v>1</v>
      </c>
      <c r="E2773" s="169">
        <v>1</v>
      </c>
    </row>
    <row r="2774" spans="1:5" x14ac:dyDescent="0.25">
      <c r="A2774" s="170">
        <v>4777</v>
      </c>
      <c r="B2774" s="172" t="s">
        <v>12883</v>
      </c>
      <c r="C2774" s="170">
        <v>240</v>
      </c>
      <c r="D2774" s="170">
        <v>99</v>
      </c>
      <c r="E2774" s="170" t="s">
        <v>11533</v>
      </c>
    </row>
    <row r="2775" spans="1:5" x14ac:dyDescent="0.25">
      <c r="A2775" s="170">
        <v>4778</v>
      </c>
      <c r="B2775" s="172" t="s">
        <v>12884</v>
      </c>
      <c r="C2775" s="170">
        <v>240</v>
      </c>
      <c r="D2775" s="170">
        <v>99</v>
      </c>
      <c r="E2775" s="170" t="s">
        <v>11533</v>
      </c>
    </row>
    <row r="2776" spans="1:5" x14ac:dyDescent="0.25">
      <c r="A2776" s="169">
        <v>4787</v>
      </c>
      <c r="B2776" s="173" t="s">
        <v>12169</v>
      </c>
      <c r="C2776" s="169">
        <v>0.3</v>
      </c>
      <c r="D2776" s="176">
        <v>0.3</v>
      </c>
      <c r="E2776" s="176">
        <v>0.3</v>
      </c>
    </row>
    <row r="2777" spans="1:5" x14ac:dyDescent="0.25">
      <c r="A2777" s="169">
        <v>4798</v>
      </c>
      <c r="B2777" s="173" t="s">
        <v>12170</v>
      </c>
      <c r="C2777" s="189">
        <v>0</v>
      </c>
      <c r="D2777" s="189">
        <v>2</v>
      </c>
      <c r="E2777" s="189">
        <v>2</v>
      </c>
    </row>
    <row r="2778" spans="1:5" ht="30" x14ac:dyDescent="0.25">
      <c r="A2778" s="169">
        <v>4802</v>
      </c>
      <c r="B2778" s="174" t="s">
        <v>12171</v>
      </c>
      <c r="C2778" s="189">
        <v>6</v>
      </c>
      <c r="D2778" s="189">
        <v>6</v>
      </c>
      <c r="E2778" s="189">
        <v>6</v>
      </c>
    </row>
    <row r="2779" spans="1:5" x14ac:dyDescent="0.25">
      <c r="A2779" s="169">
        <v>4803</v>
      </c>
      <c r="B2779" s="174" t="s">
        <v>13353</v>
      </c>
      <c r="C2779" s="189">
        <v>10</v>
      </c>
      <c r="D2779" s="189">
        <v>10</v>
      </c>
      <c r="E2779" s="189">
        <v>10</v>
      </c>
    </row>
    <row r="2780" spans="1:5" x14ac:dyDescent="0.25">
      <c r="A2780" s="169">
        <v>4804</v>
      </c>
      <c r="B2780" s="174" t="s">
        <v>13354</v>
      </c>
      <c r="C2780" s="189">
        <v>5</v>
      </c>
      <c r="D2780" s="189">
        <v>5</v>
      </c>
      <c r="E2780" s="189">
        <v>5</v>
      </c>
    </row>
    <row r="2781" spans="1:5" x14ac:dyDescent="0.25">
      <c r="A2781" s="169">
        <v>4805</v>
      </c>
      <c r="B2781" s="174" t="s">
        <v>13355</v>
      </c>
      <c r="C2781" s="189">
        <v>70</v>
      </c>
      <c r="D2781" s="189">
        <v>70</v>
      </c>
      <c r="E2781" s="194" t="s">
        <v>13252</v>
      </c>
    </row>
    <row r="2782" spans="1:5" x14ac:dyDescent="0.25">
      <c r="A2782" s="169">
        <v>4806</v>
      </c>
      <c r="B2782" s="174" t="s">
        <v>13356</v>
      </c>
      <c r="C2782" s="189">
        <v>100</v>
      </c>
      <c r="D2782" s="189">
        <v>110</v>
      </c>
      <c r="E2782" s="194" t="s">
        <v>13252</v>
      </c>
    </row>
    <row r="2783" spans="1:5" ht="30" x14ac:dyDescent="0.25">
      <c r="A2783" s="169">
        <v>4807</v>
      </c>
      <c r="B2783" s="174" t="s">
        <v>13357</v>
      </c>
      <c r="C2783" s="189">
        <v>7.5</v>
      </c>
      <c r="D2783" s="189">
        <v>5</v>
      </c>
      <c r="E2783" s="194">
        <v>7.5</v>
      </c>
    </row>
    <row r="2784" spans="1:5" x14ac:dyDescent="0.25">
      <c r="A2784" s="169">
        <v>4808</v>
      </c>
      <c r="B2784" t="s">
        <v>13360</v>
      </c>
      <c r="C2784" s="189">
        <v>30</v>
      </c>
      <c r="D2784" s="189">
        <v>10</v>
      </c>
      <c r="E2784" s="194">
        <v>30</v>
      </c>
    </row>
    <row r="2785" spans="1:5" x14ac:dyDescent="0.25">
      <c r="A2785" s="169">
        <v>4809</v>
      </c>
      <c r="B2785" t="s">
        <v>13362</v>
      </c>
      <c r="C2785" s="189">
        <v>6</v>
      </c>
      <c r="D2785" s="189">
        <v>3</v>
      </c>
      <c r="E2785" s="194">
        <v>6</v>
      </c>
    </row>
    <row r="2786" spans="1:5" x14ac:dyDescent="0.25">
      <c r="A2786" s="169">
        <v>4810</v>
      </c>
      <c r="B2786" t="s">
        <v>13364</v>
      </c>
      <c r="C2786" s="189">
        <v>75</v>
      </c>
      <c r="D2786" s="189">
        <v>75</v>
      </c>
      <c r="E2786" s="194">
        <v>75</v>
      </c>
    </row>
    <row r="2787" spans="1:5" x14ac:dyDescent="0.25">
      <c r="A2787" s="169">
        <v>4811</v>
      </c>
      <c r="B2787" t="s">
        <v>13367</v>
      </c>
      <c r="C2787" s="189" t="s">
        <v>22</v>
      </c>
      <c r="D2787" s="189" t="s">
        <v>22</v>
      </c>
      <c r="E2787" s="194" t="s">
        <v>22</v>
      </c>
    </row>
    <row r="2788" spans="1:5" x14ac:dyDescent="0.25">
      <c r="A2788" s="169">
        <v>4812</v>
      </c>
      <c r="B2788" t="s">
        <v>13370</v>
      </c>
      <c r="C2788" s="189" t="s">
        <v>22</v>
      </c>
      <c r="D2788" s="189" t="s">
        <v>22</v>
      </c>
      <c r="E2788" s="194" t="s">
        <v>22</v>
      </c>
    </row>
    <row r="2789" spans="1:5" x14ac:dyDescent="0.25">
      <c r="A2789" s="169">
        <v>4813</v>
      </c>
      <c r="B2789" t="s">
        <v>13373</v>
      </c>
      <c r="C2789" s="189">
        <v>2</v>
      </c>
      <c r="D2789" s="189">
        <v>2</v>
      </c>
      <c r="E2789" s="194">
        <v>2</v>
      </c>
    </row>
    <row r="2790" spans="1:5" x14ac:dyDescent="0.25">
      <c r="A2790" s="169">
        <v>4814</v>
      </c>
      <c r="B2790" t="s">
        <v>13374</v>
      </c>
      <c r="C2790" s="189">
        <v>15</v>
      </c>
      <c r="D2790" s="189">
        <v>15</v>
      </c>
      <c r="E2790" s="194" t="s">
        <v>13252</v>
      </c>
    </row>
    <row r="2791" spans="1:5" x14ac:dyDescent="0.25">
      <c r="A2791" s="169">
        <v>4815</v>
      </c>
      <c r="B2791" t="s">
        <v>13376</v>
      </c>
      <c r="C2791" s="189">
        <v>1</v>
      </c>
      <c r="D2791" s="189">
        <v>2</v>
      </c>
      <c r="E2791" s="194" t="s">
        <v>13252</v>
      </c>
    </row>
    <row r="2792" spans="1:5" x14ac:dyDescent="0.25">
      <c r="A2792" s="169">
        <v>4816</v>
      </c>
      <c r="B2792" t="s">
        <v>13378</v>
      </c>
      <c r="C2792" s="189" t="s">
        <v>22</v>
      </c>
      <c r="D2792" s="189" t="s">
        <v>22</v>
      </c>
      <c r="E2792" s="194" t="s">
        <v>22</v>
      </c>
    </row>
    <row r="2793" spans="1:5" x14ac:dyDescent="0.25">
      <c r="A2793" s="169">
        <v>4817</v>
      </c>
      <c r="B2793" t="s">
        <v>13379</v>
      </c>
      <c r="C2793" s="189" t="s">
        <v>22</v>
      </c>
      <c r="D2793" s="189" t="s">
        <v>22</v>
      </c>
      <c r="E2793" s="194" t="s">
        <v>22</v>
      </c>
    </row>
    <row r="2794" spans="1:5" x14ac:dyDescent="0.25">
      <c r="A2794" s="169">
        <v>4818</v>
      </c>
      <c r="B2794" t="s">
        <v>13382</v>
      </c>
      <c r="C2794" s="189">
        <v>2</v>
      </c>
      <c r="D2794" s="189">
        <v>2</v>
      </c>
      <c r="E2794" s="194">
        <v>2</v>
      </c>
    </row>
    <row r="2795" spans="1:5" x14ac:dyDescent="0.25">
      <c r="A2795" s="169">
        <v>4819</v>
      </c>
      <c r="B2795" t="s">
        <v>13384</v>
      </c>
      <c r="C2795" s="189" t="s">
        <v>22</v>
      </c>
      <c r="D2795" s="189">
        <v>12500</v>
      </c>
      <c r="E2795" s="194" t="s">
        <v>13252</v>
      </c>
    </row>
    <row r="2796" spans="1:5" x14ac:dyDescent="0.25">
      <c r="A2796" s="169">
        <v>4820</v>
      </c>
      <c r="B2796" t="s">
        <v>13389</v>
      </c>
      <c r="C2796" s="189">
        <v>200</v>
      </c>
      <c r="D2796" s="189">
        <v>200</v>
      </c>
      <c r="E2796" s="194" t="s">
        <v>13252</v>
      </c>
    </row>
    <row r="2797" spans="1:5" x14ac:dyDescent="0.25">
      <c r="A2797" s="169">
        <v>4821</v>
      </c>
      <c r="B2797" t="s">
        <v>13391</v>
      </c>
      <c r="C2797" s="189">
        <v>5.0000000000000001E-3</v>
      </c>
      <c r="D2797" s="189">
        <v>0.25</v>
      </c>
      <c r="E2797" s="194">
        <v>0.25</v>
      </c>
    </row>
    <row r="2798" spans="1:5" x14ac:dyDescent="0.25">
      <c r="A2798" s="169">
        <v>4822</v>
      </c>
      <c r="B2798" t="s">
        <v>13393</v>
      </c>
      <c r="C2798" s="189">
        <v>10</v>
      </c>
      <c r="D2798" s="189">
        <v>5</v>
      </c>
      <c r="E2798" s="194">
        <v>10</v>
      </c>
    </row>
    <row r="2799" spans="1:5" x14ac:dyDescent="0.25">
      <c r="A2799" s="169">
        <v>4823</v>
      </c>
      <c r="B2799" t="s">
        <v>13395</v>
      </c>
      <c r="C2799" s="189" t="s">
        <v>22</v>
      </c>
      <c r="D2799" s="189">
        <v>0.5</v>
      </c>
      <c r="E2799" s="194">
        <v>0.5</v>
      </c>
    </row>
    <row r="2800" spans="1:5" x14ac:dyDescent="0.25">
      <c r="A2800" s="169">
        <v>4824</v>
      </c>
      <c r="B2800" t="s">
        <v>13398</v>
      </c>
      <c r="C2800" s="189">
        <v>2</v>
      </c>
      <c r="D2800" s="189">
        <v>0.5</v>
      </c>
      <c r="E2800" s="194">
        <v>2</v>
      </c>
    </row>
    <row r="2801" spans="1:5" x14ac:dyDescent="0.25">
      <c r="A2801" s="169">
        <v>4825</v>
      </c>
      <c r="B2801" t="s">
        <v>13400</v>
      </c>
      <c r="C2801" s="189">
        <v>1E-4</v>
      </c>
      <c r="D2801" s="189">
        <v>1E-4</v>
      </c>
      <c r="E2801" s="194">
        <v>1E-4</v>
      </c>
    </row>
    <row r="2802" spans="1:5" x14ac:dyDescent="0.25">
      <c r="A2802" s="169">
        <v>4826</v>
      </c>
      <c r="B2802" t="s">
        <v>13402</v>
      </c>
      <c r="C2802" s="189">
        <v>15</v>
      </c>
      <c r="D2802" s="189">
        <v>15</v>
      </c>
      <c r="E2802" s="194">
        <v>15</v>
      </c>
    </row>
    <row r="2803" spans="1:5" x14ac:dyDescent="0.25">
      <c r="A2803" s="169">
        <v>4827</v>
      </c>
      <c r="B2803" t="s">
        <v>13404</v>
      </c>
      <c r="C2803" s="189">
        <v>2.5</v>
      </c>
      <c r="D2803" s="189">
        <v>0.25</v>
      </c>
      <c r="E2803" s="194">
        <v>2.5</v>
      </c>
    </row>
    <row r="2804" spans="1:5" x14ac:dyDescent="0.25">
      <c r="A2804" s="169">
        <v>4828</v>
      </c>
      <c r="B2804" t="s">
        <v>13408</v>
      </c>
      <c r="C2804" s="189" t="s">
        <v>22</v>
      </c>
      <c r="D2804" s="189" t="s">
        <v>22</v>
      </c>
      <c r="E2804" s="194" t="s">
        <v>22</v>
      </c>
    </row>
    <row r="2805" spans="1:5" x14ac:dyDescent="0.25">
      <c r="A2805" s="169">
        <v>4829</v>
      </c>
      <c r="B2805" t="s">
        <v>13413</v>
      </c>
      <c r="C2805" s="189">
        <v>20</v>
      </c>
      <c r="D2805" s="189">
        <v>20</v>
      </c>
      <c r="E2805" s="194">
        <v>20</v>
      </c>
    </row>
    <row r="2806" spans="1:5" x14ac:dyDescent="0.25">
      <c r="A2806" s="169">
        <v>4830</v>
      </c>
      <c r="B2806" t="s">
        <v>13417</v>
      </c>
      <c r="C2806" s="189">
        <v>15</v>
      </c>
      <c r="D2806" s="189">
        <v>15</v>
      </c>
      <c r="E2806" s="194">
        <v>15</v>
      </c>
    </row>
    <row r="2807" spans="1:5" x14ac:dyDescent="0.25">
      <c r="A2807" s="169">
        <v>4831</v>
      </c>
      <c r="B2807" t="s">
        <v>13421</v>
      </c>
      <c r="C2807" s="189">
        <v>10</v>
      </c>
      <c r="D2807" s="189">
        <v>10</v>
      </c>
      <c r="E2807" s="194" t="s">
        <v>13252</v>
      </c>
    </row>
    <row r="2808" spans="1:5" x14ac:dyDescent="0.25">
      <c r="A2808" s="169">
        <v>4832</v>
      </c>
      <c r="B2808" t="s">
        <v>13423</v>
      </c>
      <c r="C2808" s="189" t="s">
        <v>22</v>
      </c>
      <c r="D2808" s="189">
        <v>1</v>
      </c>
      <c r="E2808" s="194">
        <v>1</v>
      </c>
    </row>
    <row r="2809" spans="1:5" x14ac:dyDescent="0.25">
      <c r="A2809" s="169">
        <v>4833</v>
      </c>
      <c r="B2809" t="s">
        <v>13425</v>
      </c>
      <c r="C2809" s="189">
        <v>50</v>
      </c>
      <c r="D2809" s="189">
        <v>50</v>
      </c>
      <c r="E2809" s="194">
        <v>50</v>
      </c>
    </row>
    <row r="2810" spans="1:5" x14ac:dyDescent="0.25">
      <c r="A2810" s="169">
        <v>4834</v>
      </c>
      <c r="B2810" t="s">
        <v>13428</v>
      </c>
      <c r="C2810" s="189">
        <v>20</v>
      </c>
      <c r="D2810" s="189">
        <v>20</v>
      </c>
      <c r="E2810" s="194">
        <v>20</v>
      </c>
    </row>
    <row r="2811" spans="1:5" x14ac:dyDescent="0.25">
      <c r="A2811" s="169">
        <v>4835</v>
      </c>
      <c r="B2811" t="s">
        <v>13430</v>
      </c>
      <c r="C2811" s="189" t="s">
        <v>22</v>
      </c>
      <c r="D2811" s="189">
        <v>100</v>
      </c>
      <c r="E2811" s="194">
        <v>100</v>
      </c>
    </row>
    <row r="2812" spans="1:5" x14ac:dyDescent="0.25">
      <c r="A2812" s="169">
        <v>4836</v>
      </c>
      <c r="B2812" t="s">
        <v>13432</v>
      </c>
      <c r="C2812" s="189">
        <v>0.15</v>
      </c>
      <c r="D2812" s="189">
        <v>0.05</v>
      </c>
      <c r="E2812" s="194">
        <v>0.15</v>
      </c>
    </row>
    <row r="2813" spans="1:5" x14ac:dyDescent="0.25">
      <c r="A2813" s="169">
        <v>4837</v>
      </c>
      <c r="B2813" t="s">
        <v>13433</v>
      </c>
      <c r="C2813" s="189">
        <v>60</v>
      </c>
      <c r="D2813" s="189">
        <v>60</v>
      </c>
      <c r="E2813" s="194" t="s">
        <v>13252</v>
      </c>
    </row>
    <row r="2814" spans="1:5" x14ac:dyDescent="0.25">
      <c r="A2814" s="169">
        <v>4838</v>
      </c>
      <c r="B2814" t="s">
        <v>13438</v>
      </c>
      <c r="C2814" s="189">
        <v>0.9</v>
      </c>
      <c r="D2814" s="189">
        <v>0.6</v>
      </c>
      <c r="E2814" s="194" t="s">
        <v>13252</v>
      </c>
    </row>
    <row r="2815" spans="1:5" x14ac:dyDescent="0.25">
      <c r="A2815" s="169">
        <v>4839</v>
      </c>
      <c r="B2815" t="s">
        <v>13439</v>
      </c>
      <c r="C2815" s="189">
        <v>10</v>
      </c>
      <c r="D2815" s="189">
        <v>5</v>
      </c>
      <c r="E2815" s="194">
        <v>10</v>
      </c>
    </row>
    <row r="2816" spans="1:5" x14ac:dyDescent="0.25">
      <c r="A2816" s="169">
        <v>4840</v>
      </c>
      <c r="B2816" t="s">
        <v>13440</v>
      </c>
      <c r="C2816" s="189">
        <v>5</v>
      </c>
      <c r="D2816" s="189">
        <v>5</v>
      </c>
      <c r="E2816" s="194">
        <v>5</v>
      </c>
    </row>
    <row r="2817" spans="1:5" x14ac:dyDescent="0.25">
      <c r="A2817" s="169">
        <v>4841</v>
      </c>
      <c r="B2817" t="s">
        <v>13443</v>
      </c>
      <c r="C2817" s="189">
        <v>10</v>
      </c>
      <c r="D2817" s="189">
        <v>5</v>
      </c>
      <c r="E2817" s="194">
        <v>10</v>
      </c>
    </row>
    <row r="2818" spans="1:5" x14ac:dyDescent="0.25">
      <c r="A2818" s="169">
        <v>4842</v>
      </c>
      <c r="B2818" t="s">
        <v>13446</v>
      </c>
      <c r="C2818" s="189" t="s">
        <v>22</v>
      </c>
      <c r="D2818" s="189" t="s">
        <v>22</v>
      </c>
      <c r="E2818" s="194" t="s">
        <v>22</v>
      </c>
    </row>
    <row r="2819" spans="1:5" x14ac:dyDescent="0.25">
      <c r="A2819" s="169">
        <v>4843</v>
      </c>
      <c r="B2819" t="s">
        <v>13448</v>
      </c>
      <c r="C2819" s="189" t="s">
        <v>22</v>
      </c>
      <c r="D2819" s="189" t="s">
        <v>22</v>
      </c>
      <c r="E2819" s="194" t="s">
        <v>22</v>
      </c>
    </row>
    <row r="2820" spans="1:5" x14ac:dyDescent="0.25">
      <c r="A2820" s="169">
        <v>4844</v>
      </c>
      <c r="B2820" t="s">
        <v>13451</v>
      </c>
      <c r="C2820" s="189">
        <v>15</v>
      </c>
      <c r="D2820" s="189">
        <v>5</v>
      </c>
      <c r="E2820" s="194">
        <v>15</v>
      </c>
    </row>
    <row r="2821" spans="1:5" x14ac:dyDescent="0.25">
      <c r="A2821" s="169">
        <v>4845</v>
      </c>
      <c r="B2821" t="s">
        <v>13453</v>
      </c>
      <c r="C2821" s="189">
        <v>100</v>
      </c>
      <c r="D2821" s="189">
        <v>100</v>
      </c>
      <c r="E2821" s="194" t="s">
        <v>13252</v>
      </c>
    </row>
    <row r="2822" spans="1:5" x14ac:dyDescent="0.25">
      <c r="A2822" s="169">
        <v>4846</v>
      </c>
      <c r="B2822" t="s">
        <v>13454</v>
      </c>
      <c r="C2822" s="189">
        <v>500</v>
      </c>
      <c r="D2822" s="189">
        <v>500</v>
      </c>
      <c r="E2822" s="194" t="s">
        <v>13252</v>
      </c>
    </row>
    <row r="2823" spans="1:5" x14ac:dyDescent="0.25">
      <c r="A2823" s="169">
        <v>4847</v>
      </c>
      <c r="B2823" t="s">
        <v>13456</v>
      </c>
      <c r="C2823" s="189">
        <v>100</v>
      </c>
      <c r="D2823" s="189">
        <v>275</v>
      </c>
      <c r="E2823" s="194" t="s">
        <v>13252</v>
      </c>
    </row>
    <row r="2824" spans="1:5" x14ac:dyDescent="0.25">
      <c r="A2824" s="169">
        <v>4848</v>
      </c>
      <c r="B2824" t="s">
        <v>13458</v>
      </c>
      <c r="C2824" s="189">
        <v>1000</v>
      </c>
      <c r="D2824" s="189">
        <v>500</v>
      </c>
      <c r="E2824" s="194" t="s">
        <v>13252</v>
      </c>
    </row>
    <row r="2825" spans="1:5" x14ac:dyDescent="0.25">
      <c r="A2825" s="169">
        <v>4849</v>
      </c>
      <c r="B2825" t="s">
        <v>13460</v>
      </c>
      <c r="C2825" s="189">
        <v>1000</v>
      </c>
      <c r="D2825" s="189">
        <v>750</v>
      </c>
      <c r="E2825" s="194" t="s">
        <v>13252</v>
      </c>
    </row>
    <row r="2826" spans="1:5" x14ac:dyDescent="0.25">
      <c r="A2826" s="169">
        <v>4850</v>
      </c>
      <c r="B2826" t="s">
        <v>13464</v>
      </c>
      <c r="C2826" s="189">
        <v>1000</v>
      </c>
      <c r="D2826" s="189">
        <v>1550</v>
      </c>
      <c r="E2826" s="194" t="s">
        <v>13252</v>
      </c>
    </row>
    <row r="2827" spans="1:5" x14ac:dyDescent="0.25">
      <c r="A2827" s="169">
        <v>4851</v>
      </c>
      <c r="B2827" t="s">
        <v>13466</v>
      </c>
      <c r="C2827" s="189">
        <v>1000</v>
      </c>
      <c r="D2827" s="189">
        <v>500</v>
      </c>
      <c r="E2827" s="194" t="s">
        <v>13252</v>
      </c>
    </row>
    <row r="2828" spans="1:5" x14ac:dyDescent="0.25">
      <c r="A2828" s="169">
        <v>4852</v>
      </c>
      <c r="B2828" t="s">
        <v>13468</v>
      </c>
      <c r="C2828" s="189">
        <v>1000</v>
      </c>
      <c r="D2828" s="189">
        <v>500</v>
      </c>
      <c r="E2828" s="194" t="s">
        <v>13252</v>
      </c>
    </row>
    <row r="2829" spans="1:5" x14ac:dyDescent="0.25">
      <c r="A2829" s="169">
        <v>4853</v>
      </c>
      <c r="B2829" t="s">
        <v>13470</v>
      </c>
      <c r="C2829" s="189">
        <v>500</v>
      </c>
      <c r="D2829" s="189">
        <v>500</v>
      </c>
      <c r="E2829" s="194" t="s">
        <v>13252</v>
      </c>
    </row>
    <row r="2830" spans="1:5" x14ac:dyDescent="0.25">
      <c r="A2830" s="169">
        <v>4854</v>
      </c>
      <c r="B2830" t="s">
        <v>13472</v>
      </c>
      <c r="C2830" s="189">
        <v>500</v>
      </c>
      <c r="D2830" s="189">
        <v>500</v>
      </c>
      <c r="E2830" s="194" t="s">
        <v>13252</v>
      </c>
    </row>
    <row r="2831" spans="1:5" x14ac:dyDescent="0.25">
      <c r="A2831" s="169">
        <v>4855</v>
      </c>
      <c r="B2831" t="s">
        <v>13475</v>
      </c>
      <c r="C2831" s="189">
        <v>1000</v>
      </c>
      <c r="D2831" s="189">
        <v>500</v>
      </c>
      <c r="E2831" s="194" t="s">
        <v>13252</v>
      </c>
    </row>
    <row r="2832" spans="1:5" x14ac:dyDescent="0.25">
      <c r="A2832" s="169">
        <v>4856</v>
      </c>
      <c r="B2832" t="s">
        <v>13477</v>
      </c>
      <c r="C2832" s="189">
        <v>1000</v>
      </c>
      <c r="D2832" s="189">
        <v>2400</v>
      </c>
      <c r="E2832" s="194" t="s">
        <v>13252</v>
      </c>
    </row>
    <row r="2833" spans="1:5" x14ac:dyDescent="0.25">
      <c r="A2833" s="169">
        <v>4857</v>
      </c>
      <c r="B2833" t="s">
        <v>13479</v>
      </c>
      <c r="C2833" s="189">
        <v>74</v>
      </c>
      <c r="D2833" s="189">
        <v>64</v>
      </c>
      <c r="E2833" s="194" t="s">
        <v>13252</v>
      </c>
    </row>
    <row r="2834" spans="1:5" x14ac:dyDescent="0.25">
      <c r="A2834" s="169">
        <v>4858</v>
      </c>
      <c r="B2834" t="s">
        <v>13481</v>
      </c>
      <c r="C2834" s="189">
        <v>36</v>
      </c>
      <c r="D2834" s="189">
        <v>60</v>
      </c>
      <c r="E2834" s="194" t="s">
        <v>13252</v>
      </c>
    </row>
    <row r="2835" spans="1:5" x14ac:dyDescent="0.25">
      <c r="A2835" s="169">
        <v>4859</v>
      </c>
      <c r="B2835" t="s">
        <v>13483</v>
      </c>
      <c r="C2835" s="189" t="s">
        <v>22</v>
      </c>
      <c r="D2835" s="189">
        <v>40</v>
      </c>
      <c r="E2835" s="194" t="s">
        <v>13252</v>
      </c>
    </row>
    <row r="2836" spans="1:5" x14ac:dyDescent="0.25">
      <c r="A2836" s="169">
        <v>4860</v>
      </c>
      <c r="B2836" t="s">
        <v>13486</v>
      </c>
      <c r="C2836" s="189">
        <v>160</v>
      </c>
      <c r="D2836" s="189">
        <v>276</v>
      </c>
      <c r="E2836" s="194" t="s">
        <v>13252</v>
      </c>
    </row>
    <row r="2837" spans="1:5" x14ac:dyDescent="0.25">
      <c r="A2837" s="169">
        <v>4861</v>
      </c>
      <c r="B2837" t="s">
        <v>13488</v>
      </c>
      <c r="C2837" s="189">
        <v>44</v>
      </c>
      <c r="D2837" s="189">
        <v>55</v>
      </c>
      <c r="E2837" s="194" t="s">
        <v>13252</v>
      </c>
    </row>
    <row r="2838" spans="1:5" x14ac:dyDescent="0.25">
      <c r="A2838" s="169">
        <v>4862</v>
      </c>
      <c r="B2838" t="s">
        <v>13491</v>
      </c>
      <c r="C2838" s="189">
        <v>45</v>
      </c>
      <c r="D2838" s="189">
        <v>71</v>
      </c>
      <c r="E2838" s="194" t="s">
        <v>13252</v>
      </c>
    </row>
    <row r="2839" spans="1:5" x14ac:dyDescent="0.25">
      <c r="A2839" s="169">
        <v>4863</v>
      </c>
      <c r="B2839" t="s">
        <v>13493</v>
      </c>
      <c r="C2839" s="189">
        <v>24</v>
      </c>
      <c r="D2839" s="189">
        <v>31</v>
      </c>
      <c r="E2839" s="194" t="s">
        <v>13252</v>
      </c>
    </row>
    <row r="2840" spans="1:5" x14ac:dyDescent="0.25">
      <c r="A2840" s="169">
        <v>4864</v>
      </c>
      <c r="B2840" t="s">
        <v>13495</v>
      </c>
      <c r="C2840" s="189">
        <v>23</v>
      </c>
      <c r="D2840" s="189">
        <v>24</v>
      </c>
      <c r="E2840" s="194" t="s">
        <v>13252</v>
      </c>
    </row>
    <row r="2841" spans="1:5" x14ac:dyDescent="0.25">
      <c r="A2841" s="169">
        <v>4865</v>
      </c>
      <c r="B2841" t="s">
        <v>13497</v>
      </c>
      <c r="C2841" s="189">
        <v>140</v>
      </c>
      <c r="D2841" s="189">
        <v>110</v>
      </c>
      <c r="E2841" s="194" t="s">
        <v>13252</v>
      </c>
    </row>
    <row r="2842" spans="1:5" x14ac:dyDescent="0.25">
      <c r="A2842" s="169">
        <v>4866</v>
      </c>
      <c r="B2842" t="s">
        <v>13499</v>
      </c>
      <c r="C2842" s="189">
        <v>10000</v>
      </c>
      <c r="D2842" s="189">
        <v>5000</v>
      </c>
      <c r="E2842" s="194" t="s">
        <v>13252</v>
      </c>
    </row>
    <row r="2843" spans="1:5" x14ac:dyDescent="0.25">
      <c r="A2843" s="169">
        <v>4867</v>
      </c>
      <c r="B2843" t="s">
        <v>13501</v>
      </c>
      <c r="C2843" s="189">
        <v>5.0000000000000001E-3</v>
      </c>
      <c r="D2843" s="189">
        <v>5.0000000000000001E-3</v>
      </c>
      <c r="E2843" s="189">
        <v>5.0000000000000001E-3</v>
      </c>
    </row>
    <row r="2844" spans="1:5" x14ac:dyDescent="0.25">
      <c r="A2844" s="169">
        <v>4868</v>
      </c>
      <c r="B2844" t="s">
        <v>13503</v>
      </c>
      <c r="C2844" s="189">
        <v>1E-4</v>
      </c>
      <c r="D2844" s="189">
        <v>1E-4</v>
      </c>
      <c r="E2844" s="189">
        <v>1E-4</v>
      </c>
    </row>
    <row r="2845" spans="1:5" x14ac:dyDescent="0.25">
      <c r="A2845" s="169">
        <v>4869</v>
      </c>
      <c r="B2845" t="s">
        <v>13504</v>
      </c>
      <c r="C2845" s="189">
        <v>5</v>
      </c>
      <c r="D2845" s="189">
        <v>5</v>
      </c>
      <c r="E2845" s="189">
        <v>5</v>
      </c>
    </row>
    <row r="2846" spans="1:5" x14ac:dyDescent="0.25">
      <c r="A2846" s="169">
        <v>4870</v>
      </c>
      <c r="B2846" t="s">
        <v>13506</v>
      </c>
      <c r="C2846" s="189">
        <v>2</v>
      </c>
      <c r="D2846" s="189">
        <v>2</v>
      </c>
      <c r="E2846" s="189">
        <v>2</v>
      </c>
    </row>
    <row r="2847" spans="1:5" x14ac:dyDescent="0.25">
      <c r="A2847" s="169">
        <v>4871</v>
      </c>
      <c r="B2847" t="s">
        <v>13507</v>
      </c>
      <c r="C2847" s="189">
        <v>30</v>
      </c>
      <c r="D2847" s="189">
        <v>20</v>
      </c>
      <c r="E2847" s="189">
        <v>30</v>
      </c>
    </row>
    <row r="2848" spans="1:5" x14ac:dyDescent="0.25">
      <c r="A2848" s="169">
        <v>4872</v>
      </c>
      <c r="B2848" t="s">
        <v>13508</v>
      </c>
      <c r="C2848" s="189">
        <v>10</v>
      </c>
      <c r="D2848" s="189">
        <v>10</v>
      </c>
      <c r="E2848" s="189">
        <v>10</v>
      </c>
    </row>
    <row r="2849" spans="1:5" x14ac:dyDescent="0.25">
      <c r="A2849" s="169">
        <v>4873</v>
      </c>
      <c r="B2849" t="s">
        <v>13510</v>
      </c>
      <c r="C2849" s="189" t="s">
        <v>22</v>
      </c>
      <c r="D2849" s="189" t="s">
        <v>22</v>
      </c>
      <c r="E2849" s="189" t="s">
        <v>22</v>
      </c>
    </row>
    <row r="2850" spans="1:5" x14ac:dyDescent="0.25">
      <c r="A2850" s="169">
        <v>4876</v>
      </c>
      <c r="B2850" t="s">
        <v>13516</v>
      </c>
      <c r="C2850" s="189">
        <v>100</v>
      </c>
      <c r="D2850" s="189">
        <v>120</v>
      </c>
      <c r="E2850" s="189">
        <v>120</v>
      </c>
    </row>
    <row r="2851" spans="1:5" x14ac:dyDescent="0.25">
      <c r="A2851" s="169">
        <v>4877</v>
      </c>
      <c r="B2851" t="s">
        <v>13517</v>
      </c>
      <c r="C2851" s="189" t="s">
        <v>22</v>
      </c>
      <c r="D2851" s="189" t="s">
        <v>22</v>
      </c>
      <c r="E2851" s="189" t="s">
        <v>22</v>
      </c>
    </row>
    <row r="2852" spans="1:5" x14ac:dyDescent="0.25">
      <c r="A2852" s="169">
        <v>4878</v>
      </c>
      <c r="B2852" t="s">
        <v>13519</v>
      </c>
      <c r="C2852" s="189">
        <v>1000</v>
      </c>
      <c r="D2852" s="189">
        <v>1000</v>
      </c>
      <c r="E2852" s="189" t="s">
        <v>13252</v>
      </c>
    </row>
    <row r="2853" spans="1:5" x14ac:dyDescent="0.25">
      <c r="A2853" s="168">
        <v>4879</v>
      </c>
      <c r="B2853" t="s">
        <v>13786</v>
      </c>
      <c r="C2853" s="2">
        <v>0</v>
      </c>
      <c r="D2853" s="189">
        <v>7.5</v>
      </c>
      <c r="E2853">
        <v>7.5</v>
      </c>
    </row>
    <row r="2854" spans="1:5" x14ac:dyDescent="0.25">
      <c r="A2854" s="168">
        <v>4880</v>
      </c>
      <c r="B2854" t="s">
        <v>13791</v>
      </c>
      <c r="C2854" s="2">
        <v>6</v>
      </c>
      <c r="D2854" s="189">
        <v>3</v>
      </c>
      <c r="E2854">
        <v>6</v>
      </c>
    </row>
    <row r="2855" spans="1:5" x14ac:dyDescent="0.25">
      <c r="A2855" s="168">
        <v>4881</v>
      </c>
      <c r="B2855" t="s">
        <v>13793</v>
      </c>
      <c r="C2855" s="2">
        <v>10</v>
      </c>
      <c r="D2855" s="189">
        <v>10</v>
      </c>
      <c r="E2855" s="189">
        <v>10</v>
      </c>
    </row>
    <row r="2856" spans="1:5" x14ac:dyDescent="0.25">
      <c r="A2856" s="168">
        <v>4882</v>
      </c>
      <c r="B2856" t="s">
        <v>13794</v>
      </c>
      <c r="C2856" s="2">
        <v>10</v>
      </c>
      <c r="D2856" s="189">
        <v>10</v>
      </c>
      <c r="E2856" s="189">
        <v>10</v>
      </c>
    </row>
    <row r="2857" spans="1:5" x14ac:dyDescent="0.25">
      <c r="A2857" s="168">
        <v>4883</v>
      </c>
      <c r="B2857" t="s">
        <v>13795</v>
      </c>
      <c r="C2857" s="2">
        <v>0</v>
      </c>
      <c r="D2857" s="189">
        <v>0</v>
      </c>
      <c r="E2857" t="s">
        <v>13252</v>
      </c>
    </row>
    <row r="2858" spans="1:5" x14ac:dyDescent="0.25">
      <c r="A2858" s="168">
        <v>4884</v>
      </c>
      <c r="B2858" t="s">
        <v>13798</v>
      </c>
      <c r="C2858" s="2">
        <v>50</v>
      </c>
      <c r="D2858" s="189">
        <v>25</v>
      </c>
      <c r="E2858">
        <v>50</v>
      </c>
    </row>
    <row r="2859" spans="1:5" x14ac:dyDescent="0.25">
      <c r="A2859" s="168">
        <v>4885</v>
      </c>
      <c r="B2859" t="s">
        <v>13803</v>
      </c>
      <c r="C2859" s="2">
        <v>0.6</v>
      </c>
      <c r="D2859" s="189">
        <v>0.6</v>
      </c>
      <c r="E2859">
        <v>0.6</v>
      </c>
    </row>
    <row r="2860" spans="1:5" x14ac:dyDescent="0.25">
      <c r="A2860" s="168">
        <v>4886</v>
      </c>
      <c r="B2860" t="s">
        <v>13805</v>
      </c>
      <c r="C2860" s="2">
        <v>1.5</v>
      </c>
      <c r="D2860" s="189">
        <v>0.5</v>
      </c>
      <c r="E2860">
        <v>1.5</v>
      </c>
    </row>
    <row r="2861" spans="1:5" x14ac:dyDescent="0.25">
      <c r="A2861" s="168">
        <v>4887</v>
      </c>
      <c r="B2861" t="s">
        <v>13807</v>
      </c>
      <c r="C2861" s="2">
        <v>1</v>
      </c>
      <c r="D2861" s="189">
        <v>0.4</v>
      </c>
      <c r="E2861">
        <v>1</v>
      </c>
    </row>
    <row r="2862" spans="1:5" x14ac:dyDescent="0.25">
      <c r="A2862" s="168">
        <v>4888</v>
      </c>
      <c r="B2862" t="s">
        <v>13809</v>
      </c>
      <c r="C2862" s="2">
        <v>60</v>
      </c>
      <c r="D2862" s="189">
        <v>45</v>
      </c>
      <c r="E2862">
        <v>60</v>
      </c>
    </row>
    <row r="2863" spans="1:5" x14ac:dyDescent="0.25">
      <c r="A2863" s="168">
        <v>4889</v>
      </c>
      <c r="B2863" t="s">
        <v>13811</v>
      </c>
      <c r="C2863" s="2">
        <v>0.3</v>
      </c>
      <c r="D2863" s="189">
        <v>0.1</v>
      </c>
      <c r="E2863">
        <v>0.3</v>
      </c>
    </row>
    <row r="2864" spans="1:5" x14ac:dyDescent="0.25">
      <c r="A2864" s="168">
        <v>4890</v>
      </c>
      <c r="B2864" t="s">
        <v>13813</v>
      </c>
      <c r="C2864" s="2">
        <v>5.0000000000000001E-3</v>
      </c>
      <c r="D2864" s="189">
        <v>5.0000000000000001E-3</v>
      </c>
      <c r="E2864">
        <v>5.0000000000000001E-3</v>
      </c>
    </row>
    <row r="2865" spans="1:5" x14ac:dyDescent="0.25">
      <c r="A2865" s="168">
        <v>4891</v>
      </c>
      <c r="B2865" t="s">
        <v>13814</v>
      </c>
      <c r="C2865" s="2">
        <v>0.1</v>
      </c>
      <c r="D2865" s="189">
        <v>0.1</v>
      </c>
      <c r="E2865">
        <v>0.1</v>
      </c>
    </row>
    <row r="2866" spans="1:5" x14ac:dyDescent="0.25">
      <c r="A2866" s="168">
        <v>4892</v>
      </c>
      <c r="B2866" t="s">
        <v>13815</v>
      </c>
      <c r="C2866" s="2">
        <v>5.0000000000000001E-3</v>
      </c>
      <c r="D2866" s="189">
        <v>5.0000000000000001E-3</v>
      </c>
      <c r="E2866">
        <v>5.0000000000000001E-3</v>
      </c>
    </row>
    <row r="2867" spans="1:5" x14ac:dyDescent="0.25">
      <c r="A2867" s="168">
        <v>4893</v>
      </c>
      <c r="B2867" t="s">
        <v>13816</v>
      </c>
      <c r="C2867" s="2">
        <v>50</v>
      </c>
      <c r="D2867" s="189">
        <v>100</v>
      </c>
      <c r="E2867">
        <v>100</v>
      </c>
    </row>
    <row r="2868" spans="1:5" x14ac:dyDescent="0.25">
      <c r="A2868" s="168">
        <v>4894</v>
      </c>
      <c r="B2868" t="s">
        <v>13818</v>
      </c>
      <c r="C2868" s="2">
        <v>0.1</v>
      </c>
      <c r="D2868" s="189">
        <v>0.1</v>
      </c>
      <c r="E2868">
        <v>0.1</v>
      </c>
    </row>
    <row r="2869" spans="1:5" x14ac:dyDescent="0.25">
      <c r="A2869" s="168">
        <v>4895</v>
      </c>
      <c r="B2869" t="s">
        <v>13819</v>
      </c>
      <c r="C2869" s="2">
        <v>0</v>
      </c>
      <c r="D2869" s="189">
        <v>20</v>
      </c>
      <c r="E2869">
        <v>20</v>
      </c>
    </row>
    <row r="2870" spans="1:5" x14ac:dyDescent="0.25">
      <c r="A2870" s="168">
        <v>4896</v>
      </c>
      <c r="B2870" t="s">
        <v>13821</v>
      </c>
      <c r="C2870" s="2">
        <v>100</v>
      </c>
      <c r="D2870" s="189">
        <v>100</v>
      </c>
      <c r="E2870">
        <v>100</v>
      </c>
    </row>
    <row r="2871" spans="1:5" x14ac:dyDescent="0.25">
      <c r="A2871" s="168">
        <v>4897</v>
      </c>
      <c r="B2871" t="s">
        <v>13822</v>
      </c>
      <c r="C2871" s="2">
        <v>15000</v>
      </c>
      <c r="D2871" s="189">
        <v>20000</v>
      </c>
      <c r="E2871" t="s">
        <v>13252</v>
      </c>
    </row>
    <row r="2872" spans="1:5" x14ac:dyDescent="0.25">
      <c r="A2872" s="168">
        <v>4898</v>
      </c>
      <c r="B2872" t="s">
        <v>13824</v>
      </c>
      <c r="C2872" s="2">
        <v>25</v>
      </c>
      <c r="D2872" s="189">
        <v>25</v>
      </c>
      <c r="E2872">
        <v>25</v>
      </c>
    </row>
    <row r="2873" spans="1:5" x14ac:dyDescent="0.25">
      <c r="A2873" s="168">
        <v>4899</v>
      </c>
      <c r="B2873" t="s">
        <v>13827</v>
      </c>
      <c r="C2873" s="2">
        <v>27</v>
      </c>
      <c r="D2873" s="189">
        <v>27</v>
      </c>
      <c r="E2873">
        <v>27</v>
      </c>
    </row>
    <row r="2874" spans="1:5" x14ac:dyDescent="0.25">
      <c r="A2874" s="168">
        <v>4900</v>
      </c>
      <c r="B2874" t="s">
        <v>13828</v>
      </c>
      <c r="C2874" s="2">
        <v>30</v>
      </c>
      <c r="D2874" s="189">
        <v>10</v>
      </c>
      <c r="E2874">
        <v>30</v>
      </c>
    </row>
    <row r="2875" spans="1:5" x14ac:dyDescent="0.25">
      <c r="A2875" s="168">
        <v>4901</v>
      </c>
      <c r="B2875" t="s">
        <v>13831</v>
      </c>
      <c r="C2875" s="2">
        <v>6.0000000000000001E-3</v>
      </c>
      <c r="D2875" s="189">
        <v>3.0000000000000001E-3</v>
      </c>
      <c r="E2875">
        <v>6.0000000000000001E-3</v>
      </c>
    </row>
    <row r="2876" spans="1:5" x14ac:dyDescent="0.25">
      <c r="A2876" s="168">
        <v>4902</v>
      </c>
      <c r="B2876" t="s">
        <v>13832</v>
      </c>
      <c r="C2876" s="2">
        <v>10</v>
      </c>
      <c r="D2876" s="189">
        <v>10</v>
      </c>
      <c r="E2876">
        <v>10</v>
      </c>
    </row>
    <row r="2877" spans="1:5" x14ac:dyDescent="0.25">
      <c r="A2877" s="168">
        <v>4903</v>
      </c>
      <c r="B2877" t="s">
        <v>13835</v>
      </c>
      <c r="C2877" s="2">
        <v>25</v>
      </c>
      <c r="D2877" s="189">
        <v>50</v>
      </c>
      <c r="E2877">
        <v>50</v>
      </c>
    </row>
    <row r="2878" spans="1:5" x14ac:dyDescent="0.25">
      <c r="A2878" s="168">
        <v>4904</v>
      </c>
      <c r="B2878" t="s">
        <v>13836</v>
      </c>
      <c r="C2878" s="2">
        <v>20</v>
      </c>
      <c r="D2878" s="189">
        <v>10</v>
      </c>
      <c r="E2878">
        <v>20</v>
      </c>
    </row>
    <row r="2879" spans="1:5" x14ac:dyDescent="0.25">
      <c r="A2879" s="168">
        <v>4905</v>
      </c>
      <c r="B2879" t="s">
        <v>13837</v>
      </c>
      <c r="C2879" s="2">
        <v>15</v>
      </c>
      <c r="D2879" s="189">
        <v>5</v>
      </c>
      <c r="E2879">
        <v>15</v>
      </c>
    </row>
    <row r="2880" spans="1:5" x14ac:dyDescent="0.25">
      <c r="A2880" s="168">
        <v>4906</v>
      </c>
      <c r="B2880" t="s">
        <v>13838</v>
      </c>
      <c r="C2880" s="2">
        <v>1250</v>
      </c>
      <c r="D2880" s="189">
        <v>1250</v>
      </c>
      <c r="E2880">
        <v>1250</v>
      </c>
    </row>
    <row r="2881" spans="1:5" x14ac:dyDescent="0.25">
      <c r="A2881" s="168">
        <v>4907</v>
      </c>
      <c r="B2881" t="s">
        <v>13839</v>
      </c>
      <c r="C2881" s="2">
        <v>0</v>
      </c>
      <c r="D2881" s="189">
        <v>0</v>
      </c>
      <c r="E2881" t="s">
        <v>13252</v>
      </c>
    </row>
    <row r="2882" spans="1:5" x14ac:dyDescent="0.25">
      <c r="A2882" s="168">
        <v>4908</v>
      </c>
      <c r="B2882" t="s">
        <v>13840</v>
      </c>
      <c r="C2882" s="2">
        <v>0</v>
      </c>
      <c r="D2882" s="189">
        <v>0</v>
      </c>
      <c r="E2882" t="s">
        <v>13252</v>
      </c>
    </row>
    <row r="2883" spans="1:5" x14ac:dyDescent="0.25">
      <c r="A2883" s="168">
        <v>4909</v>
      </c>
      <c r="B2883" t="s">
        <v>13841</v>
      </c>
      <c r="C2883" s="2">
        <v>0</v>
      </c>
      <c r="D2883" s="189">
        <v>65</v>
      </c>
      <c r="E2883" t="s">
        <v>13252</v>
      </c>
    </row>
    <row r="2884" spans="1:5" x14ac:dyDescent="0.25">
      <c r="A2884" s="168">
        <v>4910</v>
      </c>
      <c r="B2884" t="s">
        <v>13842</v>
      </c>
      <c r="C2884" s="2">
        <v>135</v>
      </c>
      <c r="D2884" s="189">
        <v>135</v>
      </c>
      <c r="E2884" t="s">
        <v>13252</v>
      </c>
    </row>
    <row r="2885" spans="1:5" x14ac:dyDescent="0.25">
      <c r="A2885" s="168">
        <v>4911</v>
      </c>
      <c r="B2885" t="s">
        <v>13843</v>
      </c>
      <c r="C2885" s="2">
        <v>50</v>
      </c>
      <c r="D2885" s="189">
        <v>50</v>
      </c>
      <c r="E2885" t="s">
        <v>13252</v>
      </c>
    </row>
    <row r="2886" spans="1:5" x14ac:dyDescent="0.25">
      <c r="A2886" s="168">
        <v>4912</v>
      </c>
      <c r="B2886" t="s">
        <v>13844</v>
      </c>
      <c r="C2886" s="2">
        <v>0</v>
      </c>
      <c r="D2886" s="189">
        <v>10000</v>
      </c>
      <c r="E2886" t="s">
        <v>13252</v>
      </c>
    </row>
    <row r="2887" spans="1:5" x14ac:dyDescent="0.25">
      <c r="A2887" s="168">
        <v>4913</v>
      </c>
      <c r="B2887" t="s">
        <v>13845</v>
      </c>
      <c r="C2887" s="2">
        <v>10</v>
      </c>
      <c r="D2887" s="189">
        <v>10</v>
      </c>
      <c r="E2887">
        <v>10</v>
      </c>
    </row>
    <row r="2888" spans="1:5" x14ac:dyDescent="0.25">
      <c r="A2888" s="168">
        <v>4914</v>
      </c>
      <c r="B2888" t="s">
        <v>13846</v>
      </c>
      <c r="C2888" s="2">
        <v>0.05</v>
      </c>
      <c r="D2888" s="189">
        <v>0.05</v>
      </c>
      <c r="E2888">
        <v>0.05</v>
      </c>
    </row>
    <row r="2889" spans="1:5" x14ac:dyDescent="0.25">
      <c r="A2889" s="168">
        <v>4915</v>
      </c>
      <c r="B2889" t="s">
        <v>13848</v>
      </c>
      <c r="C2889" s="2">
        <v>0.1</v>
      </c>
      <c r="D2889" s="189">
        <v>0.1</v>
      </c>
      <c r="E2889">
        <v>0.1</v>
      </c>
    </row>
    <row r="2890" spans="1:5" x14ac:dyDescent="0.25">
      <c r="A2890" s="168">
        <v>4916</v>
      </c>
      <c r="B2890" t="s">
        <v>13849</v>
      </c>
      <c r="C2890" s="2">
        <v>2E-3</v>
      </c>
      <c r="D2890" s="189">
        <v>2E-3</v>
      </c>
      <c r="E2890">
        <v>2E-3</v>
      </c>
    </row>
    <row r="2891" spans="1:5" x14ac:dyDescent="0.25">
      <c r="A2891" s="168">
        <v>4917</v>
      </c>
      <c r="B2891" t="s">
        <v>13851</v>
      </c>
      <c r="C2891" s="2">
        <v>0.2</v>
      </c>
      <c r="D2891" s="189">
        <v>0.2</v>
      </c>
      <c r="E2891">
        <v>0.2</v>
      </c>
    </row>
    <row r="2892" spans="1:5" x14ac:dyDescent="0.25">
      <c r="A2892" s="168">
        <v>4918</v>
      </c>
      <c r="B2892" t="s">
        <v>13854</v>
      </c>
      <c r="C2892" s="2">
        <v>20</v>
      </c>
      <c r="D2892" s="189">
        <v>10</v>
      </c>
      <c r="E2892">
        <v>20</v>
      </c>
    </row>
    <row r="2893" spans="1:5" x14ac:dyDescent="0.25">
      <c r="A2893" s="168">
        <v>4919</v>
      </c>
      <c r="B2893" t="s">
        <v>13855</v>
      </c>
      <c r="C2893" s="2">
        <v>2</v>
      </c>
      <c r="D2893" s="189">
        <v>2</v>
      </c>
      <c r="E2893">
        <v>2</v>
      </c>
    </row>
    <row r="2894" spans="1:5" x14ac:dyDescent="0.25">
      <c r="A2894" s="168">
        <v>4920</v>
      </c>
      <c r="B2894" t="s">
        <v>13856</v>
      </c>
      <c r="C2894" s="2">
        <v>2E-3</v>
      </c>
      <c r="D2894" s="189">
        <v>2E-3</v>
      </c>
      <c r="E2894">
        <v>2E-3</v>
      </c>
    </row>
    <row r="2895" spans="1:5" x14ac:dyDescent="0.25">
      <c r="A2895" s="168">
        <v>4921</v>
      </c>
      <c r="B2895" t="s">
        <v>13857</v>
      </c>
      <c r="C2895" s="2">
        <v>32.5</v>
      </c>
      <c r="D2895" s="189">
        <v>32.5</v>
      </c>
      <c r="E2895" t="s">
        <v>13252</v>
      </c>
    </row>
    <row r="2896" spans="1:5" x14ac:dyDescent="0.25">
      <c r="A2896" s="168">
        <v>4922</v>
      </c>
      <c r="B2896" t="s">
        <v>13858</v>
      </c>
      <c r="C2896" s="2">
        <v>24</v>
      </c>
      <c r="D2896" s="189">
        <v>24</v>
      </c>
      <c r="E2896" t="s">
        <v>13252</v>
      </c>
    </row>
    <row r="2897" spans="1:5" x14ac:dyDescent="0.25">
      <c r="A2897" s="168">
        <v>4923</v>
      </c>
      <c r="B2897" t="s">
        <v>13860</v>
      </c>
      <c r="C2897" s="2">
        <v>0.4</v>
      </c>
      <c r="D2897" s="189">
        <v>0.8</v>
      </c>
      <c r="E2897" t="s">
        <v>13252</v>
      </c>
    </row>
    <row r="2898" spans="1:5" x14ac:dyDescent="0.25">
      <c r="A2898" s="168">
        <v>4924</v>
      </c>
      <c r="B2898" t="s">
        <v>13864</v>
      </c>
      <c r="C2898" s="2">
        <v>240</v>
      </c>
      <c r="D2898" s="189">
        <v>99</v>
      </c>
      <c r="E2898" t="s">
        <v>13255</v>
      </c>
    </row>
    <row r="2899" spans="1:5" x14ac:dyDescent="0.25">
      <c r="A2899" s="168">
        <v>4925</v>
      </c>
      <c r="B2899" t="s">
        <v>13866</v>
      </c>
      <c r="C2899" s="2">
        <v>155</v>
      </c>
      <c r="D2899" s="189">
        <v>140</v>
      </c>
      <c r="E2899" t="s">
        <v>13255</v>
      </c>
    </row>
    <row r="2900" spans="1:5" x14ac:dyDescent="0.25">
      <c r="A2900" s="168">
        <v>4926</v>
      </c>
      <c r="B2900" t="s">
        <v>13868</v>
      </c>
      <c r="C2900" s="2">
        <v>2E-3</v>
      </c>
      <c r="D2900" s="189">
        <v>2E-3</v>
      </c>
      <c r="E2900">
        <v>2E-3</v>
      </c>
    </row>
    <row r="2901" spans="1:5" x14ac:dyDescent="0.25">
      <c r="A2901" s="168">
        <v>4927</v>
      </c>
      <c r="B2901" t="s">
        <v>13869</v>
      </c>
      <c r="C2901" s="2">
        <v>0.5</v>
      </c>
      <c r="D2901" s="189">
        <v>0.5</v>
      </c>
      <c r="E2901">
        <v>0.5</v>
      </c>
    </row>
    <row r="2902" spans="1:5" x14ac:dyDescent="0.25">
      <c r="A2902" s="168">
        <v>4928</v>
      </c>
      <c r="B2902" t="s">
        <v>13870</v>
      </c>
      <c r="C2902" s="2">
        <v>5</v>
      </c>
      <c r="D2902" s="189">
        <v>5</v>
      </c>
      <c r="E2902">
        <v>5</v>
      </c>
    </row>
    <row r="2903" spans="1:5" x14ac:dyDescent="0.25">
      <c r="A2903" s="168">
        <v>4929</v>
      </c>
      <c r="B2903" t="s">
        <v>13871</v>
      </c>
      <c r="C2903" s="2">
        <v>0.5</v>
      </c>
      <c r="D2903" s="189">
        <v>0.5</v>
      </c>
      <c r="E2903">
        <v>0.5</v>
      </c>
    </row>
    <row r="2904" spans="1:5" x14ac:dyDescent="0.25">
      <c r="A2904" s="168">
        <v>4930</v>
      </c>
      <c r="B2904" t="s">
        <v>13872</v>
      </c>
      <c r="C2904" s="2">
        <v>25</v>
      </c>
      <c r="D2904" s="189">
        <v>25</v>
      </c>
      <c r="E2904">
        <v>25</v>
      </c>
    </row>
    <row r="2905" spans="1:5" x14ac:dyDescent="0.25">
      <c r="A2905" s="168">
        <v>4931</v>
      </c>
      <c r="B2905" t="s">
        <v>13873</v>
      </c>
      <c r="C2905" s="2">
        <v>100</v>
      </c>
      <c r="D2905" s="189">
        <v>100</v>
      </c>
      <c r="E2905" t="s">
        <v>13252</v>
      </c>
    </row>
    <row r="2906" spans="1:5" x14ac:dyDescent="0.25">
      <c r="A2906" s="168">
        <v>4932</v>
      </c>
      <c r="B2906" t="s">
        <v>13874</v>
      </c>
      <c r="C2906" s="2">
        <v>200</v>
      </c>
      <c r="D2906" s="189">
        <v>200</v>
      </c>
      <c r="E2906" t="s">
        <v>13252</v>
      </c>
    </row>
    <row r="2907" spans="1:5" x14ac:dyDescent="0.25">
      <c r="A2907" s="168">
        <v>4933</v>
      </c>
      <c r="B2907" t="s">
        <v>13875</v>
      </c>
      <c r="C2907" s="2">
        <v>50</v>
      </c>
      <c r="D2907" s="189">
        <v>50</v>
      </c>
      <c r="E2907" t="s">
        <v>13252</v>
      </c>
    </row>
    <row r="2908" spans="1:5" x14ac:dyDescent="0.25">
      <c r="A2908" s="168">
        <v>4934</v>
      </c>
      <c r="B2908" t="s">
        <v>13876</v>
      </c>
      <c r="C2908" s="2">
        <v>2500</v>
      </c>
      <c r="D2908" s="189">
        <v>2500</v>
      </c>
      <c r="E2908">
        <v>2500</v>
      </c>
    </row>
    <row r="2909" spans="1:5" x14ac:dyDescent="0.25">
      <c r="A2909" s="168">
        <v>4935</v>
      </c>
      <c r="B2909" t="s">
        <v>13878</v>
      </c>
      <c r="C2909" s="2">
        <v>0.01</v>
      </c>
      <c r="D2909" s="189">
        <v>0.01</v>
      </c>
      <c r="E2909">
        <v>0.01</v>
      </c>
    </row>
    <row r="2910" spans="1:5" x14ac:dyDescent="0.25">
      <c r="A2910" s="168">
        <v>4936</v>
      </c>
      <c r="B2910" t="s">
        <v>13879</v>
      </c>
      <c r="C2910" s="2">
        <v>45</v>
      </c>
      <c r="D2910" s="189">
        <v>45</v>
      </c>
      <c r="E2910" t="s">
        <v>13252</v>
      </c>
    </row>
    <row r="2911" spans="1:5" x14ac:dyDescent="0.25">
      <c r="A2911" s="168">
        <v>4937</v>
      </c>
      <c r="B2911" t="s">
        <v>13880</v>
      </c>
      <c r="C2911" s="2">
        <v>30</v>
      </c>
      <c r="D2911" s="189">
        <v>30</v>
      </c>
      <c r="E2911" t="s">
        <v>13252</v>
      </c>
    </row>
    <row r="2912" spans="1:5" x14ac:dyDescent="0.25">
      <c r="A2912" s="168">
        <v>4938</v>
      </c>
      <c r="B2912" t="s">
        <v>13881</v>
      </c>
      <c r="C2912" s="2">
        <v>0</v>
      </c>
      <c r="D2912" s="189">
        <v>0.5</v>
      </c>
      <c r="E2912">
        <v>0.5</v>
      </c>
    </row>
    <row r="2913" spans="1:5" x14ac:dyDescent="0.25">
      <c r="A2913" s="168">
        <v>4939</v>
      </c>
      <c r="B2913" t="s">
        <v>13882</v>
      </c>
      <c r="C2913" s="2">
        <v>0</v>
      </c>
      <c r="D2913" s="189">
        <v>0.5</v>
      </c>
      <c r="E2913">
        <v>0.5</v>
      </c>
    </row>
    <row r="2914" spans="1:5" x14ac:dyDescent="0.25">
      <c r="A2914" s="168">
        <v>4940</v>
      </c>
      <c r="B2914" t="s">
        <v>13883</v>
      </c>
      <c r="C2914" s="2">
        <v>50</v>
      </c>
      <c r="D2914" s="189">
        <v>25</v>
      </c>
      <c r="E2914">
        <v>50</v>
      </c>
    </row>
    <row r="2915" spans="1:5" x14ac:dyDescent="0.25">
      <c r="A2915" s="168">
        <v>4941</v>
      </c>
      <c r="B2915" t="s">
        <v>13884</v>
      </c>
      <c r="C2915" s="2">
        <v>50</v>
      </c>
      <c r="D2915" s="189">
        <v>50</v>
      </c>
      <c r="E2915">
        <v>50</v>
      </c>
    </row>
    <row r="2916" spans="1:5" x14ac:dyDescent="0.25">
      <c r="A2916" s="168">
        <v>4942</v>
      </c>
      <c r="B2916" t="s">
        <v>13885</v>
      </c>
      <c r="C2916" s="2">
        <v>2</v>
      </c>
      <c r="D2916" s="189">
        <v>0.2</v>
      </c>
      <c r="E2916">
        <v>2</v>
      </c>
    </row>
    <row r="2917" spans="1:5" x14ac:dyDescent="0.25">
      <c r="A2917" s="189" t="s">
        <v>22</v>
      </c>
      <c r="B2917" s="173" t="s">
        <v>1757</v>
      </c>
      <c r="C2917" s="190"/>
      <c r="D2917" s="190"/>
      <c r="E2917" s="189">
        <f t="shared" si="58"/>
        <v>0</v>
      </c>
    </row>
    <row r="2918" spans="1:5" x14ac:dyDescent="0.25">
      <c r="A2918" s="189" t="s">
        <v>22</v>
      </c>
      <c r="B2918" s="182" t="s">
        <v>1758</v>
      </c>
      <c r="C2918" s="190">
        <v>5.04</v>
      </c>
      <c r="D2918" s="190">
        <v>4.88</v>
      </c>
      <c r="E2918" s="189">
        <f t="shared" si="58"/>
        <v>5.04</v>
      </c>
    </row>
    <row r="2919" spans="1:5" x14ac:dyDescent="0.25">
      <c r="A2919" s="189" t="s">
        <v>22</v>
      </c>
      <c r="B2919" s="182" t="s">
        <v>748</v>
      </c>
      <c r="C2919" s="190"/>
      <c r="D2919" s="190">
        <v>5.5</v>
      </c>
      <c r="E2919" s="189">
        <f t="shared" si="58"/>
        <v>5.5</v>
      </c>
    </row>
    <row r="2920" spans="1:5" x14ac:dyDescent="0.25">
      <c r="A2920" s="189" t="s">
        <v>22</v>
      </c>
      <c r="B2920" s="182" t="s">
        <v>1759</v>
      </c>
      <c r="C2920" s="190"/>
      <c r="D2920" s="190">
        <v>25</v>
      </c>
      <c r="E2920" s="189">
        <f t="shared" si="58"/>
        <v>25</v>
      </c>
    </row>
    <row r="2921" spans="1:5" x14ac:dyDescent="0.25">
      <c r="A2921" s="189" t="s">
        <v>22</v>
      </c>
      <c r="B2921" s="182" t="s">
        <v>1760</v>
      </c>
      <c r="C2921" s="190"/>
      <c r="D2921" s="190">
        <v>63.5</v>
      </c>
      <c r="E2921" s="189" t="s">
        <v>13309</v>
      </c>
    </row>
    <row r="2922" spans="1:5" x14ac:dyDescent="0.25">
      <c r="A2922" s="189" t="s">
        <v>22</v>
      </c>
      <c r="B2922" s="182" t="s">
        <v>1761</v>
      </c>
      <c r="C2922" s="190"/>
      <c r="D2922" s="190" t="s">
        <v>22</v>
      </c>
      <c r="E2922" s="189" t="str">
        <f t="shared" si="58"/>
        <v>N/A</v>
      </c>
    </row>
    <row r="2923" spans="1:5" x14ac:dyDescent="0.25">
      <c r="A2923" s="189" t="s">
        <v>22</v>
      </c>
      <c r="B2923" s="173" t="s">
        <v>1762</v>
      </c>
      <c r="C2923" s="190">
        <v>10.97</v>
      </c>
      <c r="D2923" s="190">
        <v>3.37</v>
      </c>
      <c r="E2923" s="189" t="s">
        <v>13252</v>
      </c>
    </row>
    <row r="2924" spans="1:5" x14ac:dyDescent="0.25">
      <c r="A2924" s="189" t="s">
        <v>22</v>
      </c>
      <c r="B2924" s="182" t="s">
        <v>1763</v>
      </c>
      <c r="C2924" s="190">
        <v>4.75</v>
      </c>
      <c r="D2924" s="190">
        <v>6.44</v>
      </c>
      <c r="E2924" s="189" t="s">
        <v>13252</v>
      </c>
    </row>
    <row r="2925" spans="1:5" x14ac:dyDescent="0.25">
      <c r="A2925" s="189" t="s">
        <v>22</v>
      </c>
      <c r="B2925" s="173" t="s">
        <v>1764</v>
      </c>
      <c r="C2925" s="190">
        <v>47.09</v>
      </c>
      <c r="D2925" s="190">
        <v>97.42</v>
      </c>
      <c r="E2925" s="189" t="s">
        <v>13252</v>
      </c>
    </row>
    <row r="2926" spans="1:5" x14ac:dyDescent="0.25">
      <c r="A2926" s="189" t="s">
        <v>22</v>
      </c>
      <c r="B2926" s="173" t="s">
        <v>1765</v>
      </c>
      <c r="C2926" s="190"/>
      <c r="D2926" s="190" t="s">
        <v>22</v>
      </c>
      <c r="E2926" s="189" t="s">
        <v>13252</v>
      </c>
    </row>
    <row r="2927" spans="1:5" x14ac:dyDescent="0.25">
      <c r="A2927" s="189" t="s">
        <v>22</v>
      </c>
      <c r="B2927" s="173" t="s">
        <v>1766</v>
      </c>
      <c r="C2927" s="190"/>
      <c r="D2927" s="190" t="s">
        <v>22</v>
      </c>
      <c r="E2927" s="189" t="s">
        <v>13252</v>
      </c>
    </row>
    <row r="2928" spans="1:5" x14ac:dyDescent="0.25">
      <c r="A2928" s="189" t="s">
        <v>22</v>
      </c>
      <c r="B2928" s="173" t="s">
        <v>1767</v>
      </c>
      <c r="C2928" s="190"/>
      <c r="D2928" s="190" t="s">
        <v>22</v>
      </c>
      <c r="E2928" s="189" t="s">
        <v>13252</v>
      </c>
    </row>
    <row r="2929" spans="1:5" x14ac:dyDescent="0.25">
      <c r="A2929" s="189" t="s">
        <v>22</v>
      </c>
      <c r="B2929" s="173" t="s">
        <v>1768</v>
      </c>
      <c r="C2929" s="190"/>
      <c r="D2929" s="190" t="s">
        <v>22</v>
      </c>
      <c r="E2929" s="189" t="s">
        <v>13252</v>
      </c>
    </row>
    <row r="2930" spans="1:5" x14ac:dyDescent="0.25">
      <c r="A2930" s="189" t="s">
        <v>22</v>
      </c>
      <c r="B2930" s="173" t="s">
        <v>1769</v>
      </c>
      <c r="C2930" s="190"/>
      <c r="D2930" s="190" t="s">
        <v>22</v>
      </c>
      <c r="E2930" s="189" t="s">
        <v>13252</v>
      </c>
    </row>
    <row r="2931" spans="1:5" x14ac:dyDescent="0.25">
      <c r="A2931" s="189" t="s">
        <v>22</v>
      </c>
      <c r="B2931" s="173" t="s">
        <v>1770</v>
      </c>
      <c r="C2931" s="190"/>
      <c r="D2931" s="190" t="s">
        <v>22</v>
      </c>
      <c r="E2931" s="189" t="s">
        <v>13252</v>
      </c>
    </row>
    <row r="2932" spans="1:5" x14ac:dyDescent="0.25">
      <c r="A2932" s="189" t="s">
        <v>22</v>
      </c>
      <c r="B2932" s="173" t="s">
        <v>1771</v>
      </c>
      <c r="C2932" s="190"/>
      <c r="D2932" s="190" t="s">
        <v>22</v>
      </c>
      <c r="E2932" s="189" t="s">
        <v>13252</v>
      </c>
    </row>
    <row r="2933" spans="1:5" x14ac:dyDescent="0.25">
      <c r="A2933" s="189" t="s">
        <v>22</v>
      </c>
      <c r="B2933" s="173" t="s">
        <v>1772</v>
      </c>
      <c r="C2933" s="190"/>
      <c r="D2933" s="190" t="s">
        <v>22</v>
      </c>
      <c r="E2933" s="189" t="s">
        <v>13252</v>
      </c>
    </row>
    <row r="2934" spans="1:5" x14ac:dyDescent="0.25">
      <c r="A2934" s="189" t="s">
        <v>22</v>
      </c>
      <c r="B2934" s="173" t="s">
        <v>1773</v>
      </c>
      <c r="C2934" s="190"/>
      <c r="D2934" s="190" t="s">
        <v>22</v>
      </c>
      <c r="E2934" s="189" t="s">
        <v>13252</v>
      </c>
    </row>
    <row r="2935" spans="1:5" x14ac:dyDescent="0.25">
      <c r="A2935" s="189" t="s">
        <v>22</v>
      </c>
      <c r="B2935" s="173" t="s">
        <v>1774</v>
      </c>
      <c r="C2935" s="190"/>
      <c r="D2935" s="190" t="s">
        <v>22</v>
      </c>
      <c r="E2935" s="189" t="s">
        <v>13252</v>
      </c>
    </row>
    <row r="2936" spans="1:5" x14ac:dyDescent="0.25">
      <c r="A2936" s="189" t="s">
        <v>22</v>
      </c>
      <c r="B2936" s="182" t="s">
        <v>1775</v>
      </c>
      <c r="C2936" s="190"/>
      <c r="D2936" s="190" t="s">
        <v>22</v>
      </c>
      <c r="E2936" s="189" t="s">
        <v>13252</v>
      </c>
    </row>
    <row r="2937" spans="1:5" x14ac:dyDescent="0.25">
      <c r="A2937" s="189" t="s">
        <v>22</v>
      </c>
      <c r="B2937" s="182" t="s">
        <v>1776</v>
      </c>
      <c r="C2937" s="190"/>
      <c r="D2937" s="190" t="s">
        <v>22</v>
      </c>
      <c r="E2937" s="189" t="s">
        <v>13252</v>
      </c>
    </row>
    <row r="2938" spans="1:5" x14ac:dyDescent="0.25">
      <c r="A2938" s="189" t="s">
        <v>22</v>
      </c>
      <c r="B2938" s="182" t="s">
        <v>1777</v>
      </c>
      <c r="C2938" s="190"/>
      <c r="D2938" s="190" t="s">
        <v>22</v>
      </c>
      <c r="E2938" s="189" t="s">
        <v>13252</v>
      </c>
    </row>
    <row r="2939" spans="1:5" x14ac:dyDescent="0.25">
      <c r="A2939" s="189" t="s">
        <v>22</v>
      </c>
      <c r="B2939" s="182" t="s">
        <v>13221</v>
      </c>
      <c r="C2939" s="190"/>
      <c r="D2939" s="190" t="s">
        <v>22</v>
      </c>
      <c r="E2939" s="189" t="s">
        <v>13252</v>
      </c>
    </row>
    <row r="2940" spans="1:5" x14ac:dyDescent="0.25">
      <c r="A2940" s="189" t="s">
        <v>22</v>
      </c>
      <c r="B2940" s="182" t="s">
        <v>13222</v>
      </c>
      <c r="C2940" s="190"/>
      <c r="D2940" s="190" t="s">
        <v>22</v>
      </c>
      <c r="E2940" s="189" t="s">
        <v>13252</v>
      </c>
    </row>
    <row r="2941" spans="1:5" x14ac:dyDescent="0.25">
      <c r="A2941" s="189" t="s">
        <v>22</v>
      </c>
      <c r="B2941" s="182" t="s">
        <v>1778</v>
      </c>
      <c r="C2941" s="190"/>
      <c r="D2941" s="190" t="s">
        <v>22</v>
      </c>
      <c r="E2941" s="189" t="s">
        <v>13252</v>
      </c>
    </row>
    <row r="2942" spans="1:5" x14ac:dyDescent="0.25">
      <c r="A2942" s="189" t="s">
        <v>22</v>
      </c>
      <c r="B2942" s="173" t="s">
        <v>1779</v>
      </c>
      <c r="C2942" s="190"/>
      <c r="D2942" s="190" t="s">
        <v>22</v>
      </c>
      <c r="E2942" s="189" t="s">
        <v>13252</v>
      </c>
    </row>
    <row r="2943" spans="1:5" x14ac:dyDescent="0.25">
      <c r="A2943" s="189" t="s">
        <v>22</v>
      </c>
      <c r="B2943" s="173" t="s">
        <v>1780</v>
      </c>
      <c r="C2943" s="190"/>
      <c r="D2943" s="190" t="s">
        <v>22</v>
      </c>
      <c r="E2943" s="189" t="s">
        <v>13252</v>
      </c>
    </row>
    <row r="2944" spans="1:5" x14ac:dyDescent="0.25">
      <c r="A2944" s="189" t="s">
        <v>22</v>
      </c>
      <c r="B2944" s="173" t="s">
        <v>1781</v>
      </c>
      <c r="C2944" s="190"/>
      <c r="D2944" s="190" t="s">
        <v>22</v>
      </c>
      <c r="E2944" s="189" t="s">
        <v>13252</v>
      </c>
    </row>
    <row r="2945" spans="1:5" x14ac:dyDescent="0.25">
      <c r="A2945" s="189" t="s">
        <v>22</v>
      </c>
      <c r="B2945" s="173" t="s">
        <v>1782</v>
      </c>
      <c r="C2945" s="190"/>
      <c r="D2945" s="190" t="s">
        <v>22</v>
      </c>
      <c r="E2945" s="189" t="s">
        <v>13252</v>
      </c>
    </row>
    <row r="2946" spans="1:5" x14ac:dyDescent="0.25">
      <c r="A2946" s="189" t="s">
        <v>22</v>
      </c>
      <c r="B2946" s="173" t="s">
        <v>1783</v>
      </c>
      <c r="C2946" s="190"/>
      <c r="D2946" s="190" t="s">
        <v>22</v>
      </c>
      <c r="E2946" s="189" t="s">
        <v>13252</v>
      </c>
    </row>
    <row r="2947" spans="1:5" x14ac:dyDescent="0.25">
      <c r="A2947" s="189" t="s">
        <v>22</v>
      </c>
      <c r="B2947" s="173" t="s">
        <v>1784</v>
      </c>
      <c r="C2947" s="190"/>
      <c r="D2947" s="190" t="s">
        <v>22</v>
      </c>
      <c r="E2947" s="189" t="s">
        <v>13252</v>
      </c>
    </row>
    <row r="2948" spans="1:5" x14ac:dyDescent="0.25">
      <c r="A2948" s="189" t="s">
        <v>22</v>
      </c>
      <c r="B2948" s="173" t="s">
        <v>1785</v>
      </c>
      <c r="C2948" s="190"/>
      <c r="D2948" s="190" t="s">
        <v>22</v>
      </c>
      <c r="E2948" s="189" t="s">
        <v>13252</v>
      </c>
    </row>
    <row r="2949" spans="1:5" x14ac:dyDescent="0.25">
      <c r="A2949" s="189" t="s">
        <v>22</v>
      </c>
      <c r="B2949" s="173" t="s">
        <v>1786</v>
      </c>
      <c r="C2949" s="190"/>
      <c r="D2949" s="190" t="s">
        <v>22</v>
      </c>
      <c r="E2949" s="189" t="s">
        <v>13252</v>
      </c>
    </row>
    <row r="2950" spans="1:5" x14ac:dyDescent="0.25">
      <c r="A2950" s="189" t="s">
        <v>22</v>
      </c>
      <c r="B2950" s="173" t="s">
        <v>1787</v>
      </c>
      <c r="C2950" s="190"/>
      <c r="D2950" s="190" t="s">
        <v>22</v>
      </c>
      <c r="E2950" s="189" t="s">
        <v>13252</v>
      </c>
    </row>
    <row r="2951" spans="1:5" x14ac:dyDescent="0.25">
      <c r="A2951" s="189" t="s">
        <v>22</v>
      </c>
      <c r="B2951" s="173" t="s">
        <v>1788</v>
      </c>
      <c r="C2951" s="190"/>
      <c r="D2951" s="190" t="s">
        <v>22</v>
      </c>
      <c r="E2951" s="189" t="s">
        <v>13252</v>
      </c>
    </row>
    <row r="2952" spans="1:5" x14ac:dyDescent="0.25">
      <c r="A2952" s="189" t="s">
        <v>22</v>
      </c>
      <c r="B2952" s="173" t="s">
        <v>1789</v>
      </c>
      <c r="C2952" s="190"/>
      <c r="D2952" s="190" t="s">
        <v>22</v>
      </c>
      <c r="E2952" s="189" t="s">
        <v>13252</v>
      </c>
    </row>
    <row r="2953" spans="1:5" x14ac:dyDescent="0.25">
      <c r="A2953" s="189" t="s">
        <v>22</v>
      </c>
      <c r="B2953" s="173" t="s">
        <v>1790</v>
      </c>
      <c r="C2953" s="190"/>
      <c r="D2953" s="190" t="s">
        <v>22</v>
      </c>
      <c r="E2953" s="189" t="s">
        <v>13252</v>
      </c>
    </row>
    <row r="2954" spans="1:5" x14ac:dyDescent="0.25">
      <c r="A2954" s="189" t="s">
        <v>22</v>
      </c>
      <c r="B2954" s="173" t="s">
        <v>1791</v>
      </c>
      <c r="C2954" s="190"/>
      <c r="D2954" s="190" t="s">
        <v>22</v>
      </c>
      <c r="E2954" s="189" t="s">
        <v>13252</v>
      </c>
    </row>
    <row r="2955" spans="1:5" x14ac:dyDescent="0.25">
      <c r="A2955" s="189" t="s">
        <v>22</v>
      </c>
      <c r="B2955" s="173" t="s">
        <v>1792</v>
      </c>
      <c r="C2955" s="190"/>
      <c r="D2955" s="190" t="s">
        <v>22</v>
      </c>
      <c r="E2955" s="189" t="s">
        <v>13252</v>
      </c>
    </row>
    <row r="2956" spans="1:5" x14ac:dyDescent="0.25">
      <c r="A2956" s="189" t="s">
        <v>22</v>
      </c>
      <c r="B2956" s="173" t="s">
        <v>1793</v>
      </c>
      <c r="C2956" s="190"/>
      <c r="D2956" s="190" t="s">
        <v>22</v>
      </c>
      <c r="E2956" s="189" t="s">
        <v>13252</v>
      </c>
    </row>
    <row r="2957" spans="1:5" x14ac:dyDescent="0.25">
      <c r="A2957" s="189" t="s">
        <v>22</v>
      </c>
      <c r="B2957" s="173" t="s">
        <v>1794</v>
      </c>
      <c r="C2957" s="190"/>
      <c r="D2957" s="190" t="s">
        <v>22</v>
      </c>
      <c r="E2957" s="189" t="s">
        <v>13252</v>
      </c>
    </row>
    <row r="2958" spans="1:5" x14ac:dyDescent="0.25">
      <c r="A2958" s="189" t="s">
        <v>22</v>
      </c>
      <c r="B2958" s="173" t="s">
        <v>1795</v>
      </c>
      <c r="C2958" s="190"/>
      <c r="D2958" s="190" t="s">
        <v>22</v>
      </c>
      <c r="E2958" s="189" t="s">
        <v>13252</v>
      </c>
    </row>
    <row r="2959" spans="1:5" x14ac:dyDescent="0.25">
      <c r="A2959" s="189" t="s">
        <v>22</v>
      </c>
      <c r="B2959" s="173" t="s">
        <v>1796</v>
      </c>
      <c r="C2959" s="190"/>
      <c r="D2959" s="190" t="s">
        <v>22</v>
      </c>
      <c r="E2959" s="189" t="s">
        <v>13252</v>
      </c>
    </row>
    <row r="2960" spans="1:5" x14ac:dyDescent="0.25">
      <c r="A2960" s="189" t="s">
        <v>22</v>
      </c>
      <c r="B2960" s="173" t="s">
        <v>1797</v>
      </c>
      <c r="C2960" s="190"/>
      <c r="D2960" s="190" t="s">
        <v>22</v>
      </c>
      <c r="E2960" s="189" t="s">
        <v>13252</v>
      </c>
    </row>
    <row r="2961" spans="1:5" x14ac:dyDescent="0.25">
      <c r="A2961" s="189" t="s">
        <v>22</v>
      </c>
      <c r="B2961" s="173" t="s">
        <v>1798</v>
      </c>
      <c r="C2961" s="190"/>
      <c r="D2961" s="190" t="s">
        <v>22</v>
      </c>
      <c r="E2961" s="189" t="s">
        <v>13252</v>
      </c>
    </row>
    <row r="2962" spans="1:5" x14ac:dyDescent="0.25">
      <c r="A2962" s="189" t="s">
        <v>22</v>
      </c>
      <c r="B2962" s="173" t="s">
        <v>1799</v>
      </c>
      <c r="C2962" s="190"/>
      <c r="D2962" s="190" t="s">
        <v>22</v>
      </c>
      <c r="E2962" s="189" t="s">
        <v>13252</v>
      </c>
    </row>
    <row r="2963" spans="1:5" x14ac:dyDescent="0.25">
      <c r="A2963" s="189" t="s">
        <v>22</v>
      </c>
      <c r="B2963" s="173" t="s">
        <v>1800</v>
      </c>
      <c r="C2963" s="190"/>
      <c r="D2963" s="190" t="s">
        <v>22</v>
      </c>
      <c r="E2963" s="189" t="s">
        <v>13252</v>
      </c>
    </row>
    <row r="2964" spans="1:5" x14ac:dyDescent="0.25">
      <c r="A2964" s="189" t="s">
        <v>22</v>
      </c>
      <c r="B2964" s="173" t="s">
        <v>1801</v>
      </c>
      <c r="C2964" s="190"/>
      <c r="D2964" s="190" t="s">
        <v>22</v>
      </c>
      <c r="E2964" s="189" t="s">
        <v>13252</v>
      </c>
    </row>
    <row r="2965" spans="1:5" x14ac:dyDescent="0.25">
      <c r="A2965" s="189" t="s">
        <v>22</v>
      </c>
      <c r="B2965" s="173" t="s">
        <v>1802</v>
      </c>
      <c r="C2965" s="190"/>
      <c r="D2965" s="190" t="s">
        <v>22</v>
      </c>
      <c r="E2965" s="189" t="s">
        <v>13252</v>
      </c>
    </row>
    <row r="2966" spans="1:5" x14ac:dyDescent="0.25">
      <c r="A2966" s="189" t="s">
        <v>22</v>
      </c>
      <c r="B2966" s="173" t="s">
        <v>1803</v>
      </c>
      <c r="C2966" s="190"/>
      <c r="D2966" s="190" t="s">
        <v>22</v>
      </c>
      <c r="E2966" s="189" t="s">
        <v>13252</v>
      </c>
    </row>
    <row r="2967" spans="1:5" x14ac:dyDescent="0.25">
      <c r="A2967" s="189" t="s">
        <v>22</v>
      </c>
      <c r="B2967" s="173" t="s">
        <v>1804</v>
      </c>
      <c r="C2967" s="190"/>
      <c r="D2967" s="190" t="s">
        <v>22</v>
      </c>
      <c r="E2967" s="189" t="s">
        <v>13252</v>
      </c>
    </row>
    <row r="2968" spans="1:5" x14ac:dyDescent="0.25">
      <c r="A2968" s="189" t="s">
        <v>22</v>
      </c>
      <c r="B2968" s="173" t="s">
        <v>1805</v>
      </c>
      <c r="C2968" s="190"/>
      <c r="D2968" s="190" t="s">
        <v>22</v>
      </c>
      <c r="E2968" s="189" t="s">
        <v>13252</v>
      </c>
    </row>
    <row r="2969" spans="1:5" x14ac:dyDescent="0.25">
      <c r="A2969" s="189" t="s">
        <v>22</v>
      </c>
      <c r="B2969" s="173" t="s">
        <v>1806</v>
      </c>
      <c r="C2969" s="190"/>
      <c r="D2969" s="190" t="s">
        <v>22</v>
      </c>
      <c r="E2969" s="189" t="s">
        <v>13252</v>
      </c>
    </row>
    <row r="2970" spans="1:5" x14ac:dyDescent="0.25">
      <c r="A2970" s="189" t="s">
        <v>22</v>
      </c>
      <c r="B2970" s="173" t="s">
        <v>1807</v>
      </c>
      <c r="C2970" s="190"/>
      <c r="D2970" s="190" t="s">
        <v>22</v>
      </c>
      <c r="E2970" s="189" t="s">
        <v>13252</v>
      </c>
    </row>
    <row r="2971" spans="1:5" x14ac:dyDescent="0.25">
      <c r="A2971" s="189" t="s">
        <v>22</v>
      </c>
      <c r="B2971" s="173" t="s">
        <v>1808</v>
      </c>
      <c r="C2971" s="190"/>
      <c r="D2971" s="190" t="s">
        <v>22</v>
      </c>
      <c r="E2971" s="189" t="s">
        <v>13252</v>
      </c>
    </row>
    <row r="2972" spans="1:5" x14ac:dyDescent="0.25">
      <c r="A2972" s="189" t="s">
        <v>22</v>
      </c>
      <c r="B2972" s="173" t="s">
        <v>1809</v>
      </c>
      <c r="C2972" s="190"/>
      <c r="D2972" s="190" t="s">
        <v>22</v>
      </c>
      <c r="E2972" s="189" t="s">
        <v>13252</v>
      </c>
    </row>
    <row r="2973" spans="1:5" x14ac:dyDescent="0.25">
      <c r="A2973" s="189" t="s">
        <v>22</v>
      </c>
      <c r="B2973" s="182" t="s">
        <v>1810</v>
      </c>
      <c r="C2973" s="190"/>
      <c r="D2973" s="190" t="s">
        <v>22</v>
      </c>
      <c r="E2973" s="189" t="s">
        <v>13252</v>
      </c>
    </row>
    <row r="2974" spans="1:5" x14ac:dyDescent="0.25">
      <c r="A2974" s="189" t="s">
        <v>22</v>
      </c>
      <c r="B2974" s="182" t="s">
        <v>1811</v>
      </c>
      <c r="C2974" s="190"/>
      <c r="D2974" s="190" t="s">
        <v>22</v>
      </c>
      <c r="E2974" s="189" t="s">
        <v>13252</v>
      </c>
    </row>
    <row r="2975" spans="1:5" x14ac:dyDescent="0.25">
      <c r="A2975" s="189" t="s">
        <v>22</v>
      </c>
      <c r="B2975" s="182" t="s">
        <v>1812</v>
      </c>
      <c r="C2975" s="190"/>
      <c r="D2975" s="190" t="s">
        <v>22</v>
      </c>
      <c r="E2975" s="189" t="s">
        <v>13252</v>
      </c>
    </row>
    <row r="2976" spans="1:5" x14ac:dyDescent="0.25">
      <c r="A2976" s="189" t="s">
        <v>22</v>
      </c>
      <c r="B2976" s="182" t="s">
        <v>1813</v>
      </c>
      <c r="C2976" s="190"/>
      <c r="D2976" s="190" t="s">
        <v>22</v>
      </c>
      <c r="E2976" s="189" t="s">
        <v>13252</v>
      </c>
    </row>
    <row r="2977" spans="1:5" x14ac:dyDescent="0.25">
      <c r="A2977" s="189" t="s">
        <v>22</v>
      </c>
      <c r="B2977" s="182" t="s">
        <v>1814</v>
      </c>
      <c r="C2977" s="190"/>
      <c r="D2977" s="190" t="s">
        <v>22</v>
      </c>
      <c r="E2977" s="189" t="s">
        <v>13252</v>
      </c>
    </row>
    <row r="2978" spans="1:5" x14ac:dyDescent="0.25">
      <c r="A2978" s="189" t="s">
        <v>22</v>
      </c>
      <c r="B2978" s="182" t="s">
        <v>1815</v>
      </c>
      <c r="C2978" s="190"/>
      <c r="D2978" s="190" t="s">
        <v>22</v>
      </c>
      <c r="E2978" s="189" t="s">
        <v>13252</v>
      </c>
    </row>
    <row r="2979" spans="1:5" x14ac:dyDescent="0.25">
      <c r="A2979" s="189" t="s">
        <v>22</v>
      </c>
      <c r="B2979" s="182" t="s">
        <v>1816</v>
      </c>
      <c r="C2979" s="190"/>
      <c r="D2979" s="190" t="s">
        <v>22</v>
      </c>
      <c r="E2979" s="189" t="s">
        <v>13252</v>
      </c>
    </row>
    <row r="2980" spans="1:5" x14ac:dyDescent="0.25">
      <c r="A2980" s="189" t="s">
        <v>22</v>
      </c>
      <c r="B2980" s="182" t="s">
        <v>1817</v>
      </c>
      <c r="C2980" s="190"/>
      <c r="D2980" s="190" t="s">
        <v>22</v>
      </c>
      <c r="E2980" s="189" t="s">
        <v>13252</v>
      </c>
    </row>
    <row r="2981" spans="1:5" x14ac:dyDescent="0.25">
      <c r="A2981" s="189" t="s">
        <v>22</v>
      </c>
      <c r="B2981" s="182" t="s">
        <v>1818</v>
      </c>
      <c r="C2981" s="190"/>
      <c r="D2981" s="190" t="s">
        <v>22</v>
      </c>
      <c r="E2981" s="189" t="s">
        <v>13252</v>
      </c>
    </row>
    <row r="2982" spans="1:5" x14ac:dyDescent="0.25">
      <c r="A2982" s="189" t="s">
        <v>22</v>
      </c>
      <c r="B2982" s="182" t="s">
        <v>1819</v>
      </c>
      <c r="C2982" s="190"/>
      <c r="D2982" s="190" t="s">
        <v>22</v>
      </c>
      <c r="E2982" s="189" t="s">
        <v>13252</v>
      </c>
    </row>
    <row r="2983" spans="1:5" x14ac:dyDescent="0.25">
      <c r="A2983" s="189" t="s">
        <v>22</v>
      </c>
      <c r="B2983" s="182" t="s">
        <v>1820</v>
      </c>
      <c r="C2983" s="190"/>
      <c r="D2983" s="190" t="s">
        <v>22</v>
      </c>
      <c r="E2983" s="189" t="s">
        <v>13252</v>
      </c>
    </row>
    <row r="2984" spans="1:5" x14ac:dyDescent="0.25">
      <c r="A2984" s="189" t="s">
        <v>22</v>
      </c>
      <c r="B2984" s="182" t="s">
        <v>1821</v>
      </c>
      <c r="C2984" s="190"/>
      <c r="D2984" s="190" t="s">
        <v>22</v>
      </c>
      <c r="E2984" s="189" t="s">
        <v>13252</v>
      </c>
    </row>
    <row r="2985" spans="1:5" x14ac:dyDescent="0.25">
      <c r="A2985" s="189" t="s">
        <v>22</v>
      </c>
      <c r="B2985" s="182" t="s">
        <v>1822</v>
      </c>
      <c r="C2985" s="190"/>
      <c r="D2985" s="190" t="s">
        <v>22</v>
      </c>
      <c r="E2985" s="189" t="s">
        <v>13252</v>
      </c>
    </row>
    <row r="2986" spans="1:5" x14ac:dyDescent="0.25">
      <c r="A2986" s="189" t="s">
        <v>22</v>
      </c>
      <c r="B2986" s="182" t="s">
        <v>1823</v>
      </c>
      <c r="C2986" s="190"/>
      <c r="D2986" s="190" t="s">
        <v>22</v>
      </c>
      <c r="E2986" s="189" t="s">
        <v>13252</v>
      </c>
    </row>
    <row r="2987" spans="1:5" x14ac:dyDescent="0.25">
      <c r="A2987" s="189" t="s">
        <v>22</v>
      </c>
      <c r="B2987" s="182" t="s">
        <v>1824</v>
      </c>
      <c r="C2987" s="190"/>
      <c r="D2987" s="190" t="s">
        <v>22</v>
      </c>
      <c r="E2987" s="189" t="s">
        <v>13252</v>
      </c>
    </row>
    <row r="2988" spans="1:5" x14ac:dyDescent="0.25">
      <c r="A2988" s="189" t="s">
        <v>22</v>
      </c>
      <c r="B2988" s="182" t="s">
        <v>1825</v>
      </c>
      <c r="C2988" s="190"/>
      <c r="D2988" s="190" t="s">
        <v>22</v>
      </c>
      <c r="E2988" s="189" t="s">
        <v>13252</v>
      </c>
    </row>
    <row r="2989" spans="1:5" x14ac:dyDescent="0.25">
      <c r="A2989" s="189" t="s">
        <v>22</v>
      </c>
      <c r="B2989" s="182" t="s">
        <v>1826</v>
      </c>
      <c r="C2989" s="190"/>
      <c r="D2989" s="190" t="s">
        <v>22</v>
      </c>
      <c r="E2989" s="189" t="s">
        <v>13252</v>
      </c>
    </row>
    <row r="2990" spans="1:5" x14ac:dyDescent="0.25">
      <c r="A2990" s="189" t="s">
        <v>22</v>
      </c>
      <c r="B2990" s="182" t="s">
        <v>1827</v>
      </c>
      <c r="C2990" s="190"/>
      <c r="D2990" s="190" t="s">
        <v>22</v>
      </c>
      <c r="E2990" s="189" t="s">
        <v>13252</v>
      </c>
    </row>
    <row r="2991" spans="1:5" x14ac:dyDescent="0.25">
      <c r="A2991" s="189" t="s">
        <v>22</v>
      </c>
      <c r="B2991" s="182" t="s">
        <v>1828</v>
      </c>
      <c r="C2991" s="190"/>
      <c r="D2991" s="190" t="s">
        <v>22</v>
      </c>
      <c r="E2991" s="189" t="s">
        <v>13252</v>
      </c>
    </row>
    <row r="2992" spans="1:5" x14ac:dyDescent="0.25">
      <c r="A2992" s="189" t="s">
        <v>22</v>
      </c>
      <c r="B2992" s="182" t="s">
        <v>1829</v>
      </c>
      <c r="C2992" s="190"/>
      <c r="D2992" s="190" t="s">
        <v>22</v>
      </c>
      <c r="E2992" s="189" t="s">
        <v>13252</v>
      </c>
    </row>
    <row r="2993" spans="1:5" x14ac:dyDescent="0.25">
      <c r="A2993" s="189" t="s">
        <v>22</v>
      </c>
      <c r="B2993" s="182" t="s">
        <v>1830</v>
      </c>
      <c r="C2993" s="190"/>
      <c r="D2993" s="190" t="s">
        <v>22</v>
      </c>
      <c r="E2993" s="189" t="s">
        <v>13252</v>
      </c>
    </row>
    <row r="2994" spans="1:5" x14ac:dyDescent="0.25">
      <c r="A2994" s="189" t="s">
        <v>22</v>
      </c>
      <c r="B2994" s="182" t="s">
        <v>1831</v>
      </c>
      <c r="C2994" s="190"/>
      <c r="D2994" s="190" t="s">
        <v>22</v>
      </c>
      <c r="E2994" s="189" t="s">
        <v>13252</v>
      </c>
    </row>
    <row r="2995" spans="1:5" x14ac:dyDescent="0.25">
      <c r="A2995" s="189" t="s">
        <v>22</v>
      </c>
      <c r="B2995" s="182" t="s">
        <v>1832</v>
      </c>
      <c r="C2995" s="190"/>
      <c r="D2995" s="190" t="s">
        <v>22</v>
      </c>
      <c r="E2995" s="189" t="s">
        <v>13252</v>
      </c>
    </row>
    <row r="2996" spans="1:5" x14ac:dyDescent="0.25">
      <c r="A2996" s="189" t="s">
        <v>22</v>
      </c>
      <c r="B2996" s="182" t="s">
        <v>1833</v>
      </c>
      <c r="C2996" s="190"/>
      <c r="D2996" s="190" t="s">
        <v>22</v>
      </c>
      <c r="E2996" s="189" t="s">
        <v>13252</v>
      </c>
    </row>
    <row r="2997" spans="1:5" x14ac:dyDescent="0.25">
      <c r="A2997" s="189" t="s">
        <v>22</v>
      </c>
      <c r="B2997" s="182" t="s">
        <v>1834</v>
      </c>
      <c r="C2997" s="190"/>
      <c r="D2997" s="190" t="s">
        <v>22</v>
      </c>
      <c r="E2997" s="189" t="s">
        <v>13252</v>
      </c>
    </row>
    <row r="2998" spans="1:5" x14ac:dyDescent="0.25">
      <c r="A2998" s="189" t="s">
        <v>22</v>
      </c>
      <c r="B2998" s="182" t="s">
        <v>1835</v>
      </c>
      <c r="C2998" s="190"/>
      <c r="D2998" s="190" t="s">
        <v>22</v>
      </c>
      <c r="E2998" s="189" t="s">
        <v>13252</v>
      </c>
    </row>
    <row r="2999" spans="1:5" x14ac:dyDescent="0.25">
      <c r="A2999" s="189" t="s">
        <v>22</v>
      </c>
      <c r="B2999" s="182" t="s">
        <v>1836</v>
      </c>
      <c r="C2999" s="190"/>
      <c r="D2999" s="190" t="s">
        <v>22</v>
      </c>
      <c r="E2999" s="189" t="s">
        <v>13252</v>
      </c>
    </row>
    <row r="3000" spans="1:5" x14ac:dyDescent="0.25">
      <c r="A3000" s="189" t="s">
        <v>22</v>
      </c>
      <c r="B3000" s="182" t="s">
        <v>1837</v>
      </c>
      <c r="C3000" s="190"/>
      <c r="D3000" s="190" t="s">
        <v>22</v>
      </c>
      <c r="E3000" s="189" t="s">
        <v>13252</v>
      </c>
    </row>
    <row r="3001" spans="1:5" x14ac:dyDescent="0.25">
      <c r="A3001" s="189" t="s">
        <v>22</v>
      </c>
      <c r="B3001" s="173" t="s">
        <v>1838</v>
      </c>
      <c r="C3001" s="190"/>
      <c r="D3001" s="190" t="s">
        <v>22</v>
      </c>
      <c r="E3001" s="189" t="s">
        <v>13252</v>
      </c>
    </row>
    <row r="3002" spans="1:5" x14ac:dyDescent="0.25">
      <c r="A3002" s="189" t="s">
        <v>22</v>
      </c>
      <c r="B3002" s="173" t="s">
        <v>1839</v>
      </c>
      <c r="C3002" s="190"/>
      <c r="D3002" s="190" t="s">
        <v>22</v>
      </c>
      <c r="E3002" s="189" t="s">
        <v>13252</v>
      </c>
    </row>
    <row r="3003" spans="1:5" x14ac:dyDescent="0.25">
      <c r="A3003" s="189" t="s">
        <v>22</v>
      </c>
      <c r="B3003" s="173" t="s">
        <v>1840</v>
      </c>
      <c r="C3003" s="190"/>
      <c r="D3003" s="190" t="s">
        <v>22</v>
      </c>
      <c r="E3003" s="189" t="s">
        <v>13252</v>
      </c>
    </row>
    <row r="3004" spans="1:5" x14ac:dyDescent="0.25">
      <c r="A3004" s="189" t="s">
        <v>22</v>
      </c>
      <c r="B3004" s="173" t="s">
        <v>1841</v>
      </c>
      <c r="C3004" s="190"/>
      <c r="D3004" s="190" t="s">
        <v>22</v>
      </c>
      <c r="E3004" s="189" t="s">
        <v>13252</v>
      </c>
    </row>
    <row r="3005" spans="1:5" x14ac:dyDescent="0.25">
      <c r="A3005" s="189" t="s">
        <v>22</v>
      </c>
      <c r="B3005" s="173" t="s">
        <v>1842</v>
      </c>
      <c r="C3005" s="190"/>
      <c r="D3005" s="190" t="s">
        <v>22</v>
      </c>
      <c r="E3005" s="189" t="s">
        <v>13252</v>
      </c>
    </row>
    <row r="3006" spans="1:5" x14ac:dyDescent="0.25">
      <c r="A3006" s="189" t="s">
        <v>22</v>
      </c>
      <c r="B3006" s="173" t="s">
        <v>1843</v>
      </c>
      <c r="C3006" s="190"/>
      <c r="D3006" s="190" t="s">
        <v>22</v>
      </c>
      <c r="E3006" s="189" t="s">
        <v>13252</v>
      </c>
    </row>
    <row r="3007" spans="1:5" x14ac:dyDescent="0.25">
      <c r="A3007" s="189" t="s">
        <v>22</v>
      </c>
      <c r="B3007" s="173" t="s">
        <v>1844</v>
      </c>
      <c r="C3007" s="190"/>
      <c r="D3007" s="190" t="s">
        <v>22</v>
      </c>
      <c r="E3007" s="189" t="s">
        <v>13252</v>
      </c>
    </row>
    <row r="3008" spans="1:5" x14ac:dyDescent="0.25">
      <c r="A3008" s="189" t="s">
        <v>22</v>
      </c>
      <c r="B3008" s="173" t="s">
        <v>1845</v>
      </c>
      <c r="C3008" s="190"/>
      <c r="D3008" s="190" t="s">
        <v>22</v>
      </c>
      <c r="E3008" s="189" t="s">
        <v>13252</v>
      </c>
    </row>
    <row r="3009" spans="1:5" x14ac:dyDescent="0.25">
      <c r="A3009" s="189" t="s">
        <v>22</v>
      </c>
      <c r="B3009" s="173" t="s">
        <v>1846</v>
      </c>
      <c r="C3009" s="190"/>
      <c r="D3009" s="190" t="s">
        <v>22</v>
      </c>
      <c r="E3009" s="189" t="s">
        <v>13252</v>
      </c>
    </row>
    <row r="3010" spans="1:5" x14ac:dyDescent="0.25">
      <c r="A3010" s="189" t="s">
        <v>22</v>
      </c>
      <c r="B3010" s="173" t="s">
        <v>1847</v>
      </c>
      <c r="C3010" s="190"/>
      <c r="D3010" s="190" t="s">
        <v>22</v>
      </c>
      <c r="E3010" s="189" t="s">
        <v>13252</v>
      </c>
    </row>
    <row r="3011" spans="1:5" x14ac:dyDescent="0.25">
      <c r="A3011" s="189" t="s">
        <v>22</v>
      </c>
      <c r="B3011" s="173" t="s">
        <v>1848</v>
      </c>
      <c r="C3011" s="190"/>
      <c r="D3011" s="190" t="s">
        <v>22</v>
      </c>
      <c r="E3011" s="189" t="s">
        <v>13252</v>
      </c>
    </row>
    <row r="3012" spans="1:5" x14ac:dyDescent="0.25">
      <c r="A3012" s="189" t="s">
        <v>22</v>
      </c>
      <c r="B3012" s="173" t="s">
        <v>1849</v>
      </c>
      <c r="C3012" s="190"/>
      <c r="D3012" s="190" t="s">
        <v>22</v>
      </c>
      <c r="E3012" s="189" t="s">
        <v>13252</v>
      </c>
    </row>
    <row r="3013" spans="1:5" x14ac:dyDescent="0.25">
      <c r="A3013" s="189" t="s">
        <v>22</v>
      </c>
      <c r="B3013" s="173" t="s">
        <v>12938</v>
      </c>
      <c r="C3013" s="190"/>
      <c r="D3013" s="190" t="s">
        <v>22</v>
      </c>
      <c r="E3013" s="189" t="s">
        <v>13252</v>
      </c>
    </row>
    <row r="3014" spans="1:5" x14ac:dyDescent="0.25">
      <c r="A3014" s="189" t="s">
        <v>22</v>
      </c>
      <c r="B3014" s="173" t="s">
        <v>1850</v>
      </c>
      <c r="C3014" s="190"/>
      <c r="D3014" s="190" t="s">
        <v>22</v>
      </c>
      <c r="E3014" s="189" t="s">
        <v>13252</v>
      </c>
    </row>
    <row r="3015" spans="1:5" x14ac:dyDescent="0.25">
      <c r="A3015" s="189" t="s">
        <v>22</v>
      </c>
      <c r="B3015" s="173" t="s">
        <v>1851</v>
      </c>
      <c r="C3015" s="190"/>
      <c r="D3015" s="190" t="s">
        <v>22</v>
      </c>
      <c r="E3015" s="189" t="s">
        <v>13252</v>
      </c>
    </row>
    <row r="3016" spans="1:5" x14ac:dyDescent="0.25">
      <c r="A3016" s="189" t="s">
        <v>22</v>
      </c>
      <c r="B3016" s="182" t="s">
        <v>1852</v>
      </c>
      <c r="C3016" s="190"/>
      <c r="D3016" s="190" t="s">
        <v>22</v>
      </c>
      <c r="E3016" s="189" t="s">
        <v>13252</v>
      </c>
    </row>
    <row r="3017" spans="1:5" x14ac:dyDescent="0.25">
      <c r="A3017" s="189" t="s">
        <v>22</v>
      </c>
      <c r="B3017" s="182" t="s">
        <v>1853</v>
      </c>
      <c r="C3017" s="190"/>
      <c r="D3017" s="190" t="s">
        <v>22</v>
      </c>
      <c r="E3017" s="189" t="s">
        <v>13252</v>
      </c>
    </row>
    <row r="3018" spans="1:5" x14ac:dyDescent="0.25">
      <c r="A3018" s="189" t="s">
        <v>22</v>
      </c>
      <c r="B3018" s="182" t="s">
        <v>1854</v>
      </c>
      <c r="C3018" s="190"/>
      <c r="D3018" s="190" t="s">
        <v>22</v>
      </c>
      <c r="E3018" s="189" t="s">
        <v>13252</v>
      </c>
    </row>
    <row r="3019" spans="1:5" x14ac:dyDescent="0.25">
      <c r="A3019" s="189" t="s">
        <v>22</v>
      </c>
      <c r="B3019" s="182" t="s">
        <v>1855</v>
      </c>
      <c r="C3019" s="190"/>
      <c r="D3019" s="190" t="s">
        <v>22</v>
      </c>
      <c r="E3019" s="189" t="s">
        <v>13252</v>
      </c>
    </row>
    <row r="3020" spans="1:5" x14ac:dyDescent="0.25">
      <c r="A3020" s="189" t="s">
        <v>22</v>
      </c>
      <c r="B3020" s="182" t="s">
        <v>1856</v>
      </c>
      <c r="C3020" s="190"/>
      <c r="D3020" s="190" t="s">
        <v>22</v>
      </c>
      <c r="E3020" s="189" t="s">
        <v>13252</v>
      </c>
    </row>
    <row r="3021" spans="1:5" x14ac:dyDescent="0.25">
      <c r="A3021" s="189" t="s">
        <v>22</v>
      </c>
      <c r="B3021" s="182" t="s">
        <v>1857</v>
      </c>
      <c r="C3021" s="190"/>
      <c r="D3021" s="190" t="s">
        <v>22</v>
      </c>
      <c r="E3021" s="189" t="s">
        <v>13252</v>
      </c>
    </row>
    <row r="3022" spans="1:5" x14ac:dyDescent="0.25">
      <c r="A3022" s="189" t="s">
        <v>22</v>
      </c>
      <c r="B3022" s="182" t="s">
        <v>1858</v>
      </c>
      <c r="C3022" s="190"/>
      <c r="D3022" s="190" t="s">
        <v>22</v>
      </c>
      <c r="E3022" s="189" t="s">
        <v>13252</v>
      </c>
    </row>
    <row r="3023" spans="1:5" x14ac:dyDescent="0.25">
      <c r="A3023" s="189" t="s">
        <v>22</v>
      </c>
      <c r="B3023" s="173" t="s">
        <v>1859</v>
      </c>
      <c r="C3023" s="190"/>
      <c r="D3023" s="190" t="s">
        <v>22</v>
      </c>
      <c r="E3023" s="189" t="s">
        <v>13252</v>
      </c>
    </row>
    <row r="3024" spans="1:5" x14ac:dyDescent="0.25">
      <c r="A3024" s="189" t="s">
        <v>22</v>
      </c>
      <c r="B3024" s="182" t="s">
        <v>1860</v>
      </c>
      <c r="C3024" s="190"/>
      <c r="D3024" s="190" t="s">
        <v>22</v>
      </c>
      <c r="E3024" s="189" t="s">
        <v>13252</v>
      </c>
    </row>
    <row r="3025" spans="1:5" x14ac:dyDescent="0.25">
      <c r="A3025" s="189" t="s">
        <v>22</v>
      </c>
      <c r="B3025" s="182" t="s">
        <v>1861</v>
      </c>
      <c r="C3025" s="190"/>
      <c r="D3025" s="190" t="s">
        <v>22</v>
      </c>
      <c r="E3025" s="189" t="s">
        <v>13252</v>
      </c>
    </row>
    <row r="3026" spans="1:5" x14ac:dyDescent="0.25">
      <c r="A3026" s="189" t="s">
        <v>22</v>
      </c>
      <c r="B3026" s="182" t="s">
        <v>1862</v>
      </c>
      <c r="C3026" s="190"/>
      <c r="D3026" s="190" t="s">
        <v>22</v>
      </c>
      <c r="E3026" s="189" t="s">
        <v>13252</v>
      </c>
    </row>
    <row r="3027" spans="1:5" x14ac:dyDescent="0.25">
      <c r="A3027" s="189" t="s">
        <v>22</v>
      </c>
      <c r="B3027" s="182" t="s">
        <v>1863</v>
      </c>
      <c r="C3027" s="190"/>
      <c r="D3027" s="190" t="s">
        <v>22</v>
      </c>
      <c r="E3027" s="189" t="s">
        <v>13252</v>
      </c>
    </row>
    <row r="3028" spans="1:5" x14ac:dyDescent="0.25">
      <c r="A3028" s="189" t="s">
        <v>22</v>
      </c>
      <c r="B3028" s="182" t="s">
        <v>1864</v>
      </c>
      <c r="C3028" s="190"/>
      <c r="D3028" s="190" t="s">
        <v>22</v>
      </c>
      <c r="E3028" s="189" t="s">
        <v>13252</v>
      </c>
    </row>
    <row r="3029" spans="1:5" x14ac:dyDescent="0.25">
      <c r="A3029" s="189" t="s">
        <v>22</v>
      </c>
      <c r="B3029" s="182" t="s">
        <v>1865</v>
      </c>
      <c r="C3029" s="190"/>
      <c r="D3029" s="190" t="s">
        <v>22</v>
      </c>
      <c r="E3029" s="189" t="s">
        <v>13252</v>
      </c>
    </row>
    <row r="3030" spans="1:5" x14ac:dyDescent="0.25">
      <c r="A3030" s="189" t="s">
        <v>22</v>
      </c>
      <c r="B3030" s="182" t="s">
        <v>1866</v>
      </c>
      <c r="C3030" s="190"/>
      <c r="D3030" s="190" t="s">
        <v>22</v>
      </c>
      <c r="E3030" s="189" t="s">
        <v>13252</v>
      </c>
    </row>
    <row r="3031" spans="1:5" x14ac:dyDescent="0.25">
      <c r="A3031" s="189" t="s">
        <v>22</v>
      </c>
      <c r="B3031" s="182" t="s">
        <v>1867</v>
      </c>
      <c r="C3031" s="190"/>
      <c r="D3031" s="190" t="s">
        <v>22</v>
      </c>
      <c r="E3031" s="189" t="s">
        <v>13252</v>
      </c>
    </row>
    <row r="3032" spans="1:5" x14ac:dyDescent="0.25">
      <c r="A3032" s="189" t="s">
        <v>22</v>
      </c>
      <c r="B3032" s="182" t="s">
        <v>1868</v>
      </c>
      <c r="C3032" s="190"/>
      <c r="D3032" s="190" t="s">
        <v>22</v>
      </c>
      <c r="E3032" s="189" t="s">
        <v>13252</v>
      </c>
    </row>
    <row r="3033" spans="1:5" x14ac:dyDescent="0.25">
      <c r="A3033" s="189" t="s">
        <v>22</v>
      </c>
      <c r="B3033" s="182" t="s">
        <v>1869</v>
      </c>
      <c r="C3033" s="190"/>
      <c r="D3033" s="190" t="s">
        <v>22</v>
      </c>
      <c r="E3033" s="189" t="s">
        <v>13252</v>
      </c>
    </row>
    <row r="3034" spans="1:5" x14ac:dyDescent="0.25">
      <c r="A3034" s="189" t="s">
        <v>22</v>
      </c>
      <c r="B3034" s="182" t="s">
        <v>1870</v>
      </c>
      <c r="C3034" s="190"/>
      <c r="D3034" s="190" t="s">
        <v>22</v>
      </c>
      <c r="E3034" s="189" t="s">
        <v>13252</v>
      </c>
    </row>
    <row r="3035" spans="1:5" x14ac:dyDescent="0.25">
      <c r="A3035" s="189" t="s">
        <v>22</v>
      </c>
      <c r="B3035" s="182" t="s">
        <v>1871</v>
      </c>
      <c r="C3035" s="190"/>
      <c r="D3035" s="190" t="s">
        <v>22</v>
      </c>
      <c r="E3035" s="189" t="s">
        <v>13252</v>
      </c>
    </row>
    <row r="3036" spans="1:5" x14ac:dyDescent="0.25">
      <c r="A3036" s="189" t="s">
        <v>22</v>
      </c>
      <c r="B3036" s="182" t="s">
        <v>1872</v>
      </c>
      <c r="C3036" s="190"/>
      <c r="D3036" s="190" t="s">
        <v>22</v>
      </c>
      <c r="E3036" s="189" t="s">
        <v>13252</v>
      </c>
    </row>
    <row r="3037" spans="1:5" x14ac:dyDescent="0.25">
      <c r="A3037" s="189" t="s">
        <v>22</v>
      </c>
      <c r="B3037" s="182" t="s">
        <v>1873</v>
      </c>
      <c r="C3037" s="190"/>
      <c r="D3037" s="190" t="s">
        <v>22</v>
      </c>
      <c r="E3037" s="189" t="s">
        <v>13252</v>
      </c>
    </row>
    <row r="3038" spans="1:5" x14ac:dyDescent="0.25">
      <c r="A3038" s="189" t="s">
        <v>22</v>
      </c>
      <c r="B3038" s="182" t="s">
        <v>1874</v>
      </c>
      <c r="C3038" s="190"/>
      <c r="D3038" s="190" t="s">
        <v>22</v>
      </c>
      <c r="E3038" s="189" t="s">
        <v>13252</v>
      </c>
    </row>
    <row r="3039" spans="1:5" x14ac:dyDescent="0.25">
      <c r="A3039" s="189" t="s">
        <v>22</v>
      </c>
      <c r="B3039" s="182" t="s">
        <v>1875</v>
      </c>
      <c r="C3039" s="190"/>
      <c r="D3039" s="190" t="s">
        <v>22</v>
      </c>
      <c r="E3039" s="189" t="s">
        <v>13252</v>
      </c>
    </row>
    <row r="3040" spans="1:5" x14ac:dyDescent="0.25">
      <c r="A3040" s="189" t="s">
        <v>22</v>
      </c>
      <c r="B3040" s="182" t="s">
        <v>1876</v>
      </c>
      <c r="C3040" s="190"/>
      <c r="D3040" s="190" t="s">
        <v>22</v>
      </c>
      <c r="E3040" s="189" t="s">
        <v>13252</v>
      </c>
    </row>
    <row r="3041" spans="1:5" x14ac:dyDescent="0.25">
      <c r="A3041" s="189" t="s">
        <v>22</v>
      </c>
      <c r="B3041" s="182" t="s">
        <v>1877</v>
      </c>
      <c r="C3041" s="190"/>
      <c r="D3041" s="190" t="s">
        <v>22</v>
      </c>
      <c r="E3041" s="189" t="s">
        <v>13252</v>
      </c>
    </row>
    <row r="3042" spans="1:5" x14ac:dyDescent="0.25">
      <c r="A3042" s="189" t="s">
        <v>22</v>
      </c>
      <c r="B3042" s="182" t="s">
        <v>1878</v>
      </c>
      <c r="C3042" s="190"/>
      <c r="D3042" s="190" t="s">
        <v>22</v>
      </c>
      <c r="E3042" s="189" t="s">
        <v>13252</v>
      </c>
    </row>
    <row r="3043" spans="1:5" x14ac:dyDescent="0.25">
      <c r="A3043" s="189" t="s">
        <v>22</v>
      </c>
      <c r="B3043" s="182" t="s">
        <v>1879</v>
      </c>
      <c r="C3043" s="190"/>
      <c r="D3043" s="190" t="s">
        <v>22</v>
      </c>
      <c r="E3043" s="189" t="s">
        <v>13252</v>
      </c>
    </row>
    <row r="3044" spans="1:5" x14ac:dyDescent="0.25">
      <c r="A3044" s="189" t="s">
        <v>22</v>
      </c>
      <c r="B3044" s="182" t="s">
        <v>1880</v>
      </c>
      <c r="C3044" s="190"/>
      <c r="D3044" s="190" t="s">
        <v>22</v>
      </c>
      <c r="E3044" s="189" t="s">
        <v>13252</v>
      </c>
    </row>
    <row r="3045" spans="1:5" x14ac:dyDescent="0.25">
      <c r="A3045" s="189" t="s">
        <v>22</v>
      </c>
      <c r="B3045" s="182" t="s">
        <v>1881</v>
      </c>
      <c r="C3045" s="190"/>
      <c r="D3045" s="190" t="s">
        <v>22</v>
      </c>
      <c r="E3045" s="189" t="s">
        <v>13252</v>
      </c>
    </row>
    <row r="3046" spans="1:5" x14ac:dyDescent="0.25">
      <c r="A3046" s="189" t="s">
        <v>22</v>
      </c>
      <c r="B3046" s="182" t="s">
        <v>1882</v>
      </c>
      <c r="C3046" s="190"/>
      <c r="D3046" s="190" t="s">
        <v>22</v>
      </c>
      <c r="E3046" s="189" t="s">
        <v>13252</v>
      </c>
    </row>
    <row r="3047" spans="1:5" x14ac:dyDescent="0.25">
      <c r="A3047" s="189" t="s">
        <v>22</v>
      </c>
      <c r="B3047" s="182" t="s">
        <v>1883</v>
      </c>
      <c r="C3047" s="190"/>
      <c r="D3047" s="190" t="s">
        <v>22</v>
      </c>
      <c r="E3047" s="189" t="s">
        <v>13252</v>
      </c>
    </row>
    <row r="3048" spans="1:5" x14ac:dyDescent="0.25">
      <c r="A3048" s="189" t="s">
        <v>22</v>
      </c>
      <c r="B3048" s="182" t="s">
        <v>1884</v>
      </c>
      <c r="C3048" s="190"/>
      <c r="D3048" s="190" t="s">
        <v>22</v>
      </c>
      <c r="E3048" s="189" t="s">
        <v>13252</v>
      </c>
    </row>
    <row r="3049" spans="1:5" x14ac:dyDescent="0.25">
      <c r="A3049" s="189" t="s">
        <v>22</v>
      </c>
      <c r="B3049" s="182" t="s">
        <v>1885</v>
      </c>
      <c r="C3049" s="190"/>
      <c r="D3049" s="190" t="s">
        <v>22</v>
      </c>
      <c r="E3049" s="189" t="s">
        <v>13252</v>
      </c>
    </row>
    <row r="3050" spans="1:5" x14ac:dyDescent="0.25">
      <c r="A3050" s="189" t="s">
        <v>22</v>
      </c>
      <c r="B3050" s="182" t="s">
        <v>1886</v>
      </c>
      <c r="C3050" s="190"/>
      <c r="D3050" s="190" t="s">
        <v>22</v>
      </c>
      <c r="E3050" s="189" t="s">
        <v>13252</v>
      </c>
    </row>
    <row r="3051" spans="1:5" x14ac:dyDescent="0.25">
      <c r="A3051" s="189" t="s">
        <v>22</v>
      </c>
      <c r="B3051" s="182" t="s">
        <v>1887</v>
      </c>
      <c r="C3051" s="190"/>
      <c r="D3051" s="190" t="s">
        <v>22</v>
      </c>
      <c r="E3051" s="189" t="s">
        <v>13252</v>
      </c>
    </row>
    <row r="3052" spans="1:5" x14ac:dyDescent="0.25">
      <c r="A3052" s="189" t="s">
        <v>22</v>
      </c>
      <c r="B3052" s="182" t="s">
        <v>1888</v>
      </c>
      <c r="C3052" s="190"/>
      <c r="D3052" s="190" t="s">
        <v>22</v>
      </c>
      <c r="E3052" s="189" t="s">
        <v>13252</v>
      </c>
    </row>
    <row r="3053" spans="1:5" x14ac:dyDescent="0.25">
      <c r="A3053" s="189" t="s">
        <v>22</v>
      </c>
      <c r="B3053" s="182" t="s">
        <v>1889</v>
      </c>
      <c r="C3053" s="190"/>
      <c r="D3053" s="190" t="s">
        <v>22</v>
      </c>
      <c r="E3053" s="189" t="s">
        <v>13252</v>
      </c>
    </row>
    <row r="3054" spans="1:5" x14ac:dyDescent="0.25">
      <c r="A3054" s="189" t="s">
        <v>22</v>
      </c>
      <c r="B3054" s="182" t="s">
        <v>1890</v>
      </c>
      <c r="C3054" s="190"/>
      <c r="D3054" s="190" t="s">
        <v>22</v>
      </c>
      <c r="E3054" s="189" t="s">
        <v>13252</v>
      </c>
    </row>
    <row r="3055" spans="1:5" x14ac:dyDescent="0.25">
      <c r="A3055" s="189" t="s">
        <v>22</v>
      </c>
      <c r="B3055" s="182" t="s">
        <v>1891</v>
      </c>
      <c r="C3055" s="190"/>
      <c r="D3055" s="190" t="s">
        <v>22</v>
      </c>
      <c r="E3055" s="189" t="s">
        <v>13252</v>
      </c>
    </row>
    <row r="3056" spans="1:5" x14ac:dyDescent="0.25">
      <c r="A3056" s="189" t="s">
        <v>22</v>
      </c>
      <c r="B3056" s="182" t="s">
        <v>1892</v>
      </c>
      <c r="C3056" s="190"/>
      <c r="D3056" s="190" t="s">
        <v>22</v>
      </c>
      <c r="E3056" s="189" t="s">
        <v>13252</v>
      </c>
    </row>
    <row r="3057" spans="1:5" x14ac:dyDescent="0.25">
      <c r="A3057" s="189" t="s">
        <v>22</v>
      </c>
      <c r="B3057" s="182" t="s">
        <v>1893</v>
      </c>
      <c r="C3057" s="190"/>
      <c r="D3057" s="190" t="s">
        <v>22</v>
      </c>
      <c r="E3057" s="189" t="s">
        <v>13252</v>
      </c>
    </row>
    <row r="3058" spans="1:5" x14ac:dyDescent="0.25">
      <c r="A3058" s="189" t="s">
        <v>22</v>
      </c>
      <c r="B3058" s="182" t="s">
        <v>1894</v>
      </c>
      <c r="C3058" s="190"/>
      <c r="D3058" s="190" t="s">
        <v>22</v>
      </c>
      <c r="E3058" s="189" t="s">
        <v>13252</v>
      </c>
    </row>
    <row r="3059" spans="1:5" x14ac:dyDescent="0.25">
      <c r="A3059" s="189" t="s">
        <v>22</v>
      </c>
      <c r="B3059" s="182" t="s">
        <v>1895</v>
      </c>
      <c r="C3059" s="190"/>
      <c r="D3059" s="190" t="s">
        <v>22</v>
      </c>
      <c r="E3059" s="189" t="s">
        <v>13252</v>
      </c>
    </row>
    <row r="3060" spans="1:5" x14ac:dyDescent="0.25">
      <c r="A3060" s="189" t="s">
        <v>22</v>
      </c>
      <c r="B3060" s="182" t="s">
        <v>1896</v>
      </c>
      <c r="C3060" s="190"/>
      <c r="D3060" s="190" t="s">
        <v>22</v>
      </c>
      <c r="E3060" s="189" t="s">
        <v>13252</v>
      </c>
    </row>
    <row r="3061" spans="1:5" x14ac:dyDescent="0.25">
      <c r="A3061" s="189" t="s">
        <v>22</v>
      </c>
      <c r="B3061" s="182" t="s">
        <v>1897</v>
      </c>
      <c r="C3061" s="190"/>
      <c r="D3061" s="190" t="s">
        <v>22</v>
      </c>
      <c r="E3061" s="189" t="s">
        <v>13252</v>
      </c>
    </row>
    <row r="3062" spans="1:5" x14ac:dyDescent="0.25">
      <c r="A3062" s="189" t="s">
        <v>22</v>
      </c>
      <c r="B3062" s="182" t="s">
        <v>1898</v>
      </c>
      <c r="C3062" s="190"/>
      <c r="D3062" s="190" t="s">
        <v>22</v>
      </c>
      <c r="E3062" s="189" t="s">
        <v>13252</v>
      </c>
    </row>
    <row r="3063" spans="1:5" x14ac:dyDescent="0.25">
      <c r="A3063" s="189" t="s">
        <v>22</v>
      </c>
      <c r="B3063" s="182" t="s">
        <v>13223</v>
      </c>
      <c r="C3063" s="190"/>
      <c r="D3063" s="190" t="s">
        <v>22</v>
      </c>
      <c r="E3063" s="189" t="s">
        <v>13252</v>
      </c>
    </row>
    <row r="3064" spans="1:5" x14ac:dyDescent="0.25">
      <c r="A3064" s="189" t="s">
        <v>22</v>
      </c>
      <c r="B3064" s="182" t="s">
        <v>1899</v>
      </c>
      <c r="C3064" s="190"/>
      <c r="D3064" s="190" t="s">
        <v>22</v>
      </c>
      <c r="E3064" s="189" t="s">
        <v>13252</v>
      </c>
    </row>
    <row r="3065" spans="1:5" x14ac:dyDescent="0.25">
      <c r="A3065" s="189" t="s">
        <v>22</v>
      </c>
      <c r="B3065" s="173" t="s">
        <v>1900</v>
      </c>
      <c r="C3065" s="190"/>
      <c r="D3065" s="190" t="s">
        <v>22</v>
      </c>
      <c r="E3065" s="189" t="s">
        <v>13252</v>
      </c>
    </row>
    <row r="3066" spans="1:5" x14ac:dyDescent="0.25">
      <c r="A3066" s="189" t="s">
        <v>22</v>
      </c>
      <c r="B3066" s="173" t="s">
        <v>1901</v>
      </c>
      <c r="C3066" s="190"/>
      <c r="D3066" s="190" t="s">
        <v>22</v>
      </c>
      <c r="E3066" s="189" t="s">
        <v>13252</v>
      </c>
    </row>
    <row r="3067" spans="1:5" x14ac:dyDescent="0.25">
      <c r="A3067" s="189" t="s">
        <v>22</v>
      </c>
      <c r="B3067" s="173" t="s">
        <v>1902</v>
      </c>
      <c r="C3067" s="190"/>
      <c r="D3067" s="190" t="s">
        <v>22</v>
      </c>
      <c r="E3067" s="189" t="s">
        <v>13252</v>
      </c>
    </row>
    <row r="3068" spans="1:5" x14ac:dyDescent="0.25">
      <c r="A3068" s="189" t="s">
        <v>22</v>
      </c>
      <c r="B3068" s="173" t="s">
        <v>1903</v>
      </c>
      <c r="C3068" s="190"/>
      <c r="D3068" s="190" t="s">
        <v>22</v>
      </c>
      <c r="E3068" s="189" t="s">
        <v>13252</v>
      </c>
    </row>
    <row r="3069" spans="1:5" x14ac:dyDescent="0.25">
      <c r="A3069" s="189" t="s">
        <v>22</v>
      </c>
      <c r="B3069" s="173" t="s">
        <v>1904</v>
      </c>
      <c r="C3069" s="190"/>
      <c r="D3069" s="190" t="s">
        <v>22</v>
      </c>
      <c r="E3069" s="189" t="s">
        <v>13252</v>
      </c>
    </row>
    <row r="3070" spans="1:5" x14ac:dyDescent="0.25">
      <c r="A3070" s="189" t="s">
        <v>22</v>
      </c>
      <c r="B3070" s="182" t="s">
        <v>1905</v>
      </c>
      <c r="C3070" s="190"/>
      <c r="D3070" s="190" t="s">
        <v>22</v>
      </c>
      <c r="E3070" s="189" t="s">
        <v>13252</v>
      </c>
    </row>
    <row r="3071" spans="1:5" x14ac:dyDescent="0.25">
      <c r="A3071" s="189" t="s">
        <v>22</v>
      </c>
      <c r="B3071" s="182" t="s">
        <v>1906</v>
      </c>
      <c r="C3071" s="190"/>
      <c r="D3071" s="190" t="s">
        <v>22</v>
      </c>
      <c r="E3071" s="189" t="s">
        <v>13252</v>
      </c>
    </row>
    <row r="3072" spans="1:5" x14ac:dyDescent="0.25">
      <c r="A3072" s="189" t="s">
        <v>22</v>
      </c>
      <c r="B3072" s="182" t="s">
        <v>1907</v>
      </c>
      <c r="C3072" s="190"/>
      <c r="D3072" s="190" t="s">
        <v>22</v>
      </c>
      <c r="E3072" s="189" t="s">
        <v>13252</v>
      </c>
    </row>
    <row r="3073" spans="1:5" x14ac:dyDescent="0.25">
      <c r="A3073" s="189" t="s">
        <v>22</v>
      </c>
      <c r="B3073" s="182" t="s">
        <v>1908</v>
      </c>
      <c r="C3073" s="190"/>
      <c r="D3073" s="190" t="s">
        <v>22</v>
      </c>
      <c r="E3073" s="189" t="s">
        <v>13252</v>
      </c>
    </row>
    <row r="3074" spans="1:5" x14ac:dyDescent="0.25">
      <c r="A3074" s="189" t="s">
        <v>22</v>
      </c>
      <c r="B3074" s="182" t="s">
        <v>1909</v>
      </c>
      <c r="C3074" s="190"/>
      <c r="D3074" s="190" t="s">
        <v>22</v>
      </c>
      <c r="E3074" s="189" t="s">
        <v>13252</v>
      </c>
    </row>
    <row r="3075" spans="1:5" x14ac:dyDescent="0.25">
      <c r="A3075" s="189" t="s">
        <v>22</v>
      </c>
      <c r="B3075" s="182" t="s">
        <v>1910</v>
      </c>
      <c r="C3075" s="190"/>
      <c r="D3075" s="190" t="s">
        <v>22</v>
      </c>
      <c r="E3075" s="189" t="s">
        <v>13252</v>
      </c>
    </row>
    <row r="3076" spans="1:5" x14ac:dyDescent="0.25">
      <c r="A3076" s="189" t="s">
        <v>22</v>
      </c>
      <c r="B3076" s="201" t="s">
        <v>13224</v>
      </c>
      <c r="C3076" s="190"/>
      <c r="D3076" s="190" t="s">
        <v>22</v>
      </c>
      <c r="E3076" s="189" t="s">
        <v>13252</v>
      </c>
    </row>
    <row r="3077" spans="1:5" x14ac:dyDescent="0.25">
      <c r="A3077" s="189" t="s">
        <v>22</v>
      </c>
      <c r="B3077" s="182" t="s">
        <v>1911</v>
      </c>
      <c r="C3077" s="190"/>
      <c r="D3077" s="190" t="s">
        <v>22</v>
      </c>
      <c r="E3077" s="189" t="s">
        <v>13252</v>
      </c>
    </row>
    <row r="3078" spans="1:5" x14ac:dyDescent="0.25">
      <c r="A3078" s="189" t="s">
        <v>22</v>
      </c>
      <c r="B3078" s="182" t="s">
        <v>1912</v>
      </c>
      <c r="C3078" s="190"/>
      <c r="D3078" s="190" t="s">
        <v>22</v>
      </c>
      <c r="E3078" s="189" t="s">
        <v>13252</v>
      </c>
    </row>
    <row r="3079" spans="1:5" x14ac:dyDescent="0.25">
      <c r="A3079" s="189" t="s">
        <v>22</v>
      </c>
      <c r="B3079" s="182" t="s">
        <v>1913</v>
      </c>
      <c r="C3079" s="190"/>
      <c r="D3079" s="190" t="s">
        <v>22</v>
      </c>
      <c r="E3079" s="189" t="s">
        <v>13252</v>
      </c>
    </row>
    <row r="3080" spans="1:5" x14ac:dyDescent="0.25">
      <c r="A3080" s="189" t="s">
        <v>22</v>
      </c>
      <c r="B3080" s="173" t="s">
        <v>1914</v>
      </c>
      <c r="C3080" s="190"/>
      <c r="D3080" s="190" t="s">
        <v>22</v>
      </c>
      <c r="E3080" s="189" t="s">
        <v>13252</v>
      </c>
    </row>
    <row r="3081" spans="1:5" x14ac:dyDescent="0.25">
      <c r="A3081" s="189" t="s">
        <v>22</v>
      </c>
      <c r="B3081" s="173" t="s">
        <v>1915</v>
      </c>
      <c r="C3081" s="190"/>
      <c r="D3081" s="190" t="s">
        <v>22</v>
      </c>
      <c r="E3081" s="189" t="s">
        <v>13252</v>
      </c>
    </row>
    <row r="3082" spans="1:5" x14ac:dyDescent="0.25">
      <c r="A3082" s="189" t="s">
        <v>22</v>
      </c>
      <c r="B3082" s="173" t="s">
        <v>1916</v>
      </c>
      <c r="C3082" s="190"/>
      <c r="D3082" s="190" t="s">
        <v>22</v>
      </c>
      <c r="E3082" s="189" t="s">
        <v>13252</v>
      </c>
    </row>
    <row r="3083" spans="1:5" x14ac:dyDescent="0.25">
      <c r="A3083" s="189" t="s">
        <v>22</v>
      </c>
      <c r="B3083" s="173" t="s">
        <v>1917</v>
      </c>
      <c r="C3083" s="190"/>
      <c r="D3083" s="190" t="s">
        <v>22</v>
      </c>
      <c r="E3083" s="189" t="s">
        <v>13252</v>
      </c>
    </row>
    <row r="3084" spans="1:5" x14ac:dyDescent="0.25">
      <c r="A3084" s="189" t="s">
        <v>22</v>
      </c>
      <c r="B3084" s="173" t="s">
        <v>1918</v>
      </c>
      <c r="C3084" s="190"/>
      <c r="D3084" s="190" t="s">
        <v>22</v>
      </c>
      <c r="E3084" s="189" t="s">
        <v>13252</v>
      </c>
    </row>
    <row r="3085" spans="1:5" x14ac:dyDescent="0.25">
      <c r="A3085" s="189" t="s">
        <v>22</v>
      </c>
      <c r="B3085" s="173" t="s">
        <v>1919</v>
      </c>
      <c r="C3085" s="190"/>
      <c r="D3085" s="190" t="s">
        <v>22</v>
      </c>
      <c r="E3085" s="189" t="s">
        <v>13252</v>
      </c>
    </row>
    <row r="3086" spans="1:5" x14ac:dyDescent="0.25">
      <c r="A3086" s="189" t="s">
        <v>22</v>
      </c>
      <c r="B3086" s="173" t="s">
        <v>1920</v>
      </c>
      <c r="C3086" s="190"/>
      <c r="D3086" s="190" t="s">
        <v>22</v>
      </c>
      <c r="E3086" s="189" t="s">
        <v>13252</v>
      </c>
    </row>
    <row r="3087" spans="1:5" x14ac:dyDescent="0.25">
      <c r="A3087" s="189" t="s">
        <v>22</v>
      </c>
      <c r="B3087" s="173" t="s">
        <v>1921</v>
      </c>
      <c r="C3087" s="190"/>
      <c r="D3087" s="190" t="s">
        <v>22</v>
      </c>
      <c r="E3087" s="189" t="s">
        <v>13252</v>
      </c>
    </row>
    <row r="3088" spans="1:5" x14ac:dyDescent="0.25">
      <c r="A3088" s="189" t="s">
        <v>22</v>
      </c>
      <c r="B3088" s="173" t="s">
        <v>1922</v>
      </c>
      <c r="C3088" s="190"/>
      <c r="D3088" s="190" t="s">
        <v>22</v>
      </c>
      <c r="E3088" s="189" t="s">
        <v>13252</v>
      </c>
    </row>
    <row r="3089" spans="1:5" x14ac:dyDescent="0.25">
      <c r="A3089" s="189" t="s">
        <v>22</v>
      </c>
      <c r="B3089" s="173" t="s">
        <v>1923</v>
      </c>
      <c r="C3089" s="190"/>
      <c r="D3089" s="190" t="s">
        <v>22</v>
      </c>
      <c r="E3089" s="189" t="s">
        <v>13252</v>
      </c>
    </row>
    <row r="3090" spans="1:5" x14ac:dyDescent="0.25">
      <c r="A3090" s="189" t="s">
        <v>22</v>
      </c>
      <c r="B3090" s="173" t="s">
        <v>1924</v>
      </c>
      <c r="C3090" s="190"/>
      <c r="D3090" s="190" t="s">
        <v>22</v>
      </c>
      <c r="E3090" s="189" t="s">
        <v>13252</v>
      </c>
    </row>
    <row r="3091" spans="1:5" x14ac:dyDescent="0.25">
      <c r="A3091" s="189" t="s">
        <v>22</v>
      </c>
      <c r="B3091" s="173" t="s">
        <v>1925</v>
      </c>
      <c r="C3091" s="190"/>
      <c r="D3091" s="190" t="s">
        <v>22</v>
      </c>
      <c r="E3091" s="189" t="s">
        <v>13252</v>
      </c>
    </row>
    <row r="3092" spans="1:5" x14ac:dyDescent="0.25">
      <c r="A3092" s="189" t="s">
        <v>22</v>
      </c>
      <c r="B3092" s="173" t="s">
        <v>1926</v>
      </c>
      <c r="C3092" s="190"/>
      <c r="D3092" s="190" t="s">
        <v>22</v>
      </c>
      <c r="E3092" s="189" t="s">
        <v>13252</v>
      </c>
    </row>
    <row r="3093" spans="1:5" x14ac:dyDescent="0.25">
      <c r="A3093" s="189" t="s">
        <v>22</v>
      </c>
      <c r="B3093" s="173" t="s">
        <v>1927</v>
      </c>
      <c r="C3093" s="190"/>
      <c r="D3093" s="190" t="s">
        <v>22</v>
      </c>
      <c r="E3093" s="189" t="s">
        <v>13252</v>
      </c>
    </row>
    <row r="3094" spans="1:5" x14ac:dyDescent="0.25">
      <c r="A3094" s="189" t="s">
        <v>22</v>
      </c>
      <c r="B3094" s="173" t="s">
        <v>1928</v>
      </c>
      <c r="C3094" s="190"/>
      <c r="D3094" s="190" t="s">
        <v>22</v>
      </c>
      <c r="E3094" s="189" t="s">
        <v>13252</v>
      </c>
    </row>
    <row r="3095" spans="1:5" x14ac:dyDescent="0.25">
      <c r="A3095" s="189" t="s">
        <v>22</v>
      </c>
      <c r="B3095" s="173" t="s">
        <v>1929</v>
      </c>
      <c r="C3095" s="190"/>
      <c r="D3095" s="190" t="s">
        <v>22</v>
      </c>
      <c r="E3095" s="189" t="s">
        <v>13252</v>
      </c>
    </row>
    <row r="3096" spans="1:5" x14ac:dyDescent="0.25">
      <c r="A3096" s="189" t="s">
        <v>22</v>
      </c>
      <c r="B3096" s="173" t="s">
        <v>1930</v>
      </c>
      <c r="C3096" s="190"/>
      <c r="D3096" s="190" t="s">
        <v>22</v>
      </c>
      <c r="E3096" s="189" t="s">
        <v>13252</v>
      </c>
    </row>
    <row r="3097" spans="1:5" x14ac:dyDescent="0.25">
      <c r="A3097" s="189" t="s">
        <v>22</v>
      </c>
      <c r="B3097" s="173" t="s">
        <v>1931</v>
      </c>
      <c r="C3097" s="190"/>
      <c r="D3097" s="190" t="s">
        <v>22</v>
      </c>
      <c r="E3097" s="189" t="s">
        <v>13252</v>
      </c>
    </row>
    <row r="3098" spans="1:5" x14ac:dyDescent="0.25">
      <c r="A3098" s="189" t="s">
        <v>22</v>
      </c>
      <c r="B3098" s="173" t="s">
        <v>1932</v>
      </c>
      <c r="C3098" s="190"/>
      <c r="D3098" s="190" t="s">
        <v>22</v>
      </c>
      <c r="E3098" s="189" t="s">
        <v>13252</v>
      </c>
    </row>
    <row r="3099" spans="1:5" x14ac:dyDescent="0.25">
      <c r="A3099" s="189" t="s">
        <v>22</v>
      </c>
      <c r="B3099" s="173" t="s">
        <v>1933</v>
      </c>
      <c r="C3099" s="190"/>
      <c r="D3099" s="190" t="s">
        <v>22</v>
      </c>
      <c r="E3099" s="189" t="s">
        <v>13252</v>
      </c>
    </row>
    <row r="3100" spans="1:5" x14ac:dyDescent="0.25">
      <c r="A3100" s="189" t="s">
        <v>22</v>
      </c>
      <c r="B3100" s="173" t="s">
        <v>1934</v>
      </c>
      <c r="C3100" s="190"/>
      <c r="D3100" s="190" t="s">
        <v>22</v>
      </c>
      <c r="E3100" s="189" t="s">
        <v>13252</v>
      </c>
    </row>
    <row r="3101" spans="1:5" x14ac:dyDescent="0.25">
      <c r="A3101" s="189" t="s">
        <v>22</v>
      </c>
      <c r="B3101" s="173" t="s">
        <v>1935</v>
      </c>
      <c r="C3101" s="190"/>
      <c r="D3101" s="190" t="s">
        <v>22</v>
      </c>
      <c r="E3101" s="189" t="s">
        <v>13252</v>
      </c>
    </row>
    <row r="3102" spans="1:5" x14ac:dyDescent="0.25">
      <c r="A3102" s="189" t="s">
        <v>22</v>
      </c>
      <c r="B3102" s="173" t="s">
        <v>1936</v>
      </c>
      <c r="C3102" s="190"/>
      <c r="D3102" s="190" t="s">
        <v>22</v>
      </c>
      <c r="E3102" s="189" t="s">
        <v>13252</v>
      </c>
    </row>
    <row r="3103" spans="1:5" x14ac:dyDescent="0.25">
      <c r="A3103" s="189" t="s">
        <v>22</v>
      </c>
      <c r="B3103" s="173" t="s">
        <v>1937</v>
      </c>
      <c r="C3103" s="190"/>
      <c r="D3103" s="190" t="s">
        <v>22</v>
      </c>
      <c r="E3103" s="189" t="s">
        <v>13252</v>
      </c>
    </row>
    <row r="3104" spans="1:5" x14ac:dyDescent="0.25">
      <c r="A3104" s="189" t="s">
        <v>22</v>
      </c>
      <c r="B3104" s="173" t="s">
        <v>1938</v>
      </c>
      <c r="C3104" s="190"/>
      <c r="D3104" s="190" t="s">
        <v>22</v>
      </c>
      <c r="E3104" s="189" t="s">
        <v>13252</v>
      </c>
    </row>
    <row r="3105" spans="1:5" x14ac:dyDescent="0.25">
      <c r="A3105" s="189" t="s">
        <v>22</v>
      </c>
      <c r="B3105" s="173" t="s">
        <v>1939</v>
      </c>
      <c r="C3105" s="190"/>
      <c r="D3105" s="190" t="s">
        <v>22</v>
      </c>
      <c r="E3105" s="189" t="s">
        <v>13252</v>
      </c>
    </row>
    <row r="3106" spans="1:5" x14ac:dyDescent="0.25">
      <c r="A3106" s="189" t="s">
        <v>22</v>
      </c>
      <c r="B3106" s="173" t="s">
        <v>1940</v>
      </c>
      <c r="C3106" s="190"/>
      <c r="D3106" s="190" t="s">
        <v>22</v>
      </c>
      <c r="E3106" s="189" t="s">
        <v>13252</v>
      </c>
    </row>
    <row r="3107" spans="1:5" x14ac:dyDescent="0.25">
      <c r="A3107" s="189" t="s">
        <v>22</v>
      </c>
      <c r="B3107" s="173" t="s">
        <v>1941</v>
      </c>
      <c r="C3107" s="190"/>
      <c r="D3107" s="190" t="s">
        <v>22</v>
      </c>
      <c r="E3107" s="189" t="s">
        <v>13252</v>
      </c>
    </row>
    <row r="3108" spans="1:5" x14ac:dyDescent="0.25">
      <c r="A3108" s="189" t="s">
        <v>22</v>
      </c>
      <c r="B3108" s="173" t="s">
        <v>1942</v>
      </c>
      <c r="C3108" s="190"/>
      <c r="D3108" s="190" t="s">
        <v>22</v>
      </c>
      <c r="E3108" s="189" t="s">
        <v>13252</v>
      </c>
    </row>
    <row r="3109" spans="1:5" x14ac:dyDescent="0.25">
      <c r="A3109" s="189" t="s">
        <v>22</v>
      </c>
      <c r="B3109" s="173" t="s">
        <v>1943</v>
      </c>
      <c r="C3109" s="190"/>
      <c r="D3109" s="190" t="s">
        <v>22</v>
      </c>
      <c r="E3109" s="189" t="s">
        <v>13252</v>
      </c>
    </row>
    <row r="3110" spans="1:5" x14ac:dyDescent="0.25">
      <c r="A3110" s="189" t="s">
        <v>22</v>
      </c>
      <c r="B3110" s="173" t="s">
        <v>1944</v>
      </c>
      <c r="C3110" s="190"/>
      <c r="D3110" s="190" t="s">
        <v>22</v>
      </c>
      <c r="E3110" s="189" t="s">
        <v>13252</v>
      </c>
    </row>
    <row r="3111" spans="1:5" x14ac:dyDescent="0.25">
      <c r="A3111" s="189" t="s">
        <v>22</v>
      </c>
      <c r="B3111" s="173" t="s">
        <v>1945</v>
      </c>
      <c r="C3111" s="190"/>
      <c r="D3111" s="190" t="s">
        <v>22</v>
      </c>
      <c r="E3111" s="189" t="s">
        <v>13252</v>
      </c>
    </row>
    <row r="3112" spans="1:5" x14ac:dyDescent="0.25">
      <c r="A3112" s="189" t="s">
        <v>22</v>
      </c>
      <c r="B3112" s="173" t="s">
        <v>1946</v>
      </c>
      <c r="C3112" s="190"/>
      <c r="D3112" s="190" t="s">
        <v>22</v>
      </c>
      <c r="E3112" s="189" t="s">
        <v>13252</v>
      </c>
    </row>
    <row r="3113" spans="1:5" x14ac:dyDescent="0.25">
      <c r="A3113" s="189" t="s">
        <v>22</v>
      </c>
      <c r="B3113" s="201" t="s">
        <v>13225</v>
      </c>
      <c r="C3113" s="190"/>
      <c r="D3113" s="190" t="s">
        <v>22</v>
      </c>
      <c r="E3113" s="189" t="s">
        <v>13252</v>
      </c>
    </row>
    <row r="3114" spans="1:5" x14ac:dyDescent="0.25">
      <c r="A3114" s="189" t="s">
        <v>22</v>
      </c>
      <c r="B3114" s="173" t="s">
        <v>1947</v>
      </c>
      <c r="C3114" s="190"/>
      <c r="D3114" s="190" t="s">
        <v>22</v>
      </c>
      <c r="E3114" s="189" t="s">
        <v>13252</v>
      </c>
    </row>
    <row r="3115" spans="1:5" x14ac:dyDescent="0.25">
      <c r="A3115" s="189" t="s">
        <v>22</v>
      </c>
      <c r="B3115" s="173" t="s">
        <v>1662</v>
      </c>
      <c r="C3115" s="190"/>
      <c r="D3115" s="190" t="s">
        <v>22</v>
      </c>
      <c r="E3115" s="189" t="s">
        <v>13252</v>
      </c>
    </row>
    <row r="3116" spans="1:5" x14ac:dyDescent="0.25">
      <c r="A3116" s="189" t="s">
        <v>22</v>
      </c>
      <c r="B3116" s="173" t="s">
        <v>1948</v>
      </c>
      <c r="C3116" s="190"/>
      <c r="D3116" s="190" t="s">
        <v>22</v>
      </c>
      <c r="E3116" s="189" t="s">
        <v>13252</v>
      </c>
    </row>
    <row r="3117" spans="1:5" x14ac:dyDescent="0.25">
      <c r="A3117" s="189" t="s">
        <v>22</v>
      </c>
      <c r="B3117" s="173" t="s">
        <v>1949</v>
      </c>
      <c r="C3117" s="190"/>
      <c r="D3117" s="190" t="s">
        <v>22</v>
      </c>
      <c r="E3117" s="189" t="s">
        <v>13252</v>
      </c>
    </row>
    <row r="3118" spans="1:5" x14ac:dyDescent="0.25">
      <c r="A3118" s="189" t="s">
        <v>22</v>
      </c>
      <c r="B3118" s="173" t="s">
        <v>1950</v>
      </c>
      <c r="C3118" s="190"/>
      <c r="D3118" s="190" t="s">
        <v>22</v>
      </c>
      <c r="E3118" s="189" t="s">
        <v>13252</v>
      </c>
    </row>
    <row r="3119" spans="1:5" x14ac:dyDescent="0.25">
      <c r="A3119" s="189" t="s">
        <v>22</v>
      </c>
      <c r="B3119" s="173" t="s">
        <v>1951</v>
      </c>
      <c r="C3119" s="190"/>
      <c r="D3119" s="190" t="s">
        <v>22</v>
      </c>
      <c r="E3119" s="189" t="s">
        <v>13252</v>
      </c>
    </row>
    <row r="3120" spans="1:5" x14ac:dyDescent="0.25">
      <c r="A3120" s="189" t="s">
        <v>22</v>
      </c>
      <c r="B3120" s="173" t="s">
        <v>1952</v>
      </c>
      <c r="C3120" s="190"/>
      <c r="D3120" s="190" t="s">
        <v>22</v>
      </c>
      <c r="E3120" s="189" t="s">
        <v>13252</v>
      </c>
    </row>
    <row r="3121" spans="1:5" x14ac:dyDescent="0.25">
      <c r="A3121" s="189" t="s">
        <v>22</v>
      </c>
      <c r="B3121" s="173" t="s">
        <v>1953</v>
      </c>
      <c r="C3121" s="190"/>
      <c r="D3121" s="190" t="s">
        <v>22</v>
      </c>
      <c r="E3121" s="189" t="s">
        <v>13252</v>
      </c>
    </row>
    <row r="3122" spans="1:5" x14ac:dyDescent="0.25">
      <c r="A3122" s="189" t="s">
        <v>22</v>
      </c>
      <c r="B3122" s="173" t="s">
        <v>1954</v>
      </c>
      <c r="C3122" s="190"/>
      <c r="D3122" s="190" t="s">
        <v>22</v>
      </c>
      <c r="E3122" s="189" t="s">
        <v>13252</v>
      </c>
    </row>
    <row r="3123" spans="1:5" x14ac:dyDescent="0.25">
      <c r="A3123" s="189" t="s">
        <v>22</v>
      </c>
      <c r="B3123" s="173" t="s">
        <v>1955</v>
      </c>
      <c r="C3123" s="190"/>
      <c r="D3123" s="190" t="s">
        <v>22</v>
      </c>
      <c r="E3123" s="189" t="s">
        <v>13252</v>
      </c>
    </row>
    <row r="3124" spans="1:5" x14ac:dyDescent="0.25">
      <c r="A3124" s="189" t="s">
        <v>22</v>
      </c>
      <c r="B3124" s="173" t="s">
        <v>1956</v>
      </c>
      <c r="C3124" s="190"/>
      <c r="D3124" s="190" t="s">
        <v>22</v>
      </c>
      <c r="E3124" s="189" t="s">
        <v>13252</v>
      </c>
    </row>
    <row r="3125" spans="1:5" x14ac:dyDescent="0.25">
      <c r="A3125" s="189" t="s">
        <v>22</v>
      </c>
      <c r="B3125" s="173" t="s">
        <v>1957</v>
      </c>
      <c r="C3125" s="190"/>
      <c r="D3125" s="190" t="s">
        <v>22</v>
      </c>
      <c r="E3125" s="189" t="s">
        <v>13252</v>
      </c>
    </row>
    <row r="3126" spans="1:5" x14ac:dyDescent="0.25">
      <c r="A3126" s="189" t="s">
        <v>22</v>
      </c>
      <c r="B3126" s="173" t="s">
        <v>1958</v>
      </c>
      <c r="C3126" s="190"/>
      <c r="D3126" s="190" t="s">
        <v>22</v>
      </c>
      <c r="E3126" s="189" t="s">
        <v>13252</v>
      </c>
    </row>
    <row r="3127" spans="1:5" x14ac:dyDescent="0.25">
      <c r="A3127" s="189" t="s">
        <v>22</v>
      </c>
      <c r="B3127" s="201" t="s">
        <v>13226</v>
      </c>
      <c r="C3127" s="190"/>
      <c r="D3127" s="190" t="s">
        <v>22</v>
      </c>
      <c r="E3127" s="189" t="s">
        <v>13252</v>
      </c>
    </row>
    <row r="3128" spans="1:5" x14ac:dyDescent="0.25">
      <c r="A3128" s="189" t="s">
        <v>22</v>
      </c>
      <c r="B3128" s="173" t="s">
        <v>1959</v>
      </c>
      <c r="C3128" s="190"/>
      <c r="D3128" s="190" t="s">
        <v>22</v>
      </c>
      <c r="E3128" s="189" t="s">
        <v>13252</v>
      </c>
    </row>
    <row r="3129" spans="1:5" x14ac:dyDescent="0.25">
      <c r="A3129" s="189" t="s">
        <v>22</v>
      </c>
      <c r="B3129" s="173" t="s">
        <v>1960</v>
      </c>
      <c r="C3129" s="190"/>
      <c r="D3129" s="190" t="s">
        <v>22</v>
      </c>
      <c r="E3129" s="189" t="s">
        <v>13252</v>
      </c>
    </row>
    <row r="3130" spans="1:5" x14ac:dyDescent="0.25">
      <c r="A3130" s="189" t="s">
        <v>22</v>
      </c>
      <c r="B3130" s="173" t="s">
        <v>1961</v>
      </c>
      <c r="C3130" s="190"/>
      <c r="D3130" s="190" t="s">
        <v>22</v>
      </c>
      <c r="E3130" s="189" t="s">
        <v>13252</v>
      </c>
    </row>
    <row r="3131" spans="1:5" x14ac:dyDescent="0.25">
      <c r="A3131" s="189" t="s">
        <v>22</v>
      </c>
      <c r="B3131" s="182" t="s">
        <v>1962</v>
      </c>
      <c r="C3131" s="190"/>
      <c r="D3131" s="190" t="s">
        <v>22</v>
      </c>
      <c r="E3131" s="189" t="s">
        <v>13252</v>
      </c>
    </row>
    <row r="3132" spans="1:5" x14ac:dyDescent="0.25">
      <c r="A3132" s="189" t="s">
        <v>22</v>
      </c>
      <c r="B3132" s="173" t="s">
        <v>1963</v>
      </c>
      <c r="C3132" s="190"/>
      <c r="D3132" s="190" t="s">
        <v>22</v>
      </c>
      <c r="E3132" s="189" t="s">
        <v>13252</v>
      </c>
    </row>
    <row r="3133" spans="1:5" x14ac:dyDescent="0.25">
      <c r="A3133" s="189" t="s">
        <v>22</v>
      </c>
      <c r="B3133" s="173" t="s">
        <v>1964</v>
      </c>
      <c r="C3133" s="190"/>
      <c r="D3133" s="190" t="s">
        <v>22</v>
      </c>
      <c r="E3133" s="189" t="s">
        <v>13252</v>
      </c>
    </row>
    <row r="3134" spans="1:5" x14ac:dyDescent="0.25">
      <c r="A3134" s="189" t="s">
        <v>22</v>
      </c>
      <c r="B3134" s="182" t="s">
        <v>1965</v>
      </c>
      <c r="C3134" s="190"/>
      <c r="D3134" s="190" t="s">
        <v>22</v>
      </c>
      <c r="E3134" s="189" t="s">
        <v>13252</v>
      </c>
    </row>
    <row r="3135" spans="1:5" x14ac:dyDescent="0.25">
      <c r="A3135" s="189" t="s">
        <v>22</v>
      </c>
      <c r="B3135" s="182" t="s">
        <v>1966</v>
      </c>
      <c r="C3135" s="190"/>
      <c r="D3135" s="190" t="s">
        <v>22</v>
      </c>
      <c r="E3135" s="189" t="s">
        <v>13252</v>
      </c>
    </row>
    <row r="3136" spans="1:5" x14ac:dyDescent="0.25">
      <c r="A3136" s="189" t="s">
        <v>22</v>
      </c>
      <c r="B3136" s="182" t="s">
        <v>1967</v>
      </c>
      <c r="C3136" s="190"/>
      <c r="D3136" s="190" t="s">
        <v>22</v>
      </c>
      <c r="E3136" s="189" t="s">
        <v>13252</v>
      </c>
    </row>
    <row r="3137" spans="1:5" x14ac:dyDescent="0.25">
      <c r="A3137" s="189" t="s">
        <v>22</v>
      </c>
      <c r="B3137" s="182" t="s">
        <v>1968</v>
      </c>
      <c r="C3137" s="190"/>
      <c r="D3137" s="190" t="s">
        <v>22</v>
      </c>
      <c r="E3137" s="189" t="s">
        <v>13252</v>
      </c>
    </row>
    <row r="3138" spans="1:5" x14ac:dyDescent="0.25">
      <c r="A3138" s="189" t="s">
        <v>22</v>
      </c>
      <c r="B3138" s="182" t="s">
        <v>1969</v>
      </c>
      <c r="C3138" s="190"/>
      <c r="D3138" s="190" t="s">
        <v>22</v>
      </c>
      <c r="E3138" s="189" t="s">
        <v>13252</v>
      </c>
    </row>
    <row r="3139" spans="1:5" x14ac:dyDescent="0.25">
      <c r="A3139" s="189" t="s">
        <v>22</v>
      </c>
      <c r="B3139" s="182" t="s">
        <v>1970</v>
      </c>
      <c r="C3139" s="190"/>
      <c r="D3139" s="190" t="s">
        <v>22</v>
      </c>
      <c r="E3139" s="189" t="s">
        <v>13252</v>
      </c>
    </row>
    <row r="3140" spans="1:5" x14ac:dyDescent="0.25">
      <c r="A3140" s="189" t="s">
        <v>22</v>
      </c>
      <c r="B3140" s="182" t="s">
        <v>1971</v>
      </c>
      <c r="C3140" s="190"/>
      <c r="D3140" s="190" t="s">
        <v>22</v>
      </c>
      <c r="E3140" s="189" t="s">
        <v>13252</v>
      </c>
    </row>
    <row r="3141" spans="1:5" x14ac:dyDescent="0.25">
      <c r="A3141" s="189" t="s">
        <v>22</v>
      </c>
      <c r="B3141" s="182" t="s">
        <v>1972</v>
      </c>
      <c r="C3141" s="190"/>
      <c r="D3141" s="190" t="s">
        <v>22</v>
      </c>
      <c r="E3141" s="189" t="s">
        <v>13252</v>
      </c>
    </row>
    <row r="3142" spans="1:5" x14ac:dyDescent="0.25">
      <c r="A3142" s="189" t="s">
        <v>22</v>
      </c>
      <c r="B3142" s="182" t="s">
        <v>1973</v>
      </c>
      <c r="C3142" s="190"/>
      <c r="D3142" s="190" t="s">
        <v>22</v>
      </c>
      <c r="E3142" s="189" t="s">
        <v>13252</v>
      </c>
    </row>
    <row r="3143" spans="1:5" x14ac:dyDescent="0.25">
      <c r="A3143" s="189" t="s">
        <v>22</v>
      </c>
      <c r="B3143" s="182" t="s">
        <v>1974</v>
      </c>
      <c r="C3143" s="190"/>
      <c r="D3143" s="190" t="s">
        <v>22</v>
      </c>
      <c r="E3143" s="189" t="s">
        <v>13252</v>
      </c>
    </row>
    <row r="3144" spans="1:5" x14ac:dyDescent="0.25">
      <c r="A3144" s="189" t="s">
        <v>22</v>
      </c>
      <c r="B3144" s="182" t="s">
        <v>13227</v>
      </c>
      <c r="C3144" s="190"/>
      <c r="D3144" s="190" t="s">
        <v>22</v>
      </c>
      <c r="E3144" s="189" t="s">
        <v>13252</v>
      </c>
    </row>
    <row r="3145" spans="1:5" x14ac:dyDescent="0.25">
      <c r="A3145" s="189" t="s">
        <v>22</v>
      </c>
      <c r="B3145" s="182" t="s">
        <v>1975</v>
      </c>
      <c r="C3145" s="190"/>
      <c r="D3145" s="190" t="s">
        <v>22</v>
      </c>
      <c r="E3145" s="189" t="s">
        <v>13252</v>
      </c>
    </row>
    <row r="3146" spans="1:5" x14ac:dyDescent="0.25">
      <c r="A3146" s="189" t="s">
        <v>22</v>
      </c>
      <c r="B3146" s="182" t="s">
        <v>1976</v>
      </c>
      <c r="C3146" s="190"/>
      <c r="D3146" s="190" t="s">
        <v>22</v>
      </c>
      <c r="E3146" s="189" t="s">
        <v>13252</v>
      </c>
    </row>
    <row r="3147" spans="1:5" x14ac:dyDescent="0.25">
      <c r="A3147" s="189" t="s">
        <v>22</v>
      </c>
      <c r="B3147" s="182" t="s">
        <v>1977</v>
      </c>
      <c r="C3147" s="190"/>
      <c r="D3147" s="190" t="s">
        <v>22</v>
      </c>
      <c r="E3147" s="189" t="s">
        <v>13252</v>
      </c>
    </row>
    <row r="3148" spans="1:5" x14ac:dyDescent="0.25">
      <c r="A3148" s="189" t="s">
        <v>22</v>
      </c>
      <c r="B3148" s="182" t="s">
        <v>1978</v>
      </c>
      <c r="C3148" s="190"/>
      <c r="D3148" s="190" t="s">
        <v>22</v>
      </c>
      <c r="E3148" s="189" t="s">
        <v>13252</v>
      </c>
    </row>
    <row r="3149" spans="1:5" x14ac:dyDescent="0.25">
      <c r="A3149" s="189" t="s">
        <v>22</v>
      </c>
      <c r="B3149" s="182" t="s">
        <v>1979</v>
      </c>
      <c r="C3149" s="190"/>
      <c r="D3149" s="190" t="s">
        <v>22</v>
      </c>
      <c r="E3149" s="189" t="s">
        <v>13252</v>
      </c>
    </row>
    <row r="3150" spans="1:5" x14ac:dyDescent="0.25">
      <c r="A3150" s="189" t="s">
        <v>22</v>
      </c>
      <c r="B3150" s="182" t="s">
        <v>1980</v>
      </c>
      <c r="C3150" s="190"/>
      <c r="D3150" s="190" t="s">
        <v>22</v>
      </c>
      <c r="E3150" s="189" t="s">
        <v>13252</v>
      </c>
    </row>
    <row r="3151" spans="1:5" x14ac:dyDescent="0.25">
      <c r="A3151" s="189" t="s">
        <v>22</v>
      </c>
      <c r="B3151" s="182" t="s">
        <v>1981</v>
      </c>
      <c r="C3151" s="190"/>
      <c r="D3151" s="190" t="s">
        <v>22</v>
      </c>
      <c r="E3151" s="189" t="s">
        <v>13252</v>
      </c>
    </row>
    <row r="3152" spans="1:5" x14ac:dyDescent="0.25">
      <c r="A3152" s="189" t="s">
        <v>22</v>
      </c>
      <c r="B3152" s="182" t="s">
        <v>1982</v>
      </c>
      <c r="C3152" s="190"/>
      <c r="D3152" s="190" t="s">
        <v>22</v>
      </c>
      <c r="E3152" s="189" t="s">
        <v>13252</v>
      </c>
    </row>
    <row r="3153" spans="1:5" x14ac:dyDescent="0.25">
      <c r="A3153" s="189" t="s">
        <v>22</v>
      </c>
      <c r="B3153" s="182" t="s">
        <v>1983</v>
      </c>
      <c r="C3153" s="190"/>
      <c r="D3153" s="190" t="s">
        <v>22</v>
      </c>
      <c r="E3153" s="189" t="s">
        <v>13252</v>
      </c>
    </row>
    <row r="3154" spans="1:5" x14ac:dyDescent="0.25">
      <c r="A3154" s="189" t="s">
        <v>22</v>
      </c>
      <c r="B3154" s="182" t="s">
        <v>1984</v>
      </c>
      <c r="C3154" s="190"/>
      <c r="D3154" s="190" t="s">
        <v>22</v>
      </c>
      <c r="E3154" s="189" t="s">
        <v>13252</v>
      </c>
    </row>
    <row r="3155" spans="1:5" x14ac:dyDescent="0.25">
      <c r="A3155" s="189" t="s">
        <v>22</v>
      </c>
      <c r="B3155" s="182" t="s">
        <v>1985</v>
      </c>
      <c r="C3155" s="190"/>
      <c r="D3155" s="190" t="s">
        <v>22</v>
      </c>
      <c r="E3155" s="189" t="s">
        <v>13252</v>
      </c>
    </row>
    <row r="3156" spans="1:5" x14ac:dyDescent="0.25">
      <c r="A3156" s="189" t="s">
        <v>22</v>
      </c>
      <c r="B3156" s="182" t="s">
        <v>1986</v>
      </c>
      <c r="C3156" s="190"/>
      <c r="D3156" s="190" t="s">
        <v>22</v>
      </c>
      <c r="E3156" s="189" t="s">
        <v>13252</v>
      </c>
    </row>
    <row r="3157" spans="1:5" x14ac:dyDescent="0.25">
      <c r="A3157" s="189" t="s">
        <v>22</v>
      </c>
      <c r="B3157" s="182" t="s">
        <v>1987</v>
      </c>
      <c r="C3157" s="190"/>
      <c r="D3157" s="190" t="s">
        <v>22</v>
      </c>
      <c r="E3157" s="189" t="s">
        <v>13252</v>
      </c>
    </row>
    <row r="3158" spans="1:5" x14ac:dyDescent="0.25">
      <c r="A3158" s="189" t="s">
        <v>22</v>
      </c>
      <c r="B3158" s="182" t="s">
        <v>1988</v>
      </c>
      <c r="C3158" s="190"/>
      <c r="D3158" s="190" t="s">
        <v>22</v>
      </c>
      <c r="E3158" s="189" t="s">
        <v>13252</v>
      </c>
    </row>
    <row r="3159" spans="1:5" x14ac:dyDescent="0.25">
      <c r="A3159" s="189" t="s">
        <v>22</v>
      </c>
      <c r="B3159" s="182" t="s">
        <v>1989</v>
      </c>
      <c r="C3159" s="190"/>
      <c r="D3159" s="190" t="s">
        <v>22</v>
      </c>
      <c r="E3159" s="189" t="s">
        <v>13252</v>
      </c>
    </row>
    <row r="3160" spans="1:5" x14ac:dyDescent="0.25">
      <c r="A3160" s="189" t="s">
        <v>22</v>
      </c>
      <c r="B3160" s="182" t="s">
        <v>1990</v>
      </c>
      <c r="C3160" s="190"/>
      <c r="D3160" s="190" t="s">
        <v>22</v>
      </c>
      <c r="E3160" s="189" t="s">
        <v>13252</v>
      </c>
    </row>
    <row r="3161" spans="1:5" x14ac:dyDescent="0.25">
      <c r="A3161" s="189" t="s">
        <v>22</v>
      </c>
      <c r="B3161" s="182" t="s">
        <v>1991</v>
      </c>
      <c r="C3161" s="190"/>
      <c r="D3161" s="190" t="s">
        <v>22</v>
      </c>
      <c r="E3161" s="189" t="s">
        <v>13252</v>
      </c>
    </row>
    <row r="3162" spans="1:5" x14ac:dyDescent="0.25">
      <c r="A3162" s="189" t="s">
        <v>22</v>
      </c>
      <c r="B3162" s="182" t="s">
        <v>1992</v>
      </c>
      <c r="C3162" s="190"/>
      <c r="D3162" s="190" t="s">
        <v>22</v>
      </c>
      <c r="E3162" s="189" t="s">
        <v>13252</v>
      </c>
    </row>
    <row r="3163" spans="1:5" x14ac:dyDescent="0.25">
      <c r="A3163" s="189" t="s">
        <v>22</v>
      </c>
      <c r="B3163" s="182" t="s">
        <v>1993</v>
      </c>
      <c r="C3163" s="190"/>
      <c r="D3163" s="190" t="s">
        <v>22</v>
      </c>
      <c r="E3163" s="189" t="s">
        <v>13252</v>
      </c>
    </row>
    <row r="3164" spans="1:5" x14ac:dyDescent="0.25">
      <c r="A3164" s="189" t="s">
        <v>22</v>
      </c>
      <c r="B3164" s="182" t="s">
        <v>1994</v>
      </c>
      <c r="C3164" s="190"/>
      <c r="D3164" s="190" t="s">
        <v>22</v>
      </c>
      <c r="E3164" s="189" t="s">
        <v>13252</v>
      </c>
    </row>
    <row r="3165" spans="1:5" x14ac:dyDescent="0.25">
      <c r="A3165" s="189" t="s">
        <v>22</v>
      </c>
      <c r="B3165" s="182" t="s">
        <v>1995</v>
      </c>
      <c r="C3165" s="190"/>
      <c r="D3165" s="190" t="s">
        <v>22</v>
      </c>
      <c r="E3165" s="189" t="s">
        <v>13252</v>
      </c>
    </row>
    <row r="3166" spans="1:5" x14ac:dyDescent="0.25">
      <c r="A3166" s="189" t="s">
        <v>22</v>
      </c>
      <c r="B3166" s="182" t="s">
        <v>1996</v>
      </c>
      <c r="C3166" s="190"/>
      <c r="D3166" s="190" t="s">
        <v>22</v>
      </c>
      <c r="E3166" s="189" t="s">
        <v>13252</v>
      </c>
    </row>
    <row r="3167" spans="1:5" x14ac:dyDescent="0.25">
      <c r="A3167" s="189" t="s">
        <v>22</v>
      </c>
      <c r="B3167" s="182" t="s">
        <v>1997</v>
      </c>
      <c r="C3167" s="190"/>
      <c r="D3167" s="190" t="s">
        <v>22</v>
      </c>
      <c r="E3167" s="189" t="s">
        <v>13252</v>
      </c>
    </row>
    <row r="3168" spans="1:5" x14ac:dyDescent="0.25">
      <c r="A3168" s="189" t="s">
        <v>22</v>
      </c>
      <c r="B3168" s="182" t="s">
        <v>1998</v>
      </c>
      <c r="C3168" s="190"/>
      <c r="D3168" s="190" t="s">
        <v>22</v>
      </c>
      <c r="E3168" s="189" t="s">
        <v>13252</v>
      </c>
    </row>
    <row r="3169" spans="1:5" x14ac:dyDescent="0.25">
      <c r="A3169" s="189" t="s">
        <v>22</v>
      </c>
      <c r="B3169" s="182" t="s">
        <v>1999</v>
      </c>
      <c r="C3169" s="190"/>
      <c r="D3169" s="190" t="s">
        <v>22</v>
      </c>
      <c r="E3169" s="189" t="s">
        <v>13252</v>
      </c>
    </row>
    <row r="3170" spans="1:5" x14ac:dyDescent="0.25">
      <c r="A3170" s="189" t="s">
        <v>22</v>
      </c>
      <c r="B3170" s="182" t="s">
        <v>2000</v>
      </c>
      <c r="C3170" s="190"/>
      <c r="D3170" s="190" t="s">
        <v>22</v>
      </c>
      <c r="E3170" s="189" t="s">
        <v>13252</v>
      </c>
    </row>
    <row r="3171" spans="1:5" x14ac:dyDescent="0.25">
      <c r="A3171" s="189" t="s">
        <v>22</v>
      </c>
      <c r="B3171" s="182" t="s">
        <v>2001</v>
      </c>
      <c r="C3171" s="190"/>
      <c r="D3171" s="190" t="s">
        <v>22</v>
      </c>
      <c r="E3171" s="189" t="s">
        <v>13252</v>
      </c>
    </row>
    <row r="3172" spans="1:5" x14ac:dyDescent="0.25">
      <c r="A3172" s="189" t="s">
        <v>22</v>
      </c>
      <c r="B3172" s="182" t="s">
        <v>2002</v>
      </c>
      <c r="C3172" s="190"/>
      <c r="D3172" s="190" t="s">
        <v>22</v>
      </c>
      <c r="E3172" s="189" t="s">
        <v>13252</v>
      </c>
    </row>
    <row r="3173" spans="1:5" x14ac:dyDescent="0.25">
      <c r="A3173" s="189" t="s">
        <v>22</v>
      </c>
      <c r="B3173" s="182" t="s">
        <v>2003</v>
      </c>
      <c r="C3173" s="190"/>
      <c r="D3173" s="190" t="s">
        <v>22</v>
      </c>
      <c r="E3173" s="189" t="s">
        <v>13252</v>
      </c>
    </row>
    <row r="3174" spans="1:5" x14ac:dyDescent="0.25">
      <c r="A3174" s="189" t="s">
        <v>22</v>
      </c>
      <c r="B3174" s="182" t="s">
        <v>2004</v>
      </c>
      <c r="C3174" s="190"/>
      <c r="D3174" s="190" t="s">
        <v>22</v>
      </c>
      <c r="E3174" s="189" t="s">
        <v>13252</v>
      </c>
    </row>
    <row r="3175" spans="1:5" x14ac:dyDescent="0.25">
      <c r="A3175" s="189" t="s">
        <v>22</v>
      </c>
      <c r="B3175" s="182" t="s">
        <v>2005</v>
      </c>
      <c r="C3175" s="190"/>
      <c r="D3175" s="190" t="s">
        <v>22</v>
      </c>
      <c r="E3175" s="189" t="s">
        <v>13252</v>
      </c>
    </row>
    <row r="3176" spans="1:5" x14ac:dyDescent="0.25">
      <c r="A3176" s="189" t="s">
        <v>22</v>
      </c>
      <c r="B3176" s="182" t="s">
        <v>2006</v>
      </c>
      <c r="C3176" s="190"/>
      <c r="D3176" s="190" t="s">
        <v>22</v>
      </c>
      <c r="E3176" s="189" t="s">
        <v>13252</v>
      </c>
    </row>
    <row r="3177" spans="1:5" x14ac:dyDescent="0.25">
      <c r="A3177" s="189" t="s">
        <v>22</v>
      </c>
      <c r="B3177" s="182" t="s">
        <v>2007</v>
      </c>
      <c r="C3177" s="190"/>
      <c r="D3177" s="190" t="s">
        <v>22</v>
      </c>
      <c r="E3177" s="189" t="s">
        <v>13252</v>
      </c>
    </row>
    <row r="3178" spans="1:5" x14ac:dyDescent="0.25">
      <c r="A3178" s="189" t="s">
        <v>22</v>
      </c>
      <c r="B3178" s="182" t="s">
        <v>2008</v>
      </c>
      <c r="C3178" s="190"/>
      <c r="D3178" s="190" t="s">
        <v>22</v>
      </c>
      <c r="E3178" s="189" t="s">
        <v>13252</v>
      </c>
    </row>
    <row r="3179" spans="1:5" x14ac:dyDescent="0.25">
      <c r="A3179" s="189" t="s">
        <v>22</v>
      </c>
      <c r="B3179" s="182" t="s">
        <v>2009</v>
      </c>
      <c r="C3179" s="190"/>
      <c r="D3179" s="190" t="s">
        <v>22</v>
      </c>
      <c r="E3179" s="189" t="s">
        <v>13252</v>
      </c>
    </row>
    <row r="3180" spans="1:5" x14ac:dyDescent="0.25">
      <c r="A3180" s="189" t="s">
        <v>22</v>
      </c>
      <c r="B3180" s="182" t="s">
        <v>2010</v>
      </c>
      <c r="C3180" s="190"/>
      <c r="D3180" s="190" t="s">
        <v>22</v>
      </c>
      <c r="E3180" s="189" t="s">
        <v>13252</v>
      </c>
    </row>
    <row r="3181" spans="1:5" x14ac:dyDescent="0.25">
      <c r="A3181" s="189" t="s">
        <v>22</v>
      </c>
      <c r="B3181" s="182" t="s">
        <v>2011</v>
      </c>
      <c r="C3181" s="190"/>
      <c r="D3181" s="190" t="s">
        <v>22</v>
      </c>
      <c r="E3181" s="189" t="s">
        <v>13252</v>
      </c>
    </row>
    <row r="3182" spans="1:5" x14ac:dyDescent="0.25">
      <c r="A3182" s="189" t="s">
        <v>22</v>
      </c>
      <c r="B3182" s="182" t="s">
        <v>2012</v>
      </c>
      <c r="C3182" s="190"/>
      <c r="D3182" s="190" t="s">
        <v>22</v>
      </c>
      <c r="E3182" s="189" t="s">
        <v>13252</v>
      </c>
    </row>
    <row r="3183" spans="1:5" x14ac:dyDescent="0.25">
      <c r="A3183" s="189" t="s">
        <v>22</v>
      </c>
      <c r="B3183" s="182" t="s">
        <v>2013</v>
      </c>
      <c r="C3183" s="190"/>
      <c r="D3183" s="190" t="s">
        <v>22</v>
      </c>
      <c r="E3183" s="189" t="s">
        <v>13252</v>
      </c>
    </row>
    <row r="3184" spans="1:5" x14ac:dyDescent="0.25">
      <c r="A3184" s="189" t="s">
        <v>22</v>
      </c>
      <c r="B3184" s="182" t="s">
        <v>2014</v>
      </c>
      <c r="C3184" s="190"/>
      <c r="D3184" s="190" t="s">
        <v>22</v>
      </c>
      <c r="E3184" s="189" t="s">
        <v>13252</v>
      </c>
    </row>
    <row r="3185" spans="1:5" x14ac:dyDescent="0.25">
      <c r="A3185" s="189" t="s">
        <v>22</v>
      </c>
      <c r="B3185" s="182" t="s">
        <v>2015</v>
      </c>
      <c r="C3185" s="190"/>
      <c r="D3185" s="190" t="s">
        <v>22</v>
      </c>
      <c r="E3185" s="189" t="s">
        <v>13252</v>
      </c>
    </row>
    <row r="3186" spans="1:5" x14ac:dyDescent="0.25">
      <c r="A3186" s="189" t="s">
        <v>22</v>
      </c>
      <c r="B3186" s="182" t="s">
        <v>2016</v>
      </c>
      <c r="C3186" s="190"/>
      <c r="D3186" s="190" t="s">
        <v>22</v>
      </c>
      <c r="E3186" s="189" t="s">
        <v>13252</v>
      </c>
    </row>
    <row r="3187" spans="1:5" x14ac:dyDescent="0.25">
      <c r="A3187" s="189" t="s">
        <v>22</v>
      </c>
      <c r="B3187" s="182" t="s">
        <v>2017</v>
      </c>
      <c r="C3187" s="190"/>
      <c r="D3187" s="190" t="s">
        <v>22</v>
      </c>
      <c r="E3187" s="189" t="s">
        <v>13252</v>
      </c>
    </row>
    <row r="3188" spans="1:5" x14ac:dyDescent="0.25">
      <c r="A3188" s="189" t="s">
        <v>22</v>
      </c>
      <c r="B3188" s="182" t="s">
        <v>2018</v>
      </c>
      <c r="C3188" s="190"/>
      <c r="D3188" s="190" t="s">
        <v>22</v>
      </c>
      <c r="E3188" s="189" t="s">
        <v>13252</v>
      </c>
    </row>
    <row r="3189" spans="1:5" x14ac:dyDescent="0.25">
      <c r="A3189" s="189" t="s">
        <v>22</v>
      </c>
      <c r="B3189" s="182" t="s">
        <v>2019</v>
      </c>
      <c r="C3189" s="190"/>
      <c r="D3189" s="190" t="s">
        <v>22</v>
      </c>
      <c r="E3189" s="189" t="s">
        <v>13252</v>
      </c>
    </row>
    <row r="3190" spans="1:5" x14ac:dyDescent="0.25">
      <c r="A3190" s="189" t="s">
        <v>22</v>
      </c>
      <c r="B3190" s="182" t="s">
        <v>2020</v>
      </c>
      <c r="C3190" s="190"/>
      <c r="D3190" s="190" t="s">
        <v>22</v>
      </c>
      <c r="E3190" s="189" t="s">
        <v>13252</v>
      </c>
    </row>
    <row r="3191" spans="1:5" x14ac:dyDescent="0.25">
      <c r="A3191" s="189" t="s">
        <v>22</v>
      </c>
      <c r="B3191" s="182" t="s">
        <v>2021</v>
      </c>
      <c r="C3191" s="190"/>
      <c r="D3191" s="190" t="s">
        <v>22</v>
      </c>
      <c r="E3191" s="189" t="s">
        <v>13252</v>
      </c>
    </row>
    <row r="3192" spans="1:5" x14ac:dyDescent="0.25">
      <c r="A3192" s="189" t="s">
        <v>22</v>
      </c>
      <c r="B3192" s="182" t="s">
        <v>2022</v>
      </c>
      <c r="C3192" s="190"/>
      <c r="D3192" s="190" t="s">
        <v>22</v>
      </c>
      <c r="E3192" s="189" t="s">
        <v>13252</v>
      </c>
    </row>
    <row r="3193" spans="1:5" x14ac:dyDescent="0.25">
      <c r="A3193" s="189" t="s">
        <v>22</v>
      </c>
      <c r="B3193" s="182" t="s">
        <v>2023</v>
      </c>
      <c r="C3193" s="190"/>
      <c r="D3193" s="190" t="s">
        <v>22</v>
      </c>
      <c r="E3193" s="189" t="s">
        <v>13252</v>
      </c>
    </row>
    <row r="3194" spans="1:5" x14ac:dyDescent="0.25">
      <c r="A3194" s="189" t="s">
        <v>22</v>
      </c>
      <c r="B3194" s="182" t="s">
        <v>2024</v>
      </c>
      <c r="C3194" s="190"/>
      <c r="D3194" s="190" t="s">
        <v>22</v>
      </c>
      <c r="E3194" s="189" t="s">
        <v>13252</v>
      </c>
    </row>
    <row r="3195" spans="1:5" x14ac:dyDescent="0.25">
      <c r="A3195" s="189" t="s">
        <v>22</v>
      </c>
      <c r="B3195" s="182" t="s">
        <v>2025</v>
      </c>
      <c r="C3195" s="190"/>
      <c r="D3195" s="190" t="s">
        <v>22</v>
      </c>
      <c r="E3195" s="189" t="s">
        <v>13252</v>
      </c>
    </row>
    <row r="3196" spans="1:5" x14ac:dyDescent="0.25">
      <c r="A3196" s="189" t="s">
        <v>22</v>
      </c>
      <c r="B3196" s="182" t="s">
        <v>2026</v>
      </c>
      <c r="C3196" s="190"/>
      <c r="D3196" s="190" t="s">
        <v>22</v>
      </c>
      <c r="E3196" s="189" t="s">
        <v>13252</v>
      </c>
    </row>
    <row r="3197" spans="1:5" x14ac:dyDescent="0.25">
      <c r="A3197" s="189" t="s">
        <v>22</v>
      </c>
      <c r="B3197" s="182" t="s">
        <v>13228</v>
      </c>
      <c r="C3197" s="190"/>
      <c r="D3197" s="190" t="s">
        <v>22</v>
      </c>
      <c r="E3197" s="189" t="s">
        <v>13252</v>
      </c>
    </row>
    <row r="3198" spans="1:5" x14ac:dyDescent="0.25">
      <c r="A3198" s="189" t="s">
        <v>22</v>
      </c>
      <c r="B3198" s="182" t="s">
        <v>2027</v>
      </c>
      <c r="C3198" s="190"/>
      <c r="D3198" s="190" t="s">
        <v>22</v>
      </c>
      <c r="E3198" s="189" t="s">
        <v>13252</v>
      </c>
    </row>
    <row r="3199" spans="1:5" x14ac:dyDescent="0.25">
      <c r="A3199" s="189" t="s">
        <v>22</v>
      </c>
      <c r="B3199" s="182" t="s">
        <v>2028</v>
      </c>
      <c r="C3199" s="190"/>
      <c r="D3199" s="190" t="s">
        <v>22</v>
      </c>
      <c r="E3199" s="189" t="s">
        <v>13252</v>
      </c>
    </row>
    <row r="3200" spans="1:5" x14ac:dyDescent="0.25">
      <c r="A3200" s="189" t="s">
        <v>22</v>
      </c>
      <c r="B3200" s="182" t="s">
        <v>2029</v>
      </c>
      <c r="C3200" s="190"/>
      <c r="D3200" s="190" t="s">
        <v>22</v>
      </c>
      <c r="E3200" s="189" t="s">
        <v>13252</v>
      </c>
    </row>
    <row r="3201" spans="1:5" x14ac:dyDescent="0.25">
      <c r="A3201" s="189" t="s">
        <v>22</v>
      </c>
      <c r="B3201" s="182" t="s">
        <v>2030</v>
      </c>
      <c r="C3201" s="190"/>
      <c r="D3201" s="190" t="s">
        <v>22</v>
      </c>
      <c r="E3201" s="189" t="s">
        <v>13252</v>
      </c>
    </row>
    <row r="3202" spans="1:5" x14ac:dyDescent="0.25">
      <c r="A3202" s="189" t="s">
        <v>22</v>
      </c>
      <c r="B3202" s="182" t="s">
        <v>2031</v>
      </c>
      <c r="C3202" s="190"/>
      <c r="D3202" s="190" t="s">
        <v>22</v>
      </c>
      <c r="E3202" s="189" t="s">
        <v>13252</v>
      </c>
    </row>
    <row r="3203" spans="1:5" x14ac:dyDescent="0.25">
      <c r="A3203" s="189" t="s">
        <v>22</v>
      </c>
      <c r="B3203" s="182" t="s">
        <v>2032</v>
      </c>
      <c r="C3203" s="190"/>
      <c r="D3203" s="190" t="s">
        <v>22</v>
      </c>
      <c r="E3203" s="189" t="s">
        <v>13252</v>
      </c>
    </row>
    <row r="3204" spans="1:5" x14ac:dyDescent="0.25">
      <c r="A3204" s="189" t="s">
        <v>22</v>
      </c>
      <c r="B3204" s="182" t="s">
        <v>2033</v>
      </c>
      <c r="C3204" s="190"/>
      <c r="D3204" s="190" t="s">
        <v>22</v>
      </c>
      <c r="E3204" s="189" t="s">
        <v>13252</v>
      </c>
    </row>
    <row r="3205" spans="1:5" x14ac:dyDescent="0.25">
      <c r="A3205" s="189" t="s">
        <v>22</v>
      </c>
      <c r="B3205" s="182" t="s">
        <v>2034</v>
      </c>
      <c r="C3205" s="190"/>
      <c r="D3205" s="190" t="s">
        <v>22</v>
      </c>
      <c r="E3205" s="189" t="s">
        <v>13252</v>
      </c>
    </row>
    <row r="3206" spans="1:5" x14ac:dyDescent="0.25">
      <c r="A3206" s="189" t="s">
        <v>22</v>
      </c>
      <c r="B3206" s="182" t="s">
        <v>2035</v>
      </c>
      <c r="C3206" s="190"/>
      <c r="D3206" s="190" t="s">
        <v>22</v>
      </c>
      <c r="E3206" s="189" t="s">
        <v>13252</v>
      </c>
    </row>
    <row r="3207" spans="1:5" x14ac:dyDescent="0.25">
      <c r="A3207" s="189" t="s">
        <v>22</v>
      </c>
      <c r="B3207" s="182" t="s">
        <v>2036</v>
      </c>
      <c r="C3207" s="190"/>
      <c r="D3207" s="190" t="s">
        <v>22</v>
      </c>
      <c r="E3207" s="189" t="s">
        <v>13252</v>
      </c>
    </row>
    <row r="3208" spans="1:5" x14ac:dyDescent="0.25">
      <c r="A3208" s="189" t="s">
        <v>22</v>
      </c>
      <c r="B3208" s="182" t="s">
        <v>2037</v>
      </c>
      <c r="C3208" s="190"/>
      <c r="D3208" s="190" t="s">
        <v>22</v>
      </c>
      <c r="E3208" s="189" t="s">
        <v>13252</v>
      </c>
    </row>
    <row r="3209" spans="1:5" x14ac:dyDescent="0.25">
      <c r="A3209" s="189" t="s">
        <v>22</v>
      </c>
      <c r="B3209" s="182" t="s">
        <v>2038</v>
      </c>
      <c r="C3209" s="190"/>
      <c r="D3209" s="190" t="s">
        <v>22</v>
      </c>
      <c r="E3209" s="189" t="s">
        <v>13252</v>
      </c>
    </row>
    <row r="3210" spans="1:5" x14ac:dyDescent="0.25">
      <c r="A3210" s="189" t="s">
        <v>22</v>
      </c>
      <c r="B3210" s="182" t="s">
        <v>2039</v>
      </c>
      <c r="C3210" s="190"/>
      <c r="D3210" s="190" t="s">
        <v>22</v>
      </c>
      <c r="E3210" s="189" t="s">
        <v>13252</v>
      </c>
    </row>
    <row r="3211" spans="1:5" x14ac:dyDescent="0.25">
      <c r="A3211" s="189" t="s">
        <v>22</v>
      </c>
      <c r="B3211" s="182" t="s">
        <v>2040</v>
      </c>
      <c r="C3211" s="190"/>
      <c r="D3211" s="190" t="s">
        <v>22</v>
      </c>
      <c r="E3211" s="189" t="s">
        <v>13252</v>
      </c>
    </row>
    <row r="3212" spans="1:5" x14ac:dyDescent="0.25">
      <c r="A3212" s="189" t="s">
        <v>22</v>
      </c>
      <c r="B3212" s="182" t="s">
        <v>2041</v>
      </c>
      <c r="C3212" s="190"/>
      <c r="D3212" s="190" t="s">
        <v>22</v>
      </c>
      <c r="E3212" s="189" t="s">
        <v>13252</v>
      </c>
    </row>
    <row r="3213" spans="1:5" x14ac:dyDescent="0.25">
      <c r="A3213" s="189" t="s">
        <v>22</v>
      </c>
      <c r="B3213" s="182" t="s">
        <v>2042</v>
      </c>
      <c r="C3213" s="190"/>
      <c r="D3213" s="190" t="s">
        <v>22</v>
      </c>
      <c r="E3213" s="189" t="s">
        <v>13252</v>
      </c>
    </row>
    <row r="3214" spans="1:5" x14ac:dyDescent="0.25">
      <c r="A3214" s="189" t="s">
        <v>22</v>
      </c>
      <c r="B3214" s="182" t="s">
        <v>2043</v>
      </c>
      <c r="C3214" s="190"/>
      <c r="D3214" s="190" t="s">
        <v>22</v>
      </c>
      <c r="E3214" s="189" t="s">
        <v>13252</v>
      </c>
    </row>
    <row r="3215" spans="1:5" x14ac:dyDescent="0.25">
      <c r="A3215" s="189" t="s">
        <v>22</v>
      </c>
      <c r="B3215" s="182" t="s">
        <v>2044</v>
      </c>
      <c r="C3215" s="190"/>
      <c r="D3215" s="190" t="s">
        <v>22</v>
      </c>
      <c r="E3215" s="189" t="s">
        <v>13252</v>
      </c>
    </row>
    <row r="3216" spans="1:5" x14ac:dyDescent="0.25">
      <c r="A3216" s="189" t="s">
        <v>22</v>
      </c>
      <c r="B3216" s="182" t="s">
        <v>13229</v>
      </c>
      <c r="C3216" s="190"/>
      <c r="D3216" s="190" t="s">
        <v>22</v>
      </c>
      <c r="E3216" s="189" t="s">
        <v>13252</v>
      </c>
    </row>
    <row r="3217" spans="1:5" x14ac:dyDescent="0.25">
      <c r="A3217" s="189" t="s">
        <v>22</v>
      </c>
      <c r="B3217" s="182" t="s">
        <v>2045</v>
      </c>
      <c r="C3217" s="190"/>
      <c r="D3217" s="190" t="s">
        <v>22</v>
      </c>
      <c r="E3217" s="189" t="s">
        <v>13252</v>
      </c>
    </row>
    <row r="3218" spans="1:5" x14ac:dyDescent="0.25">
      <c r="A3218" s="189" t="s">
        <v>22</v>
      </c>
      <c r="B3218" s="182" t="s">
        <v>13230</v>
      </c>
      <c r="C3218" s="190"/>
      <c r="D3218" s="190" t="s">
        <v>22</v>
      </c>
      <c r="E3218" s="189" t="s">
        <v>13252</v>
      </c>
    </row>
    <row r="3219" spans="1:5" x14ac:dyDescent="0.25">
      <c r="A3219" s="189" t="s">
        <v>22</v>
      </c>
      <c r="B3219" s="173" t="s">
        <v>2046</v>
      </c>
      <c r="C3219" s="190"/>
      <c r="D3219" s="190" t="s">
        <v>22</v>
      </c>
      <c r="E3219" s="189" t="s">
        <v>13252</v>
      </c>
    </row>
    <row r="3220" spans="1:5" x14ac:dyDescent="0.25">
      <c r="A3220" s="189" t="s">
        <v>22</v>
      </c>
      <c r="B3220" s="173" t="s">
        <v>2047</v>
      </c>
      <c r="C3220" s="190"/>
      <c r="D3220" s="190" t="s">
        <v>22</v>
      </c>
      <c r="E3220" s="189" t="s">
        <v>13252</v>
      </c>
    </row>
    <row r="3221" spans="1:5" x14ac:dyDescent="0.25">
      <c r="A3221" s="189" t="s">
        <v>22</v>
      </c>
      <c r="B3221" s="173" t="s">
        <v>2048</v>
      </c>
      <c r="C3221" s="190"/>
      <c r="D3221" s="190" t="s">
        <v>22</v>
      </c>
      <c r="E3221" s="189" t="s">
        <v>13252</v>
      </c>
    </row>
    <row r="3222" spans="1:5" x14ac:dyDescent="0.25">
      <c r="A3222" s="189" t="s">
        <v>22</v>
      </c>
      <c r="B3222" s="173" t="s">
        <v>2049</v>
      </c>
      <c r="C3222" s="190"/>
      <c r="D3222" s="190" t="s">
        <v>22</v>
      </c>
      <c r="E3222" s="189" t="s">
        <v>13252</v>
      </c>
    </row>
    <row r="3223" spans="1:5" x14ac:dyDescent="0.25">
      <c r="A3223" s="189" t="s">
        <v>22</v>
      </c>
      <c r="B3223" s="173" t="s">
        <v>2050</v>
      </c>
      <c r="C3223" s="190"/>
      <c r="D3223" s="190" t="s">
        <v>22</v>
      </c>
      <c r="E3223" s="189" t="s">
        <v>13252</v>
      </c>
    </row>
    <row r="3224" spans="1:5" x14ac:dyDescent="0.25">
      <c r="A3224" s="189" t="s">
        <v>22</v>
      </c>
      <c r="B3224" s="173" t="s">
        <v>2051</v>
      </c>
      <c r="C3224" s="190"/>
      <c r="D3224" s="190" t="s">
        <v>22</v>
      </c>
      <c r="E3224" s="189" t="s">
        <v>13252</v>
      </c>
    </row>
    <row r="3225" spans="1:5" x14ac:dyDescent="0.25">
      <c r="A3225" s="189" t="s">
        <v>22</v>
      </c>
      <c r="B3225" s="173" t="s">
        <v>2052</v>
      </c>
      <c r="C3225" s="190"/>
      <c r="D3225" s="190" t="s">
        <v>22</v>
      </c>
      <c r="E3225" s="189" t="s">
        <v>13252</v>
      </c>
    </row>
    <row r="3226" spans="1:5" x14ac:dyDescent="0.25">
      <c r="A3226" s="189" t="s">
        <v>22</v>
      </c>
      <c r="B3226" s="173" t="s">
        <v>2053</v>
      </c>
      <c r="C3226" s="190"/>
      <c r="D3226" s="190" t="s">
        <v>22</v>
      </c>
      <c r="E3226" s="189" t="s">
        <v>13252</v>
      </c>
    </row>
    <row r="3227" spans="1:5" x14ac:dyDescent="0.25">
      <c r="A3227" s="189" t="s">
        <v>22</v>
      </c>
      <c r="B3227" s="173" t="s">
        <v>2054</v>
      </c>
      <c r="C3227" s="190"/>
      <c r="D3227" s="190" t="s">
        <v>22</v>
      </c>
      <c r="E3227" s="189" t="s">
        <v>13252</v>
      </c>
    </row>
    <row r="3228" spans="1:5" x14ac:dyDescent="0.25">
      <c r="A3228" s="189" t="s">
        <v>22</v>
      </c>
      <c r="B3228" s="173" t="s">
        <v>2055</v>
      </c>
      <c r="C3228" s="190"/>
      <c r="D3228" s="190" t="s">
        <v>22</v>
      </c>
      <c r="E3228" s="189" t="s">
        <v>13252</v>
      </c>
    </row>
    <row r="3229" spans="1:5" x14ac:dyDescent="0.25">
      <c r="A3229" s="189" t="s">
        <v>22</v>
      </c>
      <c r="B3229" s="173" t="s">
        <v>2056</v>
      </c>
      <c r="C3229" s="190"/>
      <c r="D3229" s="190" t="s">
        <v>22</v>
      </c>
      <c r="E3229" s="189" t="s">
        <v>13252</v>
      </c>
    </row>
    <row r="3230" spans="1:5" x14ac:dyDescent="0.25">
      <c r="A3230" s="189" t="s">
        <v>22</v>
      </c>
      <c r="B3230" s="173" t="s">
        <v>2057</v>
      </c>
      <c r="C3230" s="190"/>
      <c r="D3230" s="190" t="s">
        <v>22</v>
      </c>
      <c r="E3230" s="189" t="s">
        <v>13252</v>
      </c>
    </row>
    <row r="3231" spans="1:5" x14ac:dyDescent="0.25">
      <c r="A3231" s="189" t="s">
        <v>22</v>
      </c>
      <c r="B3231" s="173" t="s">
        <v>2058</v>
      </c>
      <c r="C3231" s="190"/>
      <c r="D3231" s="190" t="s">
        <v>22</v>
      </c>
      <c r="E3231" s="189" t="s">
        <v>13252</v>
      </c>
    </row>
    <row r="3232" spans="1:5" x14ac:dyDescent="0.25">
      <c r="A3232" s="189" t="s">
        <v>22</v>
      </c>
      <c r="B3232" s="173" t="s">
        <v>2059</v>
      </c>
      <c r="C3232" s="190"/>
      <c r="D3232" s="190" t="s">
        <v>22</v>
      </c>
      <c r="E3232" s="189" t="s">
        <v>13252</v>
      </c>
    </row>
    <row r="3233" spans="1:5" x14ac:dyDescent="0.25">
      <c r="A3233" s="189" t="s">
        <v>22</v>
      </c>
      <c r="B3233" s="173" t="s">
        <v>2060</v>
      </c>
      <c r="C3233" s="190"/>
      <c r="D3233" s="190" t="s">
        <v>22</v>
      </c>
      <c r="E3233" s="189" t="s">
        <v>13252</v>
      </c>
    </row>
    <row r="3234" spans="1:5" x14ac:dyDescent="0.25">
      <c r="A3234" s="189" t="s">
        <v>22</v>
      </c>
      <c r="B3234" s="173" t="s">
        <v>2061</v>
      </c>
      <c r="C3234" s="190"/>
      <c r="D3234" s="190" t="s">
        <v>22</v>
      </c>
      <c r="E3234" s="189" t="s">
        <v>13252</v>
      </c>
    </row>
    <row r="3235" spans="1:5" x14ac:dyDescent="0.25">
      <c r="A3235" s="189" t="s">
        <v>22</v>
      </c>
      <c r="B3235" s="173" t="s">
        <v>2062</v>
      </c>
      <c r="C3235" s="190"/>
      <c r="D3235" s="190" t="s">
        <v>22</v>
      </c>
      <c r="E3235" s="189" t="s">
        <v>13252</v>
      </c>
    </row>
    <row r="3236" spans="1:5" x14ac:dyDescent="0.25">
      <c r="A3236" s="189" t="s">
        <v>22</v>
      </c>
      <c r="B3236" s="173" t="s">
        <v>2063</v>
      </c>
      <c r="C3236" s="190"/>
      <c r="D3236" s="190" t="s">
        <v>22</v>
      </c>
      <c r="E3236" s="189" t="s">
        <v>13252</v>
      </c>
    </row>
    <row r="3237" spans="1:5" x14ac:dyDescent="0.25">
      <c r="A3237" s="189" t="s">
        <v>22</v>
      </c>
      <c r="B3237" s="173" t="s">
        <v>2064</v>
      </c>
      <c r="C3237" s="190"/>
      <c r="D3237" s="190" t="s">
        <v>22</v>
      </c>
      <c r="E3237" s="189" t="s">
        <v>13252</v>
      </c>
    </row>
    <row r="3238" spans="1:5" x14ac:dyDescent="0.25">
      <c r="A3238" s="189"/>
      <c r="B3238" s="173" t="s">
        <v>2065</v>
      </c>
      <c r="C3238" s="190"/>
      <c r="D3238" s="190"/>
      <c r="E3238" s="189">
        <f t="shared" ref="E3238:E3243" si="64">IF(C3238&gt;D3238,C3238,D3238)</f>
        <v>0</v>
      </c>
    </row>
    <row r="3239" spans="1:5" x14ac:dyDescent="0.25">
      <c r="A3239" s="189"/>
      <c r="B3239" s="173" t="s">
        <v>2066</v>
      </c>
      <c r="C3239" s="190"/>
      <c r="D3239" s="190"/>
      <c r="E3239" s="189">
        <f t="shared" si="64"/>
        <v>0</v>
      </c>
    </row>
    <row r="3240" spans="1:5" x14ac:dyDescent="0.25">
      <c r="A3240" s="189"/>
      <c r="B3240" s="182" t="s">
        <v>2067</v>
      </c>
      <c r="C3240" s="190"/>
      <c r="D3240" s="190">
        <v>3</v>
      </c>
      <c r="E3240" s="189">
        <f t="shared" si="64"/>
        <v>3</v>
      </c>
    </row>
    <row r="3241" spans="1:5" x14ac:dyDescent="0.25">
      <c r="A3241" s="189"/>
      <c r="B3241" s="182" t="s">
        <v>2068</v>
      </c>
      <c r="C3241" s="190"/>
      <c r="D3241" s="190">
        <v>5</v>
      </c>
      <c r="E3241" s="189">
        <f t="shared" si="64"/>
        <v>5</v>
      </c>
    </row>
    <row r="3242" spans="1:5" x14ac:dyDescent="0.25">
      <c r="A3242" s="189"/>
      <c r="B3242" s="173" t="s">
        <v>2069</v>
      </c>
      <c r="C3242" s="190"/>
      <c r="D3242" s="190">
        <v>15</v>
      </c>
      <c r="E3242" s="189">
        <f t="shared" si="64"/>
        <v>15</v>
      </c>
    </row>
    <row r="3243" spans="1:5" x14ac:dyDescent="0.25">
      <c r="A3243" s="189"/>
      <c r="B3243" s="201" t="s">
        <v>13231</v>
      </c>
      <c r="C3243" s="190"/>
      <c r="D3243" s="190" t="s">
        <v>22</v>
      </c>
      <c r="E3243" s="189" t="str">
        <f t="shared" si="64"/>
        <v>N/A</v>
      </c>
    </row>
    <row r="3244" spans="1:5" x14ac:dyDescent="0.25">
      <c r="A3244" s="170"/>
      <c r="B3244" s="172"/>
      <c r="C3244" s="170"/>
      <c r="D3244" s="170"/>
    </row>
    <row r="3245" spans="1:5" x14ac:dyDescent="0.25">
      <c r="A3245" s="170"/>
      <c r="B3245" s="172"/>
      <c r="C3245" s="170"/>
      <c r="D3245" s="170"/>
      <c r="E3245" s="170"/>
    </row>
    <row r="3246" spans="1:5" x14ac:dyDescent="0.25">
      <c r="C3246" s="1"/>
      <c r="D3246" s="1"/>
    </row>
    <row r="3247" spans="1:5" x14ac:dyDescent="0.25">
      <c r="C3247" s="1"/>
      <c r="D3247" s="1"/>
    </row>
    <row r="3248" spans="1:5" x14ac:dyDescent="0.25">
      <c r="C3248" s="1"/>
      <c r="D3248" s="1"/>
    </row>
    <row r="3249" spans="1:4" x14ac:dyDescent="0.25">
      <c r="C3249" s="1"/>
      <c r="D3249" s="1"/>
    </row>
    <row r="3250" spans="1:4" x14ac:dyDescent="0.25">
      <c r="C3250" s="1"/>
      <c r="D3250" s="1"/>
    </row>
    <row r="3251" spans="1:4" x14ac:dyDescent="0.25">
      <c r="C3251" s="1"/>
      <c r="D3251" s="1"/>
    </row>
    <row r="3252" spans="1:4" x14ac:dyDescent="0.25">
      <c r="C3252" s="1"/>
      <c r="D3252" s="1"/>
    </row>
    <row r="3253" spans="1:4" x14ac:dyDescent="0.25">
      <c r="A3253" s="170"/>
      <c r="C3253" s="1"/>
      <c r="D3253" s="1"/>
    </row>
    <row r="3254" spans="1:4" x14ac:dyDescent="0.25">
      <c r="C3254" s="1"/>
      <c r="D3254" s="1"/>
    </row>
    <row r="3255" spans="1:4" x14ac:dyDescent="0.25">
      <c r="A3255" s="170"/>
      <c r="C3255" s="1"/>
      <c r="D3255" s="1"/>
    </row>
    <row r="3256" spans="1:4" x14ac:dyDescent="0.25">
      <c r="C3256" s="1"/>
      <c r="D3256" s="1"/>
    </row>
    <row r="3257" spans="1:4" x14ac:dyDescent="0.25">
      <c r="A3257" s="170"/>
      <c r="C3257" s="1"/>
      <c r="D3257" s="1"/>
    </row>
    <row r="3258" spans="1:4" x14ac:dyDescent="0.25">
      <c r="A3258" s="170"/>
      <c r="C3258" s="1"/>
      <c r="D3258" s="1"/>
    </row>
    <row r="3259" spans="1:4" x14ac:dyDescent="0.25">
      <c r="C3259" s="1"/>
      <c r="D3259" s="1"/>
    </row>
    <row r="3260" spans="1:4" x14ac:dyDescent="0.25">
      <c r="A3260" s="169"/>
      <c r="B3260" s="173"/>
      <c r="C3260" s="169"/>
      <c r="D3260" s="176"/>
    </row>
    <row r="3261" spans="1:4" x14ac:dyDescent="0.25">
      <c r="A3261" s="169"/>
      <c r="B3261" s="173"/>
      <c r="C3261" s="1"/>
      <c r="D3261" s="1"/>
    </row>
    <row r="3262" spans="1:4" x14ac:dyDescent="0.25">
      <c r="A3262" s="169"/>
      <c r="B3262" s="174"/>
      <c r="C3262" s="1"/>
      <c r="D3262" s="1"/>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workbookViewId="0">
      <selection activeCell="C63" sqref="C63"/>
    </sheetView>
  </sheetViews>
  <sheetFormatPr defaultRowHeight="15" x14ac:dyDescent="0.25"/>
  <cols>
    <col min="1" max="1" width="15" style="65" customWidth="1"/>
    <col min="2" max="2" width="65" customWidth="1"/>
  </cols>
  <sheetData>
    <row r="1" spans="1:3" ht="30" x14ac:dyDescent="0.25">
      <c r="A1" s="286" t="s">
        <v>13522</v>
      </c>
      <c r="B1" s="287" t="s">
        <v>13521</v>
      </c>
      <c r="C1" t="s">
        <v>13702</v>
      </c>
    </row>
    <row r="2" spans="1:3" x14ac:dyDescent="0.25">
      <c r="A2" s="65">
        <v>2001</v>
      </c>
      <c r="B2" t="s">
        <v>13523</v>
      </c>
      <c r="C2" t="s">
        <v>13703</v>
      </c>
    </row>
    <row r="3" spans="1:3" x14ac:dyDescent="0.25">
      <c r="A3" s="65">
        <v>2006</v>
      </c>
      <c r="B3" t="s">
        <v>13524</v>
      </c>
      <c r="C3" t="s">
        <v>13703</v>
      </c>
    </row>
    <row r="4" spans="1:3" x14ac:dyDescent="0.25">
      <c r="A4" s="65">
        <v>2010</v>
      </c>
      <c r="B4" t="s">
        <v>13525</v>
      </c>
      <c r="C4" t="s">
        <v>13703</v>
      </c>
    </row>
    <row r="5" spans="1:3" x14ac:dyDescent="0.25">
      <c r="A5" s="65">
        <v>2011</v>
      </c>
      <c r="B5" t="s">
        <v>13526</v>
      </c>
      <c r="C5" t="s">
        <v>13703</v>
      </c>
    </row>
    <row r="6" spans="1:3" x14ac:dyDescent="0.25">
      <c r="A6" s="65">
        <v>2012</v>
      </c>
      <c r="B6" t="s">
        <v>13527</v>
      </c>
      <c r="C6" t="s">
        <v>13703</v>
      </c>
    </row>
    <row r="7" spans="1:3" x14ac:dyDescent="0.25">
      <c r="A7" s="65">
        <v>2015</v>
      </c>
      <c r="B7" t="s">
        <v>13528</v>
      </c>
      <c r="C7" t="s">
        <v>13703</v>
      </c>
    </row>
    <row r="8" spans="1:3" x14ac:dyDescent="0.25">
      <c r="A8" s="65">
        <v>2015</v>
      </c>
      <c r="B8" t="s">
        <v>13534</v>
      </c>
      <c r="C8" t="s">
        <v>13703</v>
      </c>
    </row>
    <row r="9" spans="1:3" x14ac:dyDescent="0.25">
      <c r="A9" s="65">
        <v>2015</v>
      </c>
      <c r="B9" t="s">
        <v>13565</v>
      </c>
      <c r="C9" t="s">
        <v>13703</v>
      </c>
    </row>
    <row r="10" spans="1:3" x14ac:dyDescent="0.25">
      <c r="A10" s="65">
        <v>2046</v>
      </c>
      <c r="B10" t="s">
        <v>13716</v>
      </c>
      <c r="C10" t="s">
        <v>13704</v>
      </c>
    </row>
    <row r="11" spans="1:3" x14ac:dyDescent="0.25">
      <c r="A11" s="65">
        <v>2126</v>
      </c>
      <c r="B11" t="s">
        <v>13531</v>
      </c>
      <c r="C11" t="s">
        <v>13703</v>
      </c>
    </row>
    <row r="12" spans="1:3" x14ac:dyDescent="0.25">
      <c r="A12" s="65">
        <v>2131</v>
      </c>
      <c r="B12" t="s">
        <v>13532</v>
      </c>
      <c r="C12" t="s">
        <v>13703</v>
      </c>
    </row>
    <row r="13" spans="1:3" x14ac:dyDescent="0.25">
      <c r="A13" s="65">
        <v>2183</v>
      </c>
      <c r="B13" t="s">
        <v>13714</v>
      </c>
      <c r="C13" t="s">
        <v>13703</v>
      </c>
    </row>
    <row r="14" spans="1:3" x14ac:dyDescent="0.25">
      <c r="A14" s="65">
        <v>2184</v>
      </c>
      <c r="B14" t="s">
        <v>13715</v>
      </c>
      <c r="C14" t="s">
        <v>13703</v>
      </c>
    </row>
    <row r="15" spans="1:3" x14ac:dyDescent="0.25">
      <c r="A15" s="65">
        <v>2228</v>
      </c>
      <c r="B15" t="s">
        <v>13533</v>
      </c>
      <c r="C15" t="s">
        <v>13703</v>
      </c>
    </row>
    <row r="16" spans="1:3" x14ac:dyDescent="0.25">
      <c r="A16" s="65">
        <v>2231</v>
      </c>
      <c r="B16" t="s">
        <v>13537</v>
      </c>
      <c r="C16" t="s">
        <v>13704</v>
      </c>
    </row>
    <row r="17" spans="1:3" x14ac:dyDescent="0.25">
      <c r="A17" s="65">
        <v>2267</v>
      </c>
      <c r="B17" t="s">
        <v>13538</v>
      </c>
      <c r="C17" t="s">
        <v>13704</v>
      </c>
    </row>
    <row r="18" spans="1:3" x14ac:dyDescent="0.25">
      <c r="A18" s="65">
        <v>2277</v>
      </c>
      <c r="B18" t="s">
        <v>13540</v>
      </c>
      <c r="C18" t="s">
        <v>13703</v>
      </c>
    </row>
    <row r="19" spans="1:3" x14ac:dyDescent="0.25">
      <c r="A19" s="65">
        <v>2278</v>
      </c>
      <c r="B19" t="s">
        <v>13539</v>
      </c>
      <c r="C19" t="s">
        <v>13703</v>
      </c>
    </row>
    <row r="20" spans="1:3" x14ac:dyDescent="0.25">
      <c r="A20" s="65">
        <v>2281</v>
      </c>
      <c r="B20" t="s">
        <v>13541</v>
      </c>
      <c r="C20" t="s">
        <v>13703</v>
      </c>
    </row>
    <row r="21" spans="1:3" x14ac:dyDescent="0.25">
      <c r="A21" s="65">
        <v>2282</v>
      </c>
      <c r="B21" t="s">
        <v>13541</v>
      </c>
      <c r="C21" t="s">
        <v>13703</v>
      </c>
    </row>
    <row r="22" spans="1:3" x14ac:dyDescent="0.25">
      <c r="A22" s="65">
        <v>2283</v>
      </c>
      <c r="B22" t="s">
        <v>13541</v>
      </c>
      <c r="C22" t="s">
        <v>13703</v>
      </c>
    </row>
    <row r="23" spans="1:3" x14ac:dyDescent="0.25">
      <c r="A23" s="65">
        <v>2284</v>
      </c>
      <c r="B23" t="s">
        <v>13541</v>
      </c>
      <c r="C23" t="s">
        <v>13703</v>
      </c>
    </row>
    <row r="24" spans="1:3" x14ac:dyDescent="0.25">
      <c r="A24" s="65">
        <v>2285</v>
      </c>
      <c r="B24" t="s">
        <v>13541</v>
      </c>
      <c r="C24" t="s">
        <v>13703</v>
      </c>
    </row>
    <row r="25" spans="1:3" x14ac:dyDescent="0.25">
      <c r="A25" s="65">
        <v>2335</v>
      </c>
      <c r="B25" t="s">
        <v>13542</v>
      </c>
      <c r="C25" t="s">
        <v>13703</v>
      </c>
    </row>
    <row r="26" spans="1:3" x14ac:dyDescent="0.25">
      <c r="A26" s="65">
        <v>2434</v>
      </c>
      <c r="B26" t="s">
        <v>13550</v>
      </c>
      <c r="C26" t="s">
        <v>13703</v>
      </c>
    </row>
    <row r="27" spans="1:3" x14ac:dyDescent="0.25">
      <c r="A27" s="65">
        <v>2519</v>
      </c>
      <c r="B27" t="s">
        <v>13552</v>
      </c>
      <c r="C27" t="s">
        <v>13703</v>
      </c>
    </row>
    <row r="28" spans="1:3" x14ac:dyDescent="0.25">
      <c r="A28" s="65">
        <v>2528</v>
      </c>
      <c r="B28" t="s">
        <v>13769</v>
      </c>
      <c r="C28" t="s">
        <v>13703</v>
      </c>
    </row>
    <row r="29" spans="1:3" x14ac:dyDescent="0.25">
      <c r="A29" s="65">
        <v>2537</v>
      </c>
      <c r="B29" t="s">
        <v>13551</v>
      </c>
      <c r="C29" t="s">
        <v>13703</v>
      </c>
    </row>
    <row r="30" spans="1:3" x14ac:dyDescent="0.25">
      <c r="A30" s="65">
        <v>2605</v>
      </c>
      <c r="B30" t="s">
        <v>13554</v>
      </c>
      <c r="C30" t="s">
        <v>13703</v>
      </c>
    </row>
    <row r="31" spans="1:3" x14ac:dyDescent="0.25">
      <c r="A31" s="65">
        <v>2628</v>
      </c>
      <c r="B31" t="s">
        <v>13727</v>
      </c>
      <c r="C31" t="s">
        <v>13703</v>
      </c>
    </row>
    <row r="32" spans="1:3" x14ac:dyDescent="0.25">
      <c r="A32" s="65">
        <v>2629</v>
      </c>
      <c r="B32" t="s">
        <v>13727</v>
      </c>
      <c r="C32" t="s">
        <v>13703</v>
      </c>
    </row>
    <row r="33" spans="1:3" x14ac:dyDescent="0.25">
      <c r="A33" s="65">
        <v>2630</v>
      </c>
      <c r="B33" t="s">
        <v>13727</v>
      </c>
      <c r="C33" t="s">
        <v>13703</v>
      </c>
    </row>
    <row r="34" spans="1:3" x14ac:dyDescent="0.25">
      <c r="A34" s="65">
        <v>2648</v>
      </c>
      <c r="B34" t="s">
        <v>13555</v>
      </c>
      <c r="C34" t="s">
        <v>13703</v>
      </c>
    </row>
    <row r="35" spans="1:3" x14ac:dyDescent="0.25">
      <c r="A35" s="65">
        <v>2655</v>
      </c>
      <c r="B35" t="s">
        <v>13556</v>
      </c>
      <c r="C35" t="s">
        <v>13703</v>
      </c>
    </row>
    <row r="36" spans="1:3" x14ac:dyDescent="0.25">
      <c r="A36" s="65">
        <v>2710</v>
      </c>
      <c r="B36" t="s">
        <v>5724</v>
      </c>
      <c r="C36" t="s">
        <v>13703</v>
      </c>
    </row>
    <row r="37" spans="1:3" x14ac:dyDescent="0.25">
      <c r="A37" s="65">
        <v>2795</v>
      </c>
      <c r="B37" t="s">
        <v>13558</v>
      </c>
      <c r="C37" t="s">
        <v>13704</v>
      </c>
    </row>
    <row r="38" spans="1:3" x14ac:dyDescent="0.25">
      <c r="A38" s="65">
        <v>2799</v>
      </c>
      <c r="B38" t="s">
        <v>13720</v>
      </c>
      <c r="C38" t="s">
        <v>13703</v>
      </c>
    </row>
    <row r="39" spans="1:3" x14ac:dyDescent="0.25">
      <c r="A39" s="65">
        <v>2940</v>
      </c>
      <c r="B39" t="s">
        <v>13732</v>
      </c>
      <c r="C39" t="s">
        <v>13703</v>
      </c>
    </row>
    <row r="40" spans="1:3" x14ac:dyDescent="0.25">
      <c r="A40" s="65">
        <v>2941</v>
      </c>
      <c r="B40" t="s">
        <v>13736</v>
      </c>
      <c r="C40" t="s">
        <v>13703</v>
      </c>
    </row>
    <row r="41" spans="1:3" x14ac:dyDescent="0.25">
      <c r="A41" s="65">
        <v>2951</v>
      </c>
      <c r="B41" t="s">
        <v>7033</v>
      </c>
      <c r="C41" t="s">
        <v>13703</v>
      </c>
    </row>
    <row r="42" spans="1:3" x14ac:dyDescent="0.25">
      <c r="A42" s="65">
        <v>2975</v>
      </c>
      <c r="B42" t="s">
        <v>13562</v>
      </c>
      <c r="C42" t="s">
        <v>13703</v>
      </c>
    </row>
    <row r="43" spans="1:3" x14ac:dyDescent="0.25">
      <c r="A43" s="65">
        <v>2976</v>
      </c>
      <c r="B43" t="s">
        <v>13562</v>
      </c>
      <c r="C43" t="s">
        <v>13703</v>
      </c>
    </row>
    <row r="44" spans="1:3" x14ac:dyDescent="0.25">
      <c r="A44" s="65">
        <v>2977</v>
      </c>
      <c r="B44" t="s">
        <v>13562</v>
      </c>
      <c r="C44" t="s">
        <v>13703</v>
      </c>
    </row>
    <row r="45" spans="1:3" x14ac:dyDescent="0.25">
      <c r="A45" s="65">
        <v>2994</v>
      </c>
      <c r="B45" t="s">
        <v>13563</v>
      </c>
      <c r="C45" t="s">
        <v>13703</v>
      </c>
    </row>
    <row r="46" spans="1:3" x14ac:dyDescent="0.25">
      <c r="A46" s="65">
        <v>2995</v>
      </c>
      <c r="B46" t="s">
        <v>13559</v>
      </c>
      <c r="C46" t="s">
        <v>13703</v>
      </c>
    </row>
    <row r="47" spans="1:3" x14ac:dyDescent="0.25">
      <c r="A47" s="65">
        <v>3010</v>
      </c>
      <c r="B47" t="s">
        <v>13564</v>
      </c>
      <c r="C47" t="s">
        <v>13704</v>
      </c>
    </row>
    <row r="48" spans="1:3" x14ac:dyDescent="0.25">
      <c r="A48" s="65">
        <v>3011</v>
      </c>
      <c r="B48" t="s">
        <v>13564</v>
      </c>
      <c r="C48" t="s">
        <v>13704</v>
      </c>
    </row>
    <row r="49" spans="1:3" x14ac:dyDescent="0.25">
      <c r="A49" s="65">
        <v>3025</v>
      </c>
      <c r="B49" t="s">
        <v>13567</v>
      </c>
      <c r="C49" t="s">
        <v>13703</v>
      </c>
    </row>
    <row r="50" spans="1:3" x14ac:dyDescent="0.25">
      <c r="A50" s="65">
        <v>3029</v>
      </c>
      <c r="B50" t="s">
        <v>13570</v>
      </c>
      <c r="C50" t="s">
        <v>13703</v>
      </c>
    </row>
    <row r="51" spans="1:3" x14ac:dyDescent="0.25">
      <c r="A51" s="65">
        <v>3040</v>
      </c>
      <c r="B51" t="s">
        <v>13575</v>
      </c>
      <c r="C51" t="s">
        <v>13704</v>
      </c>
    </row>
    <row r="52" spans="1:3" x14ac:dyDescent="0.25">
      <c r="A52" s="65">
        <v>3042</v>
      </c>
      <c r="B52" t="s">
        <v>13576</v>
      </c>
      <c r="C52" t="s">
        <v>13703</v>
      </c>
    </row>
    <row r="53" spans="1:3" x14ac:dyDescent="0.25">
      <c r="A53" s="65">
        <v>3079</v>
      </c>
      <c r="B53" t="s">
        <v>13553</v>
      </c>
      <c r="C53" t="s">
        <v>13703</v>
      </c>
    </row>
    <row r="54" spans="1:3" x14ac:dyDescent="0.25">
      <c r="A54" s="65">
        <v>3114</v>
      </c>
      <c r="B54" t="s">
        <v>13529</v>
      </c>
      <c r="C54" t="s">
        <v>13704</v>
      </c>
    </row>
    <row r="55" spans="1:3" x14ac:dyDescent="0.25">
      <c r="A55" s="65">
        <v>3115</v>
      </c>
      <c r="B55" t="s">
        <v>13529</v>
      </c>
      <c r="C55" t="s">
        <v>13704</v>
      </c>
    </row>
    <row r="56" spans="1:3" x14ac:dyDescent="0.25">
      <c r="A56" s="65">
        <v>3116</v>
      </c>
      <c r="B56" t="s">
        <v>13529</v>
      </c>
      <c r="C56" t="s">
        <v>13704</v>
      </c>
    </row>
    <row r="57" spans="1:3" x14ac:dyDescent="0.25">
      <c r="A57" s="65">
        <v>3117</v>
      </c>
      <c r="B57" t="s">
        <v>13579</v>
      </c>
      <c r="C57" t="s">
        <v>13704</v>
      </c>
    </row>
    <row r="58" spans="1:3" x14ac:dyDescent="0.25">
      <c r="A58" s="65">
        <v>3287</v>
      </c>
      <c r="B58" t="s">
        <v>8564</v>
      </c>
      <c r="C58" t="s">
        <v>13703</v>
      </c>
    </row>
    <row r="59" spans="1:3" x14ac:dyDescent="0.25">
      <c r="A59" s="65">
        <v>3477</v>
      </c>
      <c r="B59" t="s">
        <v>13544</v>
      </c>
      <c r="C59" t="s">
        <v>13703</v>
      </c>
    </row>
    <row r="60" spans="1:3" x14ac:dyDescent="0.25">
      <c r="A60" s="65">
        <v>3484</v>
      </c>
      <c r="B60" t="s">
        <v>13545</v>
      </c>
      <c r="C60" t="s">
        <v>13703</v>
      </c>
    </row>
    <row r="61" spans="1:3" x14ac:dyDescent="0.25">
      <c r="A61" s="65">
        <v>3513</v>
      </c>
      <c r="B61" t="s">
        <v>13546</v>
      </c>
      <c r="C61" t="s">
        <v>13703</v>
      </c>
    </row>
    <row r="62" spans="1:3" x14ac:dyDescent="0.25">
      <c r="A62" s="65">
        <v>4227</v>
      </c>
      <c r="B62" t="s">
        <v>13780</v>
      </c>
      <c r="C62" t="s">
        <v>13703</v>
      </c>
    </row>
    <row r="63" spans="1:3" x14ac:dyDescent="0.25">
      <c r="A63" s="65">
        <v>4753</v>
      </c>
      <c r="B63" t="s">
        <v>13729</v>
      </c>
      <c r="C63" t="s">
        <v>13703</v>
      </c>
    </row>
    <row r="64" spans="1:3" x14ac:dyDescent="0.25">
      <c r="B64" t="s">
        <v>13530</v>
      </c>
    </row>
    <row r="65" spans="2:2" x14ac:dyDescent="0.25">
      <c r="B65" t="s">
        <v>13717</v>
      </c>
    </row>
    <row r="66" spans="2:2" x14ac:dyDescent="0.25">
      <c r="B66" t="s">
        <v>13535</v>
      </c>
    </row>
    <row r="67" spans="2:2" x14ac:dyDescent="0.25">
      <c r="B67" t="s">
        <v>13536</v>
      </c>
    </row>
    <row r="68" spans="2:2" x14ac:dyDescent="0.25">
      <c r="B68" t="s">
        <v>13543</v>
      </c>
    </row>
    <row r="69" spans="2:2" x14ac:dyDescent="0.25">
      <c r="B69" t="s">
        <v>13547</v>
      </c>
    </row>
    <row r="70" spans="2:2" x14ac:dyDescent="0.25">
      <c r="B70" t="s">
        <v>13548</v>
      </c>
    </row>
    <row r="71" spans="2:2" x14ac:dyDescent="0.25">
      <c r="B71" t="s">
        <v>13549</v>
      </c>
    </row>
    <row r="72" spans="2:2" x14ac:dyDescent="0.25">
      <c r="B72" t="s">
        <v>13557</v>
      </c>
    </row>
    <row r="73" spans="2:2" x14ac:dyDescent="0.25">
      <c r="B73" t="s">
        <v>13560</v>
      </c>
    </row>
    <row r="74" spans="2:2" x14ac:dyDescent="0.25">
      <c r="B74" t="s">
        <v>13561</v>
      </c>
    </row>
    <row r="75" spans="2:2" x14ac:dyDescent="0.25">
      <c r="B75" t="s">
        <v>13733</v>
      </c>
    </row>
    <row r="76" spans="2:2" x14ac:dyDescent="0.25">
      <c r="B76" t="s">
        <v>13742</v>
      </c>
    </row>
    <row r="77" spans="2:2" x14ac:dyDescent="0.25">
      <c r="B77" t="s">
        <v>13746</v>
      </c>
    </row>
    <row r="78" spans="2:2" x14ac:dyDescent="0.25">
      <c r="B78" t="s">
        <v>13566</v>
      </c>
    </row>
    <row r="79" spans="2:2" x14ac:dyDescent="0.25">
      <c r="B79" t="s">
        <v>13568</v>
      </c>
    </row>
    <row r="80" spans="2:2" x14ac:dyDescent="0.25">
      <c r="B80" t="s">
        <v>13569</v>
      </c>
    </row>
    <row r="81" spans="2:2" x14ac:dyDescent="0.25">
      <c r="B81" t="s">
        <v>13571</v>
      </c>
    </row>
    <row r="82" spans="2:2" x14ac:dyDescent="0.25">
      <c r="B82" t="s">
        <v>13572</v>
      </c>
    </row>
    <row r="83" spans="2:2" x14ac:dyDescent="0.25">
      <c r="B83" t="s">
        <v>13573</v>
      </c>
    </row>
    <row r="84" spans="2:2" x14ac:dyDescent="0.25">
      <c r="B84" t="s">
        <v>13574</v>
      </c>
    </row>
    <row r="85" spans="2:2" x14ac:dyDescent="0.25">
      <c r="B85" t="s">
        <v>13577</v>
      </c>
    </row>
    <row r="86" spans="2:2" x14ac:dyDescent="0.25">
      <c r="B86" t="s">
        <v>13751</v>
      </c>
    </row>
    <row r="87" spans="2:2" x14ac:dyDescent="0.25">
      <c r="B87" t="s">
        <v>13578</v>
      </c>
    </row>
    <row r="88" spans="2:2" x14ac:dyDescent="0.25">
      <c r="B88" t="s">
        <v>13759</v>
      </c>
    </row>
  </sheetData>
  <autoFilter ref="A1:C1">
    <sortState ref="A2:C88">
      <sortCondition ref="A1"/>
    </sortState>
  </autoFilter>
  <pageMargins left="0.7" right="0.7" top="0.75" bottom="0.75" header="0.3" footer="0.3"/>
  <pageSetup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CA43C32-CE1E-42E8-9DD6-2B9E764984B5}"/>
</file>

<file path=customXml/itemProps2.xml><?xml version="1.0" encoding="utf-8"?>
<ds:datastoreItem xmlns:ds="http://schemas.openxmlformats.org/officeDocument/2006/customXml" ds:itemID="{E422A766-5409-4672-920A-C366C5B2A019}"/>
</file>

<file path=customXml/itemProps3.xml><?xml version="1.0" encoding="utf-8"?>
<ds:datastoreItem xmlns:ds="http://schemas.openxmlformats.org/officeDocument/2006/customXml" ds:itemID="{D70977CC-E4EC-4619-B1EE-F400A863F12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Flavor Unfitness Worksheet</vt:lpstr>
      <vt:lpstr>Primary Guidelines (lbs-gal)</vt:lpstr>
      <vt:lpstr>Primary Guidelines (g-mL)</vt:lpstr>
      <vt:lpstr>1% Solutions</vt:lpstr>
      <vt:lpstr>Botanical Ext &amp; Dietary Supp</vt:lpstr>
      <vt:lpstr>GRAS Materials</vt:lpstr>
      <vt:lpstr>Limited Ingredient List</vt:lpstr>
      <vt:lpstr>Fenaroli</vt:lpstr>
      <vt:lpstr>Limited Ingredients (hidden)</vt:lpstr>
      <vt:lpstr>Updates</vt:lpstr>
      <vt:lpstr>'Flavor Unfitness Worksheet'!Print_Area</vt:lpstr>
      <vt:lpstr>'Primary Guidelines (g-mL)'!Print_Area</vt:lpstr>
      <vt:lpstr>'Primary Guidelines (lbs-gal)'!Print_Area</vt:lpstr>
    </vt:vector>
  </TitlesOfParts>
  <Company>Alcohol &amp; Tobacco Tax &amp; Trade Bureau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TTB</dc:creator>
  <cp:lastModifiedBy>Sanderoff, Rachel K.</cp:lastModifiedBy>
  <cp:lastPrinted>2015-06-19T18:38:22Z</cp:lastPrinted>
  <dcterms:created xsi:type="dcterms:W3CDTF">2010-04-08T18:57:40Z</dcterms:created>
  <dcterms:modified xsi:type="dcterms:W3CDTF">2021-12-02T15:04:23Z</dcterms:modified>
</cp:coreProperties>
</file>